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yceconomicdevelopment.sharepoint.com/sites/Compliance/Shared Documents/FileShare/Compliance/Annual Reports/AIR/FY25/"/>
    </mc:Choice>
  </mc:AlternateContent>
  <xr:revisionPtr revIDLastSave="0" documentId="8_{AD7FF58D-15CD-4E1E-986F-A316AD9A1823}" xr6:coauthVersionLast="47" xr6:coauthVersionMax="47" xr10:uidLastSave="{00000000-0000-0000-0000-000000000000}"/>
  <bookViews>
    <workbookView xWindow="28680" yWindow="-120" windowWidth="29040" windowHeight="15720" xr2:uid="{C347B99B-6725-4556-A8D5-4B81D789FA42}"/>
  </bookViews>
  <sheets>
    <sheet name="FY25 Lease" sheetId="1" r:id="rId1"/>
    <sheet name="FY25 Lease (2)" sheetId="2" r:id="rId2"/>
  </sheets>
  <externalReferences>
    <externalReference r:id="rId3"/>
    <externalReference r:id="rId4"/>
    <externalReference r:id="rId5"/>
  </externalReferences>
  <definedNames>
    <definedName name="_1__123Graph_ACHART_1" hidden="1">'[1]REITs &amp; S&amp;P'!$F$11:$F$31</definedName>
    <definedName name="_2__123Graph_ACHART_2" hidden="1">[2]A!$E$171:$E$177</definedName>
    <definedName name="_3__123Graph_BCHART_1" hidden="1">[3]A!$E$135:$E$141</definedName>
    <definedName name="_4__123Graph_XCHART_1" hidden="1">'[1]REITs &amp; S&amp;P'!$D$11:$D$31</definedName>
    <definedName name="_5__123Graph_XCHART_2" hidden="1">[2]A!$D$171:$D$177</definedName>
    <definedName name="_xlnm._FilterDatabase" localSheetId="0" hidden="1">'FY25 Lease'!$A$2:$F$112</definedName>
    <definedName name="_xlnm._FilterDatabase" localSheetId="1" hidden="1">'FY25 Lease (2)'!$A$2:$F$112</definedName>
    <definedName name="_xlnm.Print_Area" localSheetId="0">'FY25 Lease'!$A$1:$F$102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/>
  <c r="J7" i="2"/>
  <c r="J5" i="2"/>
  <c r="J4" i="2"/>
  <c r="J3" i="2"/>
  <c r="I6" i="2"/>
  <c r="I5" i="2"/>
  <c r="I4" i="2"/>
  <c r="I7" i="2"/>
  <c r="I3" i="2"/>
  <c r="E102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G7" i="2"/>
  <c r="A7" i="2"/>
  <c r="G6" i="2"/>
  <c r="A6" i="2"/>
  <c r="G5" i="2"/>
  <c r="A5" i="2"/>
  <c r="G4" i="2"/>
  <c r="A4" i="2"/>
  <c r="G3" i="2"/>
  <c r="G5" i="1"/>
  <c r="G7" i="1"/>
  <c r="G6" i="1"/>
  <c r="G4" i="1"/>
  <c r="G3" i="1"/>
  <c r="E102" i="1"/>
  <c r="A95" i="1"/>
  <c r="A94" i="1"/>
  <c r="A5" i="1"/>
  <c r="I8" i="2" l="1"/>
  <c r="A4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2" i="1"/>
  <c r="A83" i="1"/>
  <c r="A84" i="1"/>
  <c r="A85" i="1"/>
  <c r="A86" i="1"/>
  <c r="A87" i="1"/>
  <c r="A90" i="1"/>
  <c r="A88" i="1"/>
  <c r="A89" i="1"/>
  <c r="A91" i="1"/>
  <c r="A92" i="1"/>
  <c r="A93" i="1"/>
</calcChain>
</file>

<file path=xl/sharedStrings.xml><?xml version="1.0" encoding="utf-8"?>
<sst xmlns="http://schemas.openxmlformats.org/spreadsheetml/2006/main" count="826" uniqueCount="387">
  <si>
    <t>Leases List</t>
    <phoneticPr fontId="0" type="noConversion"/>
  </si>
  <si>
    <t>Lease No.</t>
  </si>
  <si>
    <t>BUILDING NAME</t>
  </si>
  <si>
    <r>
      <rPr>
        <b/>
        <sz val="8"/>
        <rFont val="Arial"/>
        <family val="2"/>
      </rPr>
      <t>LEASED</t>
    </r>
  </si>
  <si>
    <t>MRI Lease ID</t>
  </si>
  <si>
    <t>Revenue 7/24 - 6/25</t>
  </si>
  <si>
    <r>
      <rPr>
        <b/>
        <sz val="8"/>
        <rFont val="Arial"/>
        <family val="2"/>
      </rPr>
      <t>Address</t>
    </r>
  </si>
  <si>
    <t>Willets Point</t>
  </si>
  <si>
    <t>Willets Point Phase I Owner, LLC</t>
  </si>
  <si>
    <t>C03060-001944</t>
  </si>
  <si>
    <t>126-01 Roosevelt Avenue, 126-43 39th Avenue, 126-55 39th Avenue, Queens NY 11368</t>
  </si>
  <si>
    <t>Bronx</t>
  </si>
  <si>
    <t>Battery Maritime Building</t>
  </si>
  <si>
    <t>10 South Street LLC</t>
  </si>
  <si>
    <t>M04410-001484</t>
  </si>
  <si>
    <r>
      <rPr>
        <sz val="8"/>
        <rFont val="Arial"/>
        <family val="2"/>
      </rPr>
      <t>10 South Street, Battery Maritime Building, New York, NY 10004</t>
    </r>
  </si>
  <si>
    <t>Brooklyn</t>
  </si>
  <si>
    <t>SBMT</t>
  </si>
  <si>
    <t>SSBMT, LLC</t>
  </si>
  <si>
    <t>M01700-001589</t>
  </si>
  <si>
    <t>81 39th Street, Brooklyn, NY 11232</t>
  </si>
  <si>
    <t>Manhattan</t>
  </si>
  <si>
    <t>Alexandria Center</t>
  </si>
  <si>
    <t>ARE - East River Science Park, LLC</t>
  </si>
  <si>
    <t>D02000-ARE01</t>
  </si>
  <si>
    <t>450 East 29th Street, New York, NY 10016</t>
  </si>
  <si>
    <t>Queens</t>
  </si>
  <si>
    <t>200-240 Food Center Drive</t>
  </si>
  <si>
    <r>
      <rPr>
        <sz val="8"/>
        <rFont val="Arial"/>
        <family val="2"/>
      </rPr>
      <t>Dairyland HP LLC</t>
    </r>
  </si>
  <si>
    <t>M21000-DAIRY1</t>
  </si>
  <si>
    <t>200-240 Food Center Drive, Bronx, NY 10474</t>
  </si>
  <si>
    <t>Staten Island</t>
  </si>
  <si>
    <t>One Dekalb Avenue</t>
  </si>
  <si>
    <r>
      <rPr>
        <sz val="8"/>
        <rFont val="Arial"/>
        <family val="2"/>
      </rPr>
      <t>Albee Development, LLC</t>
    </r>
  </si>
  <si>
    <t>C05500-ALBB1</t>
  </si>
  <si>
    <r>
      <rPr>
        <sz val="8"/>
        <rFont val="Arial"/>
        <family val="2"/>
      </rPr>
      <t>One Dekalb Avenue, Brooklyn, NY</t>
    </r>
  </si>
  <si>
    <t>Astoria Studios Bldgs 1-4, 13</t>
  </si>
  <si>
    <r>
      <rPr>
        <sz val="8"/>
        <rFont val="Arial"/>
        <family val="2"/>
      </rPr>
      <t>American Museum of Moving Image</t>
    </r>
  </si>
  <si>
    <t>C02800-AMMI01</t>
  </si>
  <si>
    <r>
      <rPr>
        <sz val="8"/>
        <rFont val="Arial"/>
        <family val="2"/>
      </rPr>
      <t>36-01 35th Avenue, Astoria, NY 11106</t>
    </r>
  </si>
  <si>
    <t>550 Food Center Drive</t>
  </si>
  <si>
    <r>
      <rPr>
        <sz val="8"/>
        <rFont val="Arial"/>
        <family val="2"/>
      </rPr>
      <t>Anheuser-Busch distributors of NY, Inc.</t>
    </r>
  </si>
  <si>
    <t>M21350-000510</t>
  </si>
  <si>
    <r>
      <rPr>
        <sz val="8"/>
        <rFont val="Arial"/>
        <family val="2"/>
      </rPr>
      <t>550 Food Center Drive, Bronx NY 10474</t>
    </r>
  </si>
  <si>
    <t>Atlantic Center Mall</t>
  </si>
  <si>
    <r>
      <rPr>
        <sz val="8"/>
        <rFont val="Arial"/>
        <family val="2"/>
      </rPr>
      <t>Atlantic Center Fort Greene</t>
    </r>
  </si>
  <si>
    <t>C01000-ATLA01</t>
  </si>
  <si>
    <r>
      <rPr>
        <sz val="8"/>
        <rFont val="Arial"/>
        <family val="2"/>
      </rPr>
      <t>Atlantic Center Mall, South Elliott Place &amp; Fort, Brooklyn, NY</t>
    </r>
  </si>
  <si>
    <t>155 Food Center Drive</t>
  </si>
  <si>
    <r>
      <rPr>
        <sz val="8"/>
        <rFont val="Arial"/>
        <family val="2"/>
      </rPr>
      <t>Baldor Specialty Foods, Inc.</t>
    </r>
  </si>
  <si>
    <t>M20900-BSFI01</t>
  </si>
  <si>
    <r>
      <rPr>
        <sz val="8"/>
        <rFont val="Arial"/>
        <family val="2"/>
      </rPr>
      <t>155 Food Center Drive, Bronx, NY 10474</t>
    </r>
  </si>
  <si>
    <t>Pier 36 East River</t>
  </si>
  <si>
    <r>
      <rPr>
        <sz val="8"/>
        <rFont val="Arial"/>
        <family val="2"/>
      </rPr>
      <t>Basketball City USA, LLC</t>
    </r>
  </si>
  <si>
    <t>M04560-BACI01</t>
  </si>
  <si>
    <r>
      <rPr>
        <sz val="8"/>
        <rFont val="Arial"/>
        <family val="2"/>
      </rPr>
      <t>Pier 36 and East River, New York, NY 10038</t>
    </r>
  </si>
  <si>
    <t>Bridgemarket</t>
  </si>
  <si>
    <t>Maddd 550 Broad LLC</t>
  </si>
  <si>
    <t>C04200-BRID01</t>
  </si>
  <si>
    <t>Bridgemarket, 2nd Avenue &amp; Queensboro Bridge, Queens, NY</t>
  </si>
  <si>
    <t>Renaissance Plaza</t>
  </si>
  <si>
    <r>
      <rPr>
        <sz val="8"/>
        <rFont val="Arial"/>
        <family val="2"/>
      </rPr>
      <t>Brooklyn Renaissance Plaza, LLC</t>
    </r>
  </si>
  <si>
    <t>C00600-RENA01</t>
  </si>
  <si>
    <r>
      <rPr>
        <sz val="8"/>
        <rFont val="Arial"/>
        <family val="2"/>
      </rPr>
      <t>350 Jay Street, Brooklyn, NY</t>
    </r>
  </si>
  <si>
    <t>C00600-RENA02</t>
  </si>
  <si>
    <r>
      <rPr>
        <sz val="8"/>
        <rFont val="Arial"/>
        <family val="2"/>
      </rPr>
      <t>Brooklyn Renaissance Plz-Garage</t>
    </r>
  </si>
  <si>
    <t>C00600-RENA04</t>
  </si>
  <si>
    <t>Brooklyn Renaissance Plz-Hotel</t>
  </si>
  <si>
    <t>C00600-RENA05</t>
  </si>
  <si>
    <t>350 Jay Street, Brooklyn, NY</t>
  </si>
  <si>
    <r>
      <rPr>
        <sz val="8"/>
        <rFont val="Arial"/>
        <family val="2"/>
      </rPr>
      <t>Brooklyn Renaissance Plz-Retail</t>
    </r>
  </si>
  <si>
    <t>C00600-RENA03</t>
  </si>
  <si>
    <t>Gateway Plaza</t>
  </si>
  <si>
    <r>
      <rPr>
        <sz val="8"/>
        <rFont val="Arial"/>
        <family val="2"/>
      </rPr>
      <t>BTM Development Partners, LLC</t>
    </r>
  </si>
  <si>
    <t>C02150-000490</t>
  </si>
  <si>
    <r>
      <rPr>
        <sz val="8"/>
        <rFont val="Arial"/>
        <family val="2"/>
      </rPr>
      <t>Gateway Plaza, Bronx Terminal Market, Bronx, NY</t>
    </r>
  </si>
  <si>
    <t>600 Food Center Drive</t>
  </si>
  <si>
    <r>
      <rPr>
        <sz val="8"/>
        <rFont val="Arial"/>
        <family val="2"/>
      </rPr>
      <t>Citarella Operating LLC</t>
    </r>
  </si>
  <si>
    <t>M21400-000188</t>
  </si>
  <si>
    <r>
      <rPr>
        <sz val="8"/>
        <rFont val="Arial"/>
        <family val="2"/>
      </rPr>
      <t>600 Food Center Drive, Bronx,  NY 10474</t>
    </r>
  </si>
  <si>
    <t>Skyports</t>
  </si>
  <si>
    <r>
      <rPr>
        <sz val="8"/>
        <rFont val="Arial"/>
        <family val="2"/>
      </rPr>
      <t>Community Environmental Center</t>
    </r>
  </si>
  <si>
    <t>M04650-000235</t>
  </si>
  <si>
    <r>
      <rPr>
        <sz val="8"/>
        <rFont val="Arial"/>
        <family val="2"/>
      </rPr>
      <t>23rd and the East River, New York, 10010</t>
    </r>
  </si>
  <si>
    <t>Flatbush Parking Deck</t>
  </si>
  <si>
    <r>
      <rPr>
        <sz val="8"/>
        <rFont val="Arial"/>
        <family val="2"/>
      </rPr>
      <t>Flatbush Center Parking LLC</t>
    </r>
  </si>
  <si>
    <t>C01500-FBCP01</t>
  </si>
  <si>
    <r>
      <rPr>
        <sz val="8"/>
        <rFont val="Arial"/>
        <family val="2"/>
      </rPr>
      <t>1007 Flatbush Avenue, Brooklyn, NY 11226</t>
    </r>
  </si>
  <si>
    <r>
      <rPr>
        <sz val="8"/>
        <rFont val="Arial"/>
        <family val="2"/>
      </rPr>
      <t>Flatbush Delaware Holding LLC</t>
    </r>
  </si>
  <si>
    <t>C01500-FBDH01</t>
  </si>
  <si>
    <t>Nine Metrotech (Flatbush)</t>
  </si>
  <si>
    <t>Brooklyn NY I SGF, LLC</t>
  </si>
  <si>
    <t>C00500-FORE01</t>
  </si>
  <si>
    <r>
      <rPr>
        <sz val="8"/>
        <rFont val="Arial"/>
        <family val="2"/>
      </rPr>
      <t>Nine Metrotech (Flatbush), Brooklyn, NY 11201</t>
    </r>
  </si>
  <si>
    <t>Two Metrotech (Bridge St)</t>
  </si>
  <si>
    <r>
      <rPr>
        <sz val="8"/>
        <rFont val="Arial"/>
        <family val="2"/>
      </rPr>
      <t>Forest City Bridge St. Assoc.</t>
    </r>
  </si>
  <si>
    <t>C00300-FORE02</t>
  </si>
  <si>
    <r>
      <rPr>
        <sz val="8"/>
        <rFont val="Arial"/>
        <family val="2"/>
      </rPr>
      <t>Two Metrotech Center, Brooklyn NY 11201</t>
    </r>
  </si>
  <si>
    <t>One Metrotech (Jay Street)</t>
  </si>
  <si>
    <r>
      <rPr>
        <sz val="8"/>
        <rFont val="Arial"/>
        <family val="2"/>
      </rPr>
      <t>Forest City Jay Street Assoc.</t>
    </r>
  </si>
  <si>
    <t>C00200-FORE01</t>
  </si>
  <si>
    <r>
      <rPr>
        <sz val="8"/>
        <rFont val="Arial"/>
        <family val="2"/>
      </rPr>
      <t>One Metrotech Center, Brooklyn NY 11201</t>
    </r>
  </si>
  <si>
    <t>Nine South Metrotech (Myrtle)</t>
  </si>
  <si>
    <r>
      <rPr>
        <sz val="8"/>
        <rFont val="Arial"/>
        <family val="2"/>
      </rPr>
      <t>Forest City Myrtle Assoc., LL</t>
    </r>
  </si>
  <si>
    <t>C00550-000167</t>
  </si>
  <si>
    <r>
      <rPr>
        <sz val="8"/>
        <rFont val="Arial"/>
        <family val="2"/>
      </rPr>
      <t>Nine South Metrotech (Myrtle), Brooklyn, NY 11201</t>
    </r>
  </si>
  <si>
    <t>Pierrepont Plaza</t>
  </si>
  <si>
    <r>
      <rPr>
        <sz val="8"/>
        <rFont val="Arial"/>
        <family val="2"/>
      </rPr>
      <t>Forest City Pierrepont Assoc.</t>
    </r>
  </si>
  <si>
    <t>C00100-FORE04</t>
  </si>
  <si>
    <r>
      <rPr>
        <sz val="8"/>
        <rFont val="Arial"/>
        <family val="2"/>
      </rPr>
      <t>159 Pierrepont Street, Brooklyn NY 11201</t>
    </r>
  </si>
  <si>
    <t>Eleven Metrotech (Tech Place)</t>
  </si>
  <si>
    <t>Brooklyn NY II SGF, LLC</t>
  </si>
  <si>
    <t>C00400-FORE03</t>
  </si>
  <si>
    <t>Eleven Metrotech (Tech Place), Brooklyn, NY 11201</t>
  </si>
  <si>
    <t>13th Avenue Market, Bklyn</t>
  </si>
  <si>
    <t>BAAM 13th Ave Supermarket LLC</t>
  </si>
  <si>
    <t>M02500-000214</t>
  </si>
  <si>
    <r>
      <rPr>
        <sz val="8"/>
        <rFont val="Arial"/>
        <family val="2"/>
      </rPr>
      <t>3910 13th Avenue, Brooklyn, NY 10274</t>
    </r>
  </si>
  <si>
    <t>Gansevoort Meat Market</t>
  </si>
  <si>
    <r>
      <rPr>
        <sz val="8"/>
        <rFont val="Arial"/>
        <family val="2"/>
      </rPr>
      <t>Gansevoort Market,Inc.</t>
    </r>
  </si>
  <si>
    <t>M22900-000047</t>
  </si>
  <si>
    <r>
      <rPr>
        <sz val="8"/>
        <rFont val="Arial"/>
        <family val="2"/>
      </rPr>
      <t>569 West Street, New York, NY 10014</t>
    </r>
  </si>
  <si>
    <t>Jamaica Farmer's Market</t>
  </si>
  <si>
    <r>
      <rPr>
        <sz val="8"/>
        <rFont val="Arial"/>
        <family val="2"/>
      </rPr>
      <t>Greater Jamaica Devt. Corp.</t>
    </r>
  </si>
  <si>
    <t>C03400-GREA01</t>
  </si>
  <si>
    <t>90-04 161st Street, Jamaica, Queens, NY 11412</t>
  </si>
  <si>
    <t>Beach 21st Street</t>
  </si>
  <si>
    <t>Beach 21st Street Limited Partnership</t>
  </si>
  <si>
    <t>C40001-001637</t>
  </si>
  <si>
    <t>1031 Beach Street, Queens, NY 11691</t>
  </si>
  <si>
    <t>355 Food Center Drive</t>
  </si>
  <si>
    <r>
      <rPr>
        <sz val="8"/>
        <rFont val="Arial"/>
        <family val="2"/>
      </rPr>
      <t>Hunts Point Co-op Market, Inc.</t>
    </r>
  </si>
  <si>
    <t>M21100-HUNT04</t>
  </si>
  <si>
    <r>
      <rPr>
        <sz val="8"/>
        <rFont val="Arial"/>
        <family val="2"/>
      </rPr>
      <t>355 Food Center Drive, Bronx, NY 10474</t>
    </r>
  </si>
  <si>
    <t>NYC Terminal Market</t>
  </si>
  <si>
    <r>
      <rPr>
        <sz val="8"/>
        <rFont val="Arial"/>
        <family val="2"/>
      </rPr>
      <t>Hunts Point Terminal Produce Coop</t>
    </r>
  </si>
  <si>
    <t>M21500-HUNT01</t>
  </si>
  <si>
    <r>
      <rPr>
        <sz val="8"/>
        <rFont val="Arial"/>
        <family val="2"/>
      </rPr>
      <t>37 Terminal Market Center, Bronx, NY 10474</t>
    </r>
  </si>
  <si>
    <t>Kaufman Astoria Studios</t>
  </si>
  <si>
    <r>
      <rPr>
        <sz val="8"/>
        <rFont val="Arial"/>
        <family val="2"/>
      </rPr>
      <t>KAS Production Center LLC &amp; New Stage LLC</t>
    </r>
  </si>
  <si>
    <t>C03000-001085</t>
  </si>
  <si>
    <t>34-12  36th Street, Astoria, Queens, NY 11106</t>
  </si>
  <si>
    <r>
      <rPr>
        <sz val="8"/>
        <rFont val="Arial"/>
        <family val="2"/>
      </rPr>
      <t>Kaufman Astoria Studios</t>
    </r>
  </si>
  <si>
    <t>C02800-KAUF01</t>
  </si>
  <si>
    <t>400 Food Center Drive</t>
  </si>
  <si>
    <r>
      <rPr>
        <sz val="8"/>
        <rFont val="Arial"/>
        <family val="2"/>
      </rPr>
      <t>KFI Food Center Dist., Inc.</t>
    </r>
  </si>
  <si>
    <t>M21300-KFI001</t>
  </si>
  <si>
    <r>
      <rPr>
        <sz val="8"/>
        <rFont val="Arial"/>
        <family val="2"/>
      </rPr>
      <t>400 Food Center Drive, Bronx, NY 10474</t>
    </r>
  </si>
  <si>
    <t>25th Street Pier</t>
  </si>
  <si>
    <r>
      <rPr>
        <sz val="8"/>
        <rFont val="Arial"/>
        <family val="2"/>
      </rPr>
      <t>La Farge Building Materials, Inc.</t>
    </r>
  </si>
  <si>
    <t>M00400-000301</t>
  </si>
  <si>
    <r>
      <rPr>
        <sz val="8"/>
        <rFont val="Arial"/>
        <family val="2"/>
      </rPr>
      <t>25th Street Pier, Brooklyn, NY 11232</t>
    </r>
  </si>
  <si>
    <t>Logan Bus Parking Lots</t>
  </si>
  <si>
    <r>
      <rPr>
        <sz val="8"/>
        <rFont val="Arial"/>
        <family val="2"/>
      </rPr>
      <t>Linn-Ann Enterprises, Inc.</t>
    </r>
  </si>
  <si>
    <t>C04500-LINN01</t>
  </si>
  <si>
    <r>
      <rPr>
        <sz val="8"/>
        <rFont val="Arial"/>
        <family val="2"/>
      </rPr>
      <t>97-14 Atlantic Ave, New York, NY 11416</t>
    </r>
  </si>
  <si>
    <t>Walsam 149 Airport LLC</t>
  </si>
  <si>
    <t>C03700-MPAR01</t>
  </si>
  <si>
    <t>54-65 48th Street, Jamica, Queens, NY 11434</t>
  </si>
  <si>
    <t>Maramont Building</t>
  </si>
  <si>
    <t>Whitsons Food Service (Bronx), LLC</t>
  </si>
  <si>
    <t>M20100-MARA01</t>
  </si>
  <si>
    <r>
      <rPr>
        <sz val="8"/>
        <rFont val="Arial"/>
        <family val="2"/>
      </rPr>
      <t>Maramont Corporation, Bronx, NY 10474</t>
    </r>
  </si>
  <si>
    <t>Jamaica Center 1</t>
  </si>
  <si>
    <r>
      <rPr>
        <sz val="8"/>
        <rFont val="Arial"/>
        <family val="2"/>
      </rPr>
      <t>Mattone Group Jamaica Co.,LLC</t>
    </r>
  </si>
  <si>
    <t>C03550-000049</t>
  </si>
  <si>
    <t>One Jamaica Center, Jamaica, Queens, NY</t>
  </si>
  <si>
    <t>The Water Club</t>
  </si>
  <si>
    <r>
      <rPr>
        <sz val="8"/>
        <rFont val="Arial"/>
        <family val="2"/>
      </rPr>
      <t>MDO Development Corp</t>
    </r>
  </si>
  <si>
    <t>M04675-000054</t>
  </si>
  <si>
    <r>
      <rPr>
        <sz val="8"/>
        <rFont val="Arial"/>
        <family val="2"/>
      </rPr>
      <t>East 30th St.  East 32nd St, New York, NY</t>
    </r>
  </si>
  <si>
    <t>Vacated 7/19/2024</t>
  </si>
  <si>
    <t>Mill Basin Waterfront</t>
  </si>
  <si>
    <r>
      <rPr>
        <sz val="8"/>
        <rFont val="Arial"/>
        <family val="2"/>
      </rPr>
      <t>Nick's Lobster House</t>
    </r>
  </si>
  <si>
    <t>M00300-NICK02</t>
  </si>
  <si>
    <t>Mill Basin Waterfront, Avenue U, Brooklyn, NY</t>
  </si>
  <si>
    <t>Arthur Avenue Market</t>
  </si>
  <si>
    <r>
      <rPr>
        <sz val="8"/>
        <rFont val="Arial"/>
        <family val="2"/>
      </rPr>
      <t>North Bronx Market, Inc.</t>
    </r>
  </si>
  <si>
    <t>M03300-NORT02</t>
  </si>
  <si>
    <r>
      <rPr>
        <sz val="8"/>
        <rFont val="Arial"/>
        <family val="2"/>
      </rPr>
      <t>2344 Arthur Avenue, Bronx, NY 10410</t>
    </r>
  </si>
  <si>
    <t>Livingston Plaza</t>
  </si>
  <si>
    <r>
      <rPr>
        <sz val="8"/>
        <rFont val="Arial"/>
        <family val="2"/>
      </rPr>
      <t>NYC Transit Authority</t>
    </r>
  </si>
  <si>
    <t>C00700-TA0001</t>
  </si>
  <si>
    <r>
      <rPr>
        <sz val="8"/>
        <rFont val="Arial"/>
        <family val="2"/>
      </rPr>
      <t>130 Livingston Plaza, Brooklyn, NY 11201</t>
    </r>
  </si>
  <si>
    <t>Astoria Studios Bldg 6 School</t>
  </si>
  <si>
    <r>
      <rPr>
        <sz val="8"/>
        <rFont val="Arial"/>
        <family val="2"/>
      </rPr>
      <t>Our World Neighborhood Charter School</t>
    </r>
  </si>
  <si>
    <t>C02900-000087</t>
  </si>
  <si>
    <t>36-12 35th Street, Astoria, Queens, NY 11106</t>
  </si>
  <si>
    <t>Pier A</t>
  </si>
  <si>
    <r>
      <rPr>
        <sz val="8"/>
        <rFont val="Arial"/>
        <family val="2"/>
      </rPr>
      <t>Battery Park City Authority</t>
    </r>
  </si>
  <si>
    <t>M04000-BPCA01</t>
  </si>
  <si>
    <r>
      <rPr>
        <sz val="8"/>
        <rFont val="Arial"/>
        <family val="2"/>
      </rPr>
      <t>Pier A between Battery Park and Battery Park City, New York, NY</t>
    </r>
  </si>
  <si>
    <t>Teleport</t>
  </si>
  <si>
    <r>
      <rPr>
        <sz val="8"/>
        <rFont val="Arial"/>
        <family val="2"/>
      </rPr>
      <t>Port Authority NY &amp; NJ- Teleport</t>
    </r>
  </si>
  <si>
    <t>C03900-TELE01</t>
  </si>
  <si>
    <r>
      <rPr>
        <sz val="8"/>
        <rFont val="Arial"/>
        <family val="2"/>
      </rPr>
      <t>1 Teleport Drive, Suite 301,  Staten Island, NY 10311</t>
    </r>
  </si>
  <si>
    <t>Howland Hook Terminal</t>
  </si>
  <si>
    <r>
      <rPr>
        <sz val="8"/>
        <rFont val="Arial"/>
        <family val="2"/>
      </rPr>
      <t>Port Authority of NY/NJ - Howland Hook</t>
    </r>
  </si>
  <si>
    <t>M06000-PA0001</t>
  </si>
  <si>
    <r>
      <rPr>
        <sz val="8"/>
        <rFont val="Arial"/>
        <family val="2"/>
      </rPr>
      <t>3551 Richmond Terrace, Staten Island, NY</t>
    </r>
  </si>
  <si>
    <t>Pier 79 - Ferry Landing</t>
  </si>
  <si>
    <t>Port Imperial Ferry Corp., d/b/a NY Waterway</t>
  </si>
  <si>
    <t>D00100-000306</t>
  </si>
  <si>
    <r>
      <rPr>
        <sz val="8"/>
        <rFont val="Arial"/>
        <family val="2"/>
      </rPr>
      <t>Pier 79 - Ferry Landing, New York, NY</t>
    </r>
  </si>
  <si>
    <t>SBMT - 29thStreet Building</t>
  </si>
  <si>
    <r>
      <rPr>
        <sz val="8"/>
        <rFont val="Arial"/>
        <family val="2"/>
      </rPr>
      <t>Royal Wine Corp.</t>
    </r>
  </si>
  <si>
    <t>M01800-ROYA01</t>
  </si>
  <si>
    <r>
      <rPr>
        <sz val="8"/>
        <rFont val="Arial"/>
        <family val="2"/>
      </rPr>
      <t>SBMT - 29th Street Building, Brooklyn, NY</t>
    </r>
  </si>
  <si>
    <t>Sea Traveler's Realty Inc.</t>
  </si>
  <si>
    <t>M00300-SEA001</t>
  </si>
  <si>
    <r>
      <rPr>
        <sz val="8"/>
        <rFont val="Arial"/>
        <family val="2"/>
      </rPr>
      <t>Mill Basin Waterfront, Avenue U, Brooklyn NY</t>
    </r>
  </si>
  <si>
    <t>Seaport  Associates (97 block)</t>
  </si>
  <si>
    <r>
      <rPr>
        <sz val="8"/>
        <rFont val="Arial"/>
        <family val="2"/>
      </rPr>
      <t>Seaport Associates</t>
    </r>
  </si>
  <si>
    <t>M21600-SOUT01</t>
  </si>
  <si>
    <r>
      <rPr>
        <sz val="8"/>
        <rFont val="Arial"/>
        <family val="2"/>
      </rPr>
      <t>19 Fulton Street, New York, NY 10038</t>
    </r>
  </si>
  <si>
    <t>Seaport  Marketplace - GGP</t>
  </si>
  <si>
    <t>South Street Seaport Limited Partnership</t>
  </si>
  <si>
    <t>M21810-SSSL02</t>
  </si>
  <si>
    <t>Seaport-  Museum</t>
  </si>
  <si>
    <r>
      <rPr>
        <sz val="8"/>
        <rFont val="Arial"/>
        <family val="2"/>
      </rPr>
      <t>South Street Seaport Museum</t>
    </r>
  </si>
  <si>
    <t>M21820-SOUT02</t>
  </si>
  <si>
    <r>
      <rPr>
        <sz val="8"/>
        <rFont val="Arial"/>
        <family val="2"/>
      </rPr>
      <t>207 Front Street, New York, NY 10038</t>
    </r>
  </si>
  <si>
    <t>Staten Is Minor League Stadium</t>
  </si>
  <si>
    <t>Staten Island Entertainment LLC</t>
  </si>
  <si>
    <t>C04000-001700</t>
  </si>
  <si>
    <r>
      <rPr>
        <sz val="8"/>
        <rFont val="Arial"/>
        <family val="2"/>
      </rPr>
      <t>St. George Station, Staten Island, NY</t>
    </r>
  </si>
  <si>
    <r>
      <rPr>
        <sz val="8"/>
        <rFont val="Arial"/>
        <family val="2"/>
      </rPr>
      <t>Sultana Dist. Services,Inc.</t>
    </r>
  </si>
  <si>
    <t>M21400-000048</t>
  </si>
  <si>
    <t>800 Food Center Drive</t>
  </si>
  <si>
    <r>
      <rPr>
        <sz val="8"/>
        <rFont val="Arial"/>
        <family val="2"/>
      </rPr>
      <t>The New Fulton Fish Mrkt Coop HP, Inc</t>
    </r>
  </si>
  <si>
    <t>M21450-001392</t>
  </si>
  <si>
    <t>800 Food Center Drive, Bronx, NY 10474</t>
  </si>
  <si>
    <t>Audubon</t>
  </si>
  <si>
    <r>
      <rPr>
        <sz val="8"/>
        <rFont val="Arial"/>
        <family val="2"/>
      </rPr>
      <t>Trustees of Columbia University</t>
    </r>
  </si>
  <si>
    <t>D01500-000245</t>
  </si>
  <si>
    <r>
      <rPr>
        <sz val="8"/>
        <rFont val="Arial"/>
        <family val="2"/>
      </rPr>
      <t>650 West 168th Street #BB07, New York, 10032</t>
    </r>
  </si>
  <si>
    <t>United Nations Developmt Corp.</t>
  </si>
  <si>
    <r>
      <rPr>
        <sz val="8"/>
        <rFont val="Arial"/>
        <family val="2"/>
      </rPr>
      <t>United Nations Development Crp</t>
    </r>
  </si>
  <si>
    <t>C04100-UNDC01</t>
  </si>
  <si>
    <r>
      <rPr>
        <sz val="8"/>
        <rFont val="Arial"/>
        <family val="2"/>
      </rPr>
      <t>Two United Nations, New York, NY 10017</t>
    </r>
  </si>
  <si>
    <t>Winking Group, LLC</t>
  </si>
  <si>
    <r>
      <rPr>
        <sz val="8"/>
        <rFont val="Arial"/>
        <family val="2"/>
      </rPr>
      <t>Winking Group, LLC</t>
    </r>
  </si>
  <si>
    <t>C04300-WINK01</t>
  </si>
  <si>
    <r>
      <rPr>
        <sz val="8"/>
        <rFont val="Arial"/>
        <family val="2"/>
      </rPr>
      <t>75/85 East Broadway, New York, NY</t>
    </r>
  </si>
  <si>
    <t>Site 1</t>
  </si>
  <si>
    <r>
      <rPr>
        <sz val="8"/>
        <rFont val="Arial"/>
        <family val="2"/>
      </rPr>
      <t>Times Square Tower Associates LLC</t>
    </r>
  </si>
  <si>
    <t>F01000-TSTA01</t>
  </si>
  <si>
    <t>7 Times Square, New York, NY 10036</t>
  </si>
  <si>
    <t>Site 3</t>
  </si>
  <si>
    <r>
      <rPr>
        <sz val="8"/>
        <rFont val="Arial"/>
        <family val="2"/>
      </rPr>
      <t>3 Times Square Associates</t>
    </r>
  </si>
  <si>
    <t>F03000-TMSQ3</t>
  </si>
  <si>
    <r>
      <rPr>
        <sz val="8"/>
        <rFont val="Arial"/>
        <family val="2"/>
      </rPr>
      <t>3 Times Square, New York, NY 10036</t>
    </r>
  </si>
  <si>
    <t>Site 4</t>
  </si>
  <si>
    <t>RXR 5TS Owner LLC</t>
  </si>
  <si>
    <t>F04000-TMESQ5</t>
  </si>
  <si>
    <r>
      <rPr>
        <sz val="8"/>
        <rFont val="Arial"/>
        <family val="2"/>
      </rPr>
      <t>5 Times Square, New York, NY 10036</t>
    </r>
  </si>
  <si>
    <t>Sold on 6/9/2025</t>
  </si>
  <si>
    <t>Site 5</t>
  </si>
  <si>
    <r>
      <rPr>
        <sz val="8"/>
        <rFont val="Arial"/>
        <family val="2"/>
      </rPr>
      <t>The New 42nd Street</t>
    </r>
  </si>
  <si>
    <t>F05000-THEAT9</t>
  </si>
  <si>
    <r>
      <rPr>
        <sz val="8"/>
        <rFont val="Arial"/>
        <family val="2"/>
      </rPr>
      <t>330 W. 42nd St., New York, NY 10036</t>
    </r>
  </si>
  <si>
    <t>Site 6</t>
  </si>
  <si>
    <t>New Amsterdam Theater</t>
  </si>
  <si>
    <t>F06000-AMST01</t>
  </si>
  <si>
    <r>
      <rPr>
        <sz val="8"/>
        <rFont val="Arial"/>
        <family val="2"/>
      </rPr>
      <t>214 W. 42nd St., New York, NY 10036</t>
    </r>
  </si>
  <si>
    <t>Site 8E E/R</t>
  </si>
  <si>
    <r>
      <rPr>
        <sz val="8"/>
        <rFont val="Arial"/>
        <family val="2"/>
      </rPr>
      <t>FC-42nd Street Associates, LP</t>
    </r>
  </si>
  <si>
    <t>F08000-RETAIL</t>
  </si>
  <si>
    <r>
      <rPr>
        <sz val="8"/>
        <rFont val="Arial"/>
        <family val="2"/>
      </rPr>
      <t>241 W. 41st St., New York, NY 10036</t>
    </r>
  </si>
  <si>
    <t>Site 8E HOTEL</t>
  </si>
  <si>
    <t>TSQ</t>
  </si>
  <si>
    <t>F08100-SUNSTN</t>
  </si>
  <si>
    <t>Site 8S-FC OFFICE</t>
  </si>
  <si>
    <r>
      <rPr>
        <sz val="8"/>
        <rFont val="Arial"/>
        <family val="2"/>
      </rPr>
      <t>FC Eighth Ave, LLC</t>
    </r>
  </si>
  <si>
    <t>F09000-FCEA01</t>
  </si>
  <si>
    <r>
      <rPr>
        <sz val="8"/>
        <rFont val="Arial"/>
        <family val="2"/>
      </rPr>
      <t>620-632 8th Ave, New York, NY 10036</t>
    </r>
  </si>
  <si>
    <t>Site 8S-FC RETAIL</t>
  </si>
  <si>
    <t>F09100-FCRE01</t>
  </si>
  <si>
    <t>Site 8S - NYT</t>
  </si>
  <si>
    <r>
      <rPr>
        <sz val="8"/>
        <rFont val="Arial"/>
        <family val="2"/>
      </rPr>
      <t>620 Eighth NYT - (NY) Limited Partnership</t>
    </r>
  </si>
  <si>
    <t>F09200-8SNYT</t>
  </si>
  <si>
    <t>Site 8S - NYT-2</t>
  </si>
  <si>
    <r>
      <rPr>
        <sz val="8"/>
        <rFont val="Arial"/>
        <family val="2"/>
      </rPr>
      <t>NYT Building Leasing Company, LLC</t>
    </r>
  </si>
  <si>
    <t>F09300-000788</t>
  </si>
  <si>
    <t>Site 12</t>
  </si>
  <si>
    <r>
      <rPr>
        <sz val="8"/>
        <rFont val="Arial"/>
        <family val="2"/>
      </rPr>
      <t>Four Times Square Associates, LLP</t>
    </r>
  </si>
  <si>
    <t>F12000-DURS12</t>
  </si>
  <si>
    <r>
      <rPr>
        <sz val="8"/>
        <rFont val="Arial"/>
        <family val="2"/>
      </rPr>
      <t>4 Times Square, New York, NY 10036</t>
    </r>
  </si>
  <si>
    <t>Former Loew's  Kings Theater</t>
  </si>
  <si>
    <t>Kings Theatre Redevelopment Company, L.L.C.</t>
  </si>
  <si>
    <t>C01800-KTRC01</t>
  </si>
  <si>
    <t>1027 Flatbush Avenue, Brooklyn, New York 11226</t>
  </si>
  <si>
    <t>Roosevelt Island</t>
  </si>
  <si>
    <t>Cornell University</t>
  </si>
  <si>
    <t>C04210-001060</t>
  </si>
  <si>
    <t>Block 1373, P/O Lot 20 and P/O Lot 1, New York, New York</t>
  </si>
  <si>
    <t>JFK-Prologis Site</t>
  </si>
  <si>
    <t>PP Tango NY 1 LLC</t>
  </si>
  <si>
    <t>C03650-PROLP1</t>
  </si>
  <si>
    <t>Block 14260, Lot 100, Queens, New York</t>
  </si>
  <si>
    <t>Staten Island Retail</t>
  </si>
  <si>
    <t>St. George Outlet Development</t>
  </si>
  <si>
    <t>C04011-RETAIL</t>
  </si>
  <si>
    <t>Block 2, Lot 15 (fka p/o Lots 1, 5, 10 and 20 on Block 2), Staten Island, NY</t>
  </si>
  <si>
    <t>Lighthouse Point</t>
  </si>
  <si>
    <t>5 Bay Street, LLC</t>
  </si>
  <si>
    <t>C04015-LPML01</t>
  </si>
  <si>
    <t>5 Bay Street, Staten Island, NY 10301</t>
  </si>
  <si>
    <t>5 Bay Street Phase 1, LLC</t>
  </si>
  <si>
    <t>C04015-LSVL01</t>
  </si>
  <si>
    <t>5 Bay Street Phase 3, LLC</t>
  </si>
  <si>
    <t>C04015-PH3LLC</t>
  </si>
  <si>
    <t>370 Jay Street</t>
  </si>
  <si>
    <t>New York University</t>
  </si>
  <si>
    <t>C00650-NYUC01</t>
  </si>
  <si>
    <t>370 Jay Street, Brooklyn, NY</t>
  </si>
  <si>
    <t>Coney Island Amphitheater</t>
  </si>
  <si>
    <t>Seaside Park, LLC</t>
  </si>
  <si>
    <t>C20400-SSPL01</t>
  </si>
  <si>
    <t>3052 West 21st Street, Brooklyn, NY 11224</t>
  </si>
  <si>
    <t>Bronx Point</t>
  </si>
  <si>
    <t>Bronx Point Housing Fund Development Company Inc</t>
  </si>
  <si>
    <t>C02140-001670</t>
  </si>
  <si>
    <t>Block 2356, Lot 2, Bronx, NY</t>
  </si>
  <si>
    <t>SBMT 2nd Ave Site (29-39th)</t>
  </si>
  <si>
    <t>1-10 Industry City Associates LLC</t>
  </si>
  <si>
    <t>M02000-ICAL01</t>
  </si>
  <si>
    <t>2nd Ave, b/w 35th &amp; 37th St., Brooklyn NY 11232</t>
  </si>
  <si>
    <t xml:space="preserve">Bedford Union                 </t>
  </si>
  <si>
    <t>Bedford Courts I LLC - Commercial</t>
  </si>
  <si>
    <t>C01250-001553</t>
  </si>
  <si>
    <t>Bedford Union, Brooklyn, NY 11225</t>
  </si>
  <si>
    <t>Bedford Courts III LLC - Mixed Residential</t>
  </si>
  <si>
    <t>C01250-001554</t>
  </si>
  <si>
    <t>Bedford Courts III LLC - Affordable Residential</t>
  </si>
  <si>
    <t>C01250-001552</t>
  </si>
  <si>
    <t>Edenwald Recreation/YMCA</t>
  </si>
  <si>
    <t>Young Men's Christan Association</t>
  </si>
  <si>
    <t>C02160-001506</t>
  </si>
  <si>
    <t>1250 East 229th  Bronx NY 10466</t>
  </si>
  <si>
    <t>Fourteenth &amp; Irving</t>
  </si>
  <si>
    <t>Fourteenth at Irving, LLC</t>
  </si>
  <si>
    <t>C04810-001514</t>
  </si>
  <si>
    <t>124 East 14th Street, New York, NY 10003</t>
  </si>
  <si>
    <t xml:space="preserve">Spofford                      </t>
  </si>
  <si>
    <t>MHANY Peninsula Local Development Corp.</t>
  </si>
  <si>
    <t>C30017-001574</t>
  </si>
  <si>
    <t>1221 Spofford Avenue  Bronx NY 10474</t>
  </si>
  <si>
    <t>25th Street Pier NORTH</t>
  </si>
  <si>
    <t>Ferrara Brothers</t>
  </si>
  <si>
    <t>M00500-FERR02</t>
  </si>
  <si>
    <t>25th Street Pier NORTH, Brooklyn, NY 11232</t>
  </si>
  <si>
    <t>Pier 94</t>
  </si>
  <si>
    <t>Pier 94 Lease Co</t>
  </si>
  <si>
    <t>M07100-VRT01</t>
  </si>
  <si>
    <t>Pier 94, 711 12th Avenue, New York, NY 10019</t>
  </si>
  <si>
    <t xml:space="preserve">Spofford </t>
  </si>
  <si>
    <t>Peninsula Building 2, LLC</t>
  </si>
  <si>
    <t>C30017-001986</t>
  </si>
  <si>
    <t>Block 2738, Lots 2 &amp; 25, Bronx, NY 10474</t>
  </si>
  <si>
    <t>Spofford</t>
  </si>
  <si>
    <t>Peninsula Building 1B, LLC</t>
  </si>
  <si>
    <t>C30017-PNSL1B</t>
  </si>
  <si>
    <t>1221 Spofford Avenue, Bronx, NY 10474</t>
  </si>
  <si>
    <t>CFG Stadium Group LLC</t>
  </si>
  <si>
    <t>C03060-002014</t>
  </si>
  <si>
    <t>Block 1823, Lots 1 &amp;12, Queens, NY</t>
  </si>
  <si>
    <t>SBMT Piers 29-30th Street</t>
  </si>
  <si>
    <t>SIMS Municipal Recycling of New York LLC</t>
  </si>
  <si>
    <t>M01600-SIMS02</t>
  </si>
  <si>
    <t>30th Street Pier, South Brooklyn Marine Terminal, Brooklyn, NY, 11232</t>
  </si>
  <si>
    <t>Bathgate Site 2</t>
  </si>
  <si>
    <t>Perrigo</t>
  </si>
  <si>
    <t>C02302-001647</t>
  </si>
  <si>
    <t>1625 Bathgate Ave, Bronx, NY 10457</t>
  </si>
  <si>
    <t>Manhattan Cruise Terminal</t>
  </si>
  <si>
    <t>Ports America</t>
  </si>
  <si>
    <t>M04900-001323</t>
  </si>
  <si>
    <t>Piers 88/90, New York, NY 10036</t>
  </si>
  <si>
    <t>The data collected is in compliance with NYC Admin. Code §22-823. This list of leases of City Owned Land consisting of Ground Leases and Net Leases
of buildings including revenue for FY25. This list also includes the leased street addresses.</t>
  </si>
  <si>
    <t>Addition for 2025</t>
  </si>
  <si>
    <t>Name or MRI Lease ID Changes</t>
  </si>
  <si>
    <t>36-01 35th Avenue, Astoria, Queens, NY 11106</t>
  </si>
  <si>
    <t>97-14 Atlantic Ave, Queens, NY 11416</t>
  </si>
  <si>
    <t>1027 Flatbush Avenue, Brooklyn, NY11226</t>
  </si>
  <si>
    <t>Block 1373, P/O Lot 20 and P/O Lot 1, New York, NY</t>
  </si>
  <si>
    <t>Block 14260, Lot 100, Queens, 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</si>
</sst>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16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8"/>
      <color indexed="8"/>
      <name val="Arial"/>
      <family val="2"/>
    </font>
    <font>
      <sz val="8"/>
      <name val="Arial"/>
      <family val="34"/>
    </font>
    <font>
      <sz val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25"/>
      <color indexed="8"/>
      <name val="Calibri"/>
      <family val="2"/>
    </font>
    <font>
      <sz val="11"/>
      <color rgb="FF000000"/>
      <name val="Calibri"/>
      <family val="2"/>
      <scheme val="minor"/>
    </font>
    <font>
      <b/>
      <sz val="8"/>
      <color theme="1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2"/>
    <xf numFmtId="43" fontId="1" fillId="0" borderId="0" xfId="2" applyNumberFormat="1"/>
    <xf numFmtId="49" fontId="3" fillId="0" borderId="0" xfId="2" applyNumberFormat="1" applyFont="1"/>
    <xf numFmtId="0" fontId="10" fillId="2" borderId="1" xfId="2" applyFont="1" applyFill="1" applyBorder="1" applyAlignment="1">
      <alignment horizontal="center"/>
    </xf>
    <xf numFmtId="0" fontId="11" fillId="2" borderId="1" xfId="2" applyFont="1" applyFill="1" applyBorder="1" applyAlignment="1">
      <alignment horizontal="center"/>
    </xf>
    <xf numFmtId="0" fontId="11" fillId="2" borderId="1" xfId="2" applyFont="1" applyFill="1" applyBorder="1" applyAlignment="1">
      <alignment horizontal="center" wrapText="1"/>
    </xf>
    <xf numFmtId="0" fontId="2" fillId="3" borderId="0" xfId="2" applyFont="1" applyFill="1"/>
    <xf numFmtId="0" fontId="6" fillId="4" borderId="1" xfId="2" applyFont="1" applyFill="1" applyBorder="1" applyAlignment="1">
      <alignment horizontal="right" vertical="center"/>
    </xf>
    <xf numFmtId="0" fontId="6" fillId="4" borderId="1" xfId="2" applyFont="1" applyFill="1" applyBorder="1" applyAlignment="1">
      <alignment vertical="center"/>
    </xf>
    <xf numFmtId="4" fontId="7" fillId="4" borderId="1" xfId="2" applyNumberFormat="1" applyFont="1" applyFill="1" applyBorder="1" applyAlignment="1">
      <alignment horizontal="center" vertical="center"/>
    </xf>
    <xf numFmtId="0" fontId="6" fillId="4" borderId="1" xfId="2" applyFont="1" applyFill="1" applyBorder="1"/>
    <xf numFmtId="49" fontId="3" fillId="4" borderId="1" xfId="2" applyNumberFormat="1" applyFont="1" applyFill="1" applyBorder="1"/>
    <xf numFmtId="0" fontId="3" fillId="4" borderId="1" xfId="2" applyFont="1" applyFill="1" applyBorder="1"/>
    <xf numFmtId="0" fontId="2" fillId="5" borderId="0" xfId="2" applyFont="1" applyFill="1"/>
    <xf numFmtId="164" fontId="1" fillId="0" borderId="0" xfId="2" applyNumberFormat="1"/>
    <xf numFmtId="0" fontId="6" fillId="0" borderId="0" xfId="2" applyFont="1"/>
    <xf numFmtId="4" fontId="7" fillId="4" borderId="0" xfId="2" applyNumberFormat="1" applyFont="1" applyFill="1" applyAlignment="1">
      <alignment horizontal="center" vertical="center"/>
    </xf>
    <xf numFmtId="0" fontId="3" fillId="4" borderId="0" xfId="2" applyFont="1" applyFill="1"/>
    <xf numFmtId="0" fontId="13" fillId="0" borderId="0" xfId="0" applyFont="1" applyAlignment="1">
      <alignment horizontal="center"/>
    </xf>
    <xf numFmtId="164" fontId="7" fillId="6" borderId="1" xfId="2" applyNumberFormat="1" applyFont="1" applyFill="1" applyBorder="1" applyAlignment="1">
      <alignment horizontal="center" vertical="center"/>
    </xf>
    <xf numFmtId="164" fontId="14" fillId="0" borderId="0" xfId="2" applyNumberFormat="1" applyFont="1" applyAlignment="1">
      <alignment horizontal="center" vertical="center"/>
    </xf>
    <xf numFmtId="0" fontId="6" fillId="5" borderId="1" xfId="2" applyFont="1" applyFill="1" applyBorder="1"/>
    <xf numFmtId="44" fontId="6" fillId="5" borderId="1" xfId="1" applyFont="1" applyFill="1" applyBorder="1"/>
    <xf numFmtId="0" fontId="6" fillId="0" borderId="3" xfId="2" applyFont="1" applyBorder="1"/>
    <xf numFmtId="0" fontId="6" fillId="0" borderId="6" xfId="2" applyFont="1" applyBorder="1"/>
    <xf numFmtId="4" fontId="7" fillId="0" borderId="3" xfId="2" applyNumberFormat="1" applyFont="1" applyBorder="1" applyAlignment="1">
      <alignment horizontal="center" vertical="center"/>
    </xf>
    <xf numFmtId="164" fontId="7" fillId="0" borderId="1" xfId="2" applyNumberFormat="1" applyFont="1" applyBorder="1" applyAlignment="1">
      <alignment horizontal="center" vertical="center"/>
    </xf>
    <xf numFmtId="0" fontId="3" fillId="0" borderId="3" xfId="2" applyFont="1" applyBorder="1"/>
    <xf numFmtId="0" fontId="6" fillId="0" borderId="1" xfId="2" applyFont="1" applyBorder="1" applyAlignment="1">
      <alignment horizontal="right" vertical="center"/>
    </xf>
    <xf numFmtId="0" fontId="6" fillId="0" borderId="1" xfId="2" applyFont="1" applyBorder="1" applyAlignment="1">
      <alignment vertical="center"/>
    </xf>
    <xf numFmtId="49" fontId="3" fillId="0" borderId="1" xfId="2" applyNumberFormat="1" applyFont="1" applyBorder="1" applyAlignment="1">
      <alignment vertical="center"/>
    </xf>
    <xf numFmtId="4" fontId="7" fillId="0" borderId="1" xfId="2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left" vertical="center"/>
    </xf>
    <xf numFmtId="0" fontId="6" fillId="0" borderId="1" xfId="2" applyFont="1" applyBorder="1"/>
    <xf numFmtId="4" fontId="5" fillId="0" borderId="1" xfId="2" applyNumberFormat="1" applyFont="1" applyBorder="1" applyAlignment="1">
      <alignment horizontal="center" vertical="center"/>
    </xf>
    <xf numFmtId="0" fontId="5" fillId="0" borderId="1" xfId="1" applyNumberFormat="1" applyFont="1" applyFill="1" applyBorder="1"/>
    <xf numFmtId="49" fontId="3" fillId="0" borderId="1" xfId="2" applyNumberFormat="1" applyFont="1" applyBorder="1"/>
    <xf numFmtId="0" fontId="3" fillId="0" borderId="1" xfId="2" applyFont="1" applyBorder="1"/>
    <xf numFmtId="0" fontId="5" fillId="0" borderId="1" xfId="2" applyFont="1" applyBorder="1"/>
    <xf numFmtId="164" fontId="6" fillId="0" borderId="1" xfId="2" applyNumberFormat="1" applyFont="1" applyBorder="1" applyAlignment="1">
      <alignment horizontal="center" vertical="center"/>
    </xf>
    <xf numFmtId="0" fontId="8" fillId="0" borderId="0" xfId="2" applyFont="1"/>
    <xf numFmtId="49" fontId="5" fillId="0" borderId="1" xfId="2" applyNumberFormat="1" applyFont="1" applyBorder="1"/>
    <xf numFmtId="0" fontId="9" fillId="0" borderId="0" xfId="2" applyFont="1"/>
    <xf numFmtId="0" fontId="3" fillId="0" borderId="1" xfId="2" applyFont="1" applyBorder="1" applyAlignment="1">
      <alignment vertical="center"/>
    </xf>
    <xf numFmtId="44" fontId="0" fillId="0" borderId="0" xfId="1" applyFont="1" applyFill="1"/>
    <xf numFmtId="164" fontId="7" fillId="0" borderId="1" xfId="2" applyNumberFormat="1" applyFont="1" applyBorder="1" applyAlignment="1">
      <alignment horizontal="left" vertical="center"/>
    </xf>
    <xf numFmtId="0" fontId="6" fillId="0" borderId="1" xfId="2" applyFont="1" applyBorder="1" applyAlignment="1">
      <alignment horizontal="left" vertical="top"/>
    </xf>
    <xf numFmtId="0" fontId="6" fillId="0" borderId="4" xfId="2" applyFont="1" applyBorder="1"/>
    <xf numFmtId="49" fontId="3" fillId="0" borderId="4" xfId="2" applyNumberFormat="1" applyFont="1" applyBorder="1"/>
    <xf numFmtId="4" fontId="7" fillId="0" borderId="4" xfId="2" applyNumberFormat="1" applyFont="1" applyBorder="1" applyAlignment="1">
      <alignment horizontal="center" vertical="center"/>
    </xf>
    <xf numFmtId="0" fontId="6" fillId="0" borderId="5" xfId="2" applyFont="1" applyBorder="1"/>
    <xf numFmtId="49" fontId="3" fillId="0" borderId="5" xfId="2" applyNumberFormat="1" applyFont="1" applyBorder="1"/>
    <xf numFmtId="0" fontId="3" fillId="0" borderId="5" xfId="2" applyFont="1" applyBorder="1"/>
    <xf numFmtId="0" fontId="3" fillId="5" borderId="5" xfId="2" applyFont="1" applyFill="1" applyBorder="1"/>
    <xf numFmtId="4" fontId="7" fillId="5" borderId="1" xfId="2" applyNumberFormat="1" applyFont="1" applyFill="1" applyBorder="1" applyAlignment="1">
      <alignment horizontal="center" vertical="center"/>
    </xf>
    <xf numFmtId="164" fontId="7" fillId="0" borderId="0" xfId="2" applyNumberFormat="1" applyFont="1" applyAlignment="1">
      <alignment horizontal="center" vertical="center"/>
    </xf>
    <xf numFmtId="0" fontId="3" fillId="4" borderId="7" xfId="2" applyFont="1" applyFill="1" applyBorder="1"/>
    <xf numFmtId="44" fontId="1" fillId="0" borderId="0" xfId="1"/>
    <xf numFmtId="164" fontId="8" fillId="0" borderId="0" xfId="2" applyNumberFormat="1" applyFont="1"/>
    <xf numFmtId="10" fontId="1" fillId="0" borderId="0" xfId="4" applyNumberFormat="1" applyFont="1"/>
    <xf numFmtId="10" fontId="1" fillId="0" borderId="0" xfId="2" applyNumberFormat="1"/>
    <xf numFmtId="0" fontId="10" fillId="2" borderId="1" xfId="2" applyFont="1" applyFill="1" applyBorder="1" applyAlignment="1">
      <alignment horizontal="center" wrapText="1"/>
    </xf>
    <xf numFmtId="0" fontId="1" fillId="0" borderId="0" xfId="2" applyAlignment="1">
      <alignment wrapText="1"/>
    </xf>
    <xf numFmtId="0" fontId="3" fillId="0" borderId="3" xfId="2" applyFont="1" applyBorder="1" applyAlignment="1">
      <alignment wrapText="1"/>
    </xf>
    <xf numFmtId="0" fontId="6" fillId="0" borderId="1" xfId="2" applyFont="1" applyBorder="1" applyAlignment="1">
      <alignment horizontal="left" vertical="center" wrapText="1"/>
    </xf>
    <xf numFmtId="0" fontId="5" fillId="0" borderId="1" xfId="1" applyNumberFormat="1" applyFont="1" applyFill="1" applyBorder="1" applyAlignment="1">
      <alignment wrapText="1"/>
    </xf>
    <xf numFmtId="0" fontId="3" fillId="0" borderId="1" xfId="2" applyFont="1" applyBorder="1" applyAlignment="1">
      <alignment wrapText="1"/>
    </xf>
    <xf numFmtId="0" fontId="5" fillId="0" borderId="1" xfId="2" applyFont="1" applyBorder="1" applyAlignment="1">
      <alignment wrapText="1"/>
    </xf>
    <xf numFmtId="0" fontId="3" fillId="4" borderId="1" xfId="2" applyFont="1" applyFill="1" applyBorder="1" applyAlignment="1">
      <alignment wrapText="1"/>
    </xf>
    <xf numFmtId="0" fontId="3" fillId="0" borderId="1" xfId="2" applyFont="1" applyBorder="1" applyAlignment="1">
      <alignment vertical="center" wrapText="1"/>
    </xf>
    <xf numFmtId="0" fontId="6" fillId="0" borderId="1" xfId="2" applyFont="1" applyBorder="1" applyAlignment="1">
      <alignment wrapText="1"/>
    </xf>
    <xf numFmtId="164" fontId="7" fillId="0" borderId="1" xfId="2" applyNumberFormat="1" applyFont="1" applyBorder="1" applyAlignment="1">
      <alignment horizontal="left" vertical="center" wrapText="1"/>
    </xf>
    <xf numFmtId="0" fontId="6" fillId="0" borderId="1" xfId="2" applyFont="1" applyBorder="1" applyAlignment="1">
      <alignment horizontal="left" vertical="top" wrapText="1"/>
    </xf>
    <xf numFmtId="0" fontId="3" fillId="4" borderId="7" xfId="2" applyFont="1" applyFill="1" applyBorder="1" applyAlignment="1">
      <alignment wrapText="1"/>
    </xf>
    <xf numFmtId="0" fontId="3" fillId="5" borderId="5" xfId="2" applyFont="1" applyFill="1" applyBorder="1" applyAlignment="1">
      <alignment wrapText="1"/>
    </xf>
    <xf numFmtId="0" fontId="3" fillId="0" borderId="5" xfId="2" applyFont="1" applyBorder="1" applyAlignment="1">
      <alignment wrapText="1"/>
    </xf>
    <xf numFmtId="0" fontId="3" fillId="4" borderId="0" xfId="2" applyFont="1" applyFill="1" applyAlignment="1">
      <alignment wrapText="1"/>
    </xf>
    <xf numFmtId="164" fontId="1" fillId="0" borderId="0" xfId="2" applyNumberFormat="1" applyAlignment="1">
      <alignment wrapText="1"/>
    </xf>
    <xf numFmtId="0" fontId="12" fillId="0" borderId="2" xfId="2" applyFont="1" applyBorder="1" applyAlignment="1">
      <alignment horizontal="center" vertical="center"/>
    </xf>
    <xf numFmtId="0" fontId="4" fillId="0" borderId="0" xfId="2" applyFont="1" applyAlignment="1">
      <alignment horizontal="left" vertical="top" wrapText="1"/>
    </xf>
    <xf numFmtId="0" fontId="1" fillId="0" borderId="0" xfId="2" applyAlignment="1">
      <alignment horizontal="left" vertical="top" wrapText="1"/>
    </xf>
    <xf numFmtId="0" fontId="12" fillId="0" borderId="2" xfId="2" applyFont="1" applyBorder="1" applyAlignment="1">
      <alignment horizontal="center"/>
    </xf>
  </cellXfs>
  <cellStyles count="5">
    <cellStyle name="Comma 15" xfId="3" xr:uid="{F34E6DAD-4ED4-437B-A8ED-7CE5C960DBB9}"/>
    <cellStyle name="Currency" xfId="1" builtinId="4"/>
    <cellStyle name="Normal" xfId="0" builtinId="0"/>
    <cellStyle name="Normal 2" xfId="2" xr:uid="{76CB0804-ED16-4A15-A72E-5F15519E9E7E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FinInv/Ex20_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EFinInv/Finance/10th%20edition/Chapters/Chapter%2019%20templates/cm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EFinInv/Finance/10th%20edition/Chapters/Chapter%2019%20templates/IO-P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CREIF &amp; S&amp;P"/>
      <sheetName val="REITs &amp; S&amp;P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1276A-3FED-43B1-9CA1-8317260853E6}">
  <dimension ref="A1:H131"/>
  <sheetViews>
    <sheetView tabSelected="1" zoomScale="95" zoomScaleNormal="140" workbookViewId="0">
      <pane ySplit="2" topLeftCell="F57" activePane="bottomLeft" state="frozen"/>
      <selection pane="bottomLeft" activeCell="F57" sqref="F57"/>
    </sheetView>
  </sheetViews>
  <sheetFormatPr defaultColWidth="8.85546875" defaultRowHeight="12.75"/>
  <cols>
    <col min="1" max="1" width="6" style="1" customWidth="1"/>
    <col min="2" max="2" width="23" style="1" bestFit="1" customWidth="1"/>
    <col min="3" max="3" width="35" style="1" bestFit="1" customWidth="1"/>
    <col min="4" max="4" width="20.5703125" style="1" customWidth="1"/>
    <col min="5" max="5" width="17" style="1" customWidth="1"/>
    <col min="6" max="6" width="46.140625" style="63" customWidth="1"/>
    <col min="7" max="7" width="17.42578125" style="1" customWidth="1"/>
    <col min="8" max="16384" width="8.85546875" style="1"/>
  </cols>
  <sheetData>
    <row r="1" spans="1:8" ht="32.25">
      <c r="A1" s="79" t="s">
        <v>0</v>
      </c>
      <c r="B1" s="79"/>
      <c r="C1" s="79"/>
      <c r="D1" s="79"/>
      <c r="E1" s="79"/>
      <c r="F1" s="79"/>
    </row>
    <row r="2" spans="1:8" s="63" customFormat="1" ht="36" customHeight="1">
      <c r="A2" s="6" t="s">
        <v>1</v>
      </c>
      <c r="B2" s="6" t="s">
        <v>2</v>
      </c>
      <c r="C2" s="6" t="s">
        <v>3</v>
      </c>
      <c r="D2" s="6" t="s">
        <v>4</v>
      </c>
      <c r="E2" s="62" t="s">
        <v>5</v>
      </c>
      <c r="F2" s="6" t="s">
        <v>6</v>
      </c>
    </row>
    <row r="3" spans="1:8" ht="22.5">
      <c r="A3" s="24">
        <v>1</v>
      </c>
      <c r="B3" s="25" t="s">
        <v>7</v>
      </c>
      <c r="C3" s="25" t="s">
        <v>8</v>
      </c>
      <c r="D3" s="26" t="s">
        <v>9</v>
      </c>
      <c r="E3" s="27">
        <v>24000</v>
      </c>
      <c r="F3" s="64" t="s">
        <v>10</v>
      </c>
      <c r="G3" s="1">
        <f>COUNTIF(F:F, "*Bronx*")</f>
        <v>18</v>
      </c>
      <c r="H3" s="1" t="s">
        <v>11</v>
      </c>
    </row>
    <row r="4" spans="1:8">
      <c r="A4" s="29">
        <f t="shared" ref="A4:A34" si="0">ROW()-2</f>
        <v>2</v>
      </c>
      <c r="B4" s="30" t="s">
        <v>12</v>
      </c>
      <c r="C4" s="31" t="s">
        <v>13</v>
      </c>
      <c r="D4" s="32" t="s">
        <v>14</v>
      </c>
      <c r="E4" s="27">
        <v>2895939.58</v>
      </c>
      <c r="F4" s="65" t="s">
        <v>15</v>
      </c>
      <c r="G4" s="1">
        <f>COUNTIF(F:F, "*Brooklyn*")</f>
        <v>31</v>
      </c>
      <c r="H4" s="1" t="s">
        <v>16</v>
      </c>
    </row>
    <row r="5" spans="1:8">
      <c r="A5" s="34">
        <f t="shared" si="0"/>
        <v>3</v>
      </c>
      <c r="B5" s="31" t="s">
        <v>17</v>
      </c>
      <c r="C5" s="31" t="s">
        <v>18</v>
      </c>
      <c r="D5" s="35" t="s">
        <v>19</v>
      </c>
      <c r="E5" s="27">
        <v>8296969.1799999997</v>
      </c>
      <c r="F5" s="66" t="s">
        <v>20</v>
      </c>
      <c r="G5" s="1">
        <f>COUNTIF(F:F, "*New York*")</f>
        <v>33</v>
      </c>
      <c r="H5" s="1" t="s">
        <v>21</v>
      </c>
    </row>
    <row r="6" spans="1:8">
      <c r="A6" s="34">
        <f t="shared" si="0"/>
        <v>4</v>
      </c>
      <c r="B6" s="37" t="s">
        <v>22</v>
      </c>
      <c r="C6" s="37" t="s">
        <v>23</v>
      </c>
      <c r="D6" s="32" t="s">
        <v>24</v>
      </c>
      <c r="E6" s="27">
        <v>2843238.9</v>
      </c>
      <c r="F6" s="67" t="s">
        <v>25</v>
      </c>
      <c r="G6" s="1">
        <f>COUNTIF(F:F, "*Queens*")</f>
        <v>11</v>
      </c>
      <c r="H6" s="1" t="s">
        <v>26</v>
      </c>
    </row>
    <row r="7" spans="1:8">
      <c r="A7" s="34">
        <f t="shared" si="0"/>
        <v>5</v>
      </c>
      <c r="B7" s="34" t="s">
        <v>27</v>
      </c>
      <c r="C7" s="37" t="s">
        <v>28</v>
      </c>
      <c r="D7" s="32" t="s">
        <v>29</v>
      </c>
      <c r="E7" s="27">
        <v>2343292.4700000002</v>
      </c>
      <c r="F7" s="68" t="s">
        <v>30</v>
      </c>
      <c r="G7" s="1">
        <f>COUNTIF(F:F, "*Staten Island*")</f>
        <v>7</v>
      </c>
      <c r="H7" s="1" t="s">
        <v>31</v>
      </c>
    </row>
    <row r="8" spans="1:8">
      <c r="A8" s="34">
        <f t="shared" si="0"/>
        <v>6</v>
      </c>
      <c r="B8" s="37" t="s">
        <v>32</v>
      </c>
      <c r="C8" s="37" t="s">
        <v>33</v>
      </c>
      <c r="D8" s="32" t="s">
        <v>34</v>
      </c>
      <c r="E8" s="27">
        <v>281705.07</v>
      </c>
      <c r="F8" s="67" t="s">
        <v>35</v>
      </c>
    </row>
    <row r="9" spans="1:8">
      <c r="A9" s="34">
        <f t="shared" si="0"/>
        <v>7</v>
      </c>
      <c r="B9" s="37" t="s">
        <v>36</v>
      </c>
      <c r="C9" s="37" t="s">
        <v>37</v>
      </c>
      <c r="D9" s="32" t="s">
        <v>38</v>
      </c>
      <c r="E9" s="40">
        <v>0</v>
      </c>
      <c r="F9" s="67" t="s">
        <v>39</v>
      </c>
    </row>
    <row r="10" spans="1:8">
      <c r="A10" s="11">
        <f t="shared" si="0"/>
        <v>8</v>
      </c>
      <c r="B10" s="12" t="s">
        <v>40</v>
      </c>
      <c r="C10" s="12" t="s">
        <v>41</v>
      </c>
      <c r="D10" s="10" t="s">
        <v>42</v>
      </c>
      <c r="E10" s="27">
        <v>818110.44</v>
      </c>
      <c r="F10" s="69" t="s">
        <v>43</v>
      </c>
    </row>
    <row r="11" spans="1:8">
      <c r="A11" s="34">
        <f t="shared" si="0"/>
        <v>9</v>
      </c>
      <c r="B11" s="37" t="s">
        <v>44</v>
      </c>
      <c r="C11" s="37" t="s">
        <v>45</v>
      </c>
      <c r="D11" s="32" t="s">
        <v>46</v>
      </c>
      <c r="E11" s="27">
        <v>1217016.1200000001</v>
      </c>
      <c r="F11" s="67" t="s">
        <v>47</v>
      </c>
    </row>
    <row r="12" spans="1:8" s="41" customFormat="1">
      <c r="A12" s="34">
        <f t="shared" si="0"/>
        <v>10</v>
      </c>
      <c r="B12" s="37" t="s">
        <v>48</v>
      </c>
      <c r="C12" s="37" t="s">
        <v>49</v>
      </c>
      <c r="D12" s="32" t="s">
        <v>50</v>
      </c>
      <c r="E12" s="40">
        <v>3370518.96</v>
      </c>
      <c r="F12" s="67" t="s">
        <v>51</v>
      </c>
    </row>
    <row r="13" spans="1:8">
      <c r="A13" s="34">
        <f t="shared" si="0"/>
        <v>11</v>
      </c>
      <c r="B13" s="37" t="s">
        <v>52</v>
      </c>
      <c r="C13" s="37" t="s">
        <v>53</v>
      </c>
      <c r="D13" s="32" t="s">
        <v>54</v>
      </c>
      <c r="E13" s="40">
        <v>447757</v>
      </c>
      <c r="F13" s="67" t="s">
        <v>55</v>
      </c>
      <c r="G13" s="15"/>
    </row>
    <row r="14" spans="1:8">
      <c r="A14" s="34">
        <f t="shared" si="0"/>
        <v>12</v>
      </c>
      <c r="B14" s="37" t="s">
        <v>56</v>
      </c>
      <c r="C14" s="37" t="s">
        <v>57</v>
      </c>
      <c r="D14" s="32" t="s">
        <v>58</v>
      </c>
      <c r="E14" s="27">
        <v>841201.68</v>
      </c>
      <c r="F14" s="68" t="s">
        <v>59</v>
      </c>
      <c r="G14" s="15"/>
    </row>
    <row r="15" spans="1:8">
      <c r="A15" s="34">
        <f t="shared" si="0"/>
        <v>13</v>
      </c>
      <c r="B15" s="37" t="s">
        <v>60</v>
      </c>
      <c r="C15" s="37" t="s">
        <v>61</v>
      </c>
      <c r="D15" s="32" t="s">
        <v>62</v>
      </c>
      <c r="E15" s="40">
        <v>2165540.52</v>
      </c>
      <c r="F15" s="67" t="s">
        <v>63</v>
      </c>
    </row>
    <row r="16" spans="1:8">
      <c r="A16" s="34">
        <f t="shared" si="0"/>
        <v>14</v>
      </c>
      <c r="B16" s="37" t="s">
        <v>60</v>
      </c>
      <c r="C16" s="37" t="s">
        <v>61</v>
      </c>
      <c r="D16" s="32" t="s">
        <v>64</v>
      </c>
      <c r="E16" s="40">
        <v>1384076.64</v>
      </c>
      <c r="F16" s="67" t="s">
        <v>63</v>
      </c>
    </row>
    <row r="17" spans="1:6">
      <c r="A17" s="34">
        <f t="shared" si="0"/>
        <v>15</v>
      </c>
      <c r="B17" s="37" t="s">
        <v>60</v>
      </c>
      <c r="C17" s="37" t="s">
        <v>65</v>
      </c>
      <c r="D17" s="32" t="s">
        <v>66</v>
      </c>
      <c r="E17" s="40">
        <v>805327.4</v>
      </c>
      <c r="F17" s="67" t="s">
        <v>63</v>
      </c>
    </row>
    <row r="18" spans="1:6">
      <c r="A18" s="34">
        <f t="shared" si="0"/>
        <v>16</v>
      </c>
      <c r="B18" s="37" t="s">
        <v>60</v>
      </c>
      <c r="C18" s="42" t="s">
        <v>67</v>
      </c>
      <c r="D18" s="32" t="s">
        <v>68</v>
      </c>
      <c r="E18" s="40">
        <v>2038808.28</v>
      </c>
      <c r="F18" s="68" t="s">
        <v>69</v>
      </c>
    </row>
    <row r="19" spans="1:6">
      <c r="A19" s="34">
        <f t="shared" si="0"/>
        <v>17</v>
      </c>
      <c r="B19" s="37" t="s">
        <v>60</v>
      </c>
      <c r="C19" s="37" t="s">
        <v>70</v>
      </c>
      <c r="D19" s="32" t="s">
        <v>71</v>
      </c>
      <c r="E19" s="40">
        <v>606704.16</v>
      </c>
      <c r="F19" s="67" t="s">
        <v>63</v>
      </c>
    </row>
    <row r="20" spans="1:6">
      <c r="A20" s="34">
        <f t="shared" si="0"/>
        <v>18</v>
      </c>
      <c r="B20" s="37" t="s">
        <v>72</v>
      </c>
      <c r="C20" s="37" t="s">
        <v>73</v>
      </c>
      <c r="D20" s="32" t="s">
        <v>74</v>
      </c>
      <c r="E20" s="27">
        <v>1494677.3</v>
      </c>
      <c r="F20" s="67" t="s">
        <v>75</v>
      </c>
    </row>
    <row r="21" spans="1:6">
      <c r="A21" s="34">
        <f t="shared" si="0"/>
        <v>19</v>
      </c>
      <c r="B21" s="37" t="s">
        <v>76</v>
      </c>
      <c r="C21" s="37" t="s">
        <v>77</v>
      </c>
      <c r="D21" s="32" t="s">
        <v>78</v>
      </c>
      <c r="E21" s="27">
        <v>867426.08</v>
      </c>
      <c r="F21" s="67" t="s">
        <v>79</v>
      </c>
    </row>
    <row r="22" spans="1:6">
      <c r="A22" s="34">
        <f t="shared" si="0"/>
        <v>20</v>
      </c>
      <c r="B22" s="37" t="s">
        <v>80</v>
      </c>
      <c r="C22" s="37" t="s">
        <v>81</v>
      </c>
      <c r="D22" s="32" t="s">
        <v>82</v>
      </c>
      <c r="E22" s="27">
        <v>0</v>
      </c>
      <c r="F22" s="67" t="s">
        <v>83</v>
      </c>
    </row>
    <row r="23" spans="1:6">
      <c r="A23" s="34">
        <f t="shared" si="0"/>
        <v>21</v>
      </c>
      <c r="B23" s="42" t="s">
        <v>84</v>
      </c>
      <c r="C23" s="37" t="s">
        <v>85</v>
      </c>
      <c r="D23" s="32" t="s">
        <v>86</v>
      </c>
      <c r="E23" s="27">
        <v>50417.63</v>
      </c>
      <c r="F23" s="67" t="s">
        <v>87</v>
      </c>
    </row>
    <row r="24" spans="1:6">
      <c r="A24" s="34">
        <f t="shared" si="0"/>
        <v>22</v>
      </c>
      <c r="B24" s="42" t="s">
        <v>84</v>
      </c>
      <c r="C24" s="37" t="s">
        <v>88</v>
      </c>
      <c r="D24" s="32" t="s">
        <v>89</v>
      </c>
      <c r="E24" s="27">
        <v>225000</v>
      </c>
      <c r="F24" s="67" t="s">
        <v>87</v>
      </c>
    </row>
    <row r="25" spans="1:6">
      <c r="A25" s="34">
        <f t="shared" si="0"/>
        <v>23</v>
      </c>
      <c r="B25" s="37" t="s">
        <v>90</v>
      </c>
      <c r="C25" s="37" t="s">
        <v>91</v>
      </c>
      <c r="D25" s="32" t="s">
        <v>92</v>
      </c>
      <c r="E25" s="27">
        <v>112640.04</v>
      </c>
      <c r="F25" s="67" t="s">
        <v>93</v>
      </c>
    </row>
    <row r="26" spans="1:6">
      <c r="A26" s="34">
        <f t="shared" si="0"/>
        <v>24</v>
      </c>
      <c r="B26" s="37" t="s">
        <v>94</v>
      </c>
      <c r="C26" s="37" t="s">
        <v>95</v>
      </c>
      <c r="D26" s="32" t="s">
        <v>96</v>
      </c>
      <c r="E26" s="27">
        <v>4822419.38</v>
      </c>
      <c r="F26" s="67" t="s">
        <v>97</v>
      </c>
    </row>
    <row r="27" spans="1:6">
      <c r="A27" s="34">
        <f t="shared" si="0"/>
        <v>25</v>
      </c>
      <c r="B27" s="37" t="s">
        <v>98</v>
      </c>
      <c r="C27" s="37" t="s">
        <v>99</v>
      </c>
      <c r="D27" s="32" t="s">
        <v>100</v>
      </c>
      <c r="E27" s="27">
        <v>10518035.76</v>
      </c>
      <c r="F27" s="67" t="s">
        <v>101</v>
      </c>
    </row>
    <row r="28" spans="1:6">
      <c r="A28" s="34">
        <f t="shared" si="0"/>
        <v>26</v>
      </c>
      <c r="B28" s="37" t="s">
        <v>102</v>
      </c>
      <c r="C28" s="37" t="s">
        <v>103</v>
      </c>
      <c r="D28" s="32" t="s">
        <v>104</v>
      </c>
      <c r="E28" s="27">
        <v>4694624.21</v>
      </c>
      <c r="F28" s="67" t="s">
        <v>105</v>
      </c>
    </row>
    <row r="29" spans="1:6">
      <c r="A29" s="34">
        <f t="shared" si="0"/>
        <v>27</v>
      </c>
      <c r="B29" s="37" t="s">
        <v>106</v>
      </c>
      <c r="C29" s="37" t="s">
        <v>107</v>
      </c>
      <c r="D29" s="32" t="s">
        <v>108</v>
      </c>
      <c r="E29" s="27">
        <v>2950584.52</v>
      </c>
      <c r="F29" s="67" t="s">
        <v>109</v>
      </c>
    </row>
    <row r="30" spans="1:6">
      <c r="A30" s="34">
        <f t="shared" si="0"/>
        <v>28</v>
      </c>
      <c r="B30" s="37" t="s">
        <v>110</v>
      </c>
      <c r="C30" s="37" t="s">
        <v>111</v>
      </c>
      <c r="D30" s="32" t="s">
        <v>112</v>
      </c>
      <c r="E30" s="27">
        <v>123770.13</v>
      </c>
      <c r="F30" s="68" t="s">
        <v>113</v>
      </c>
    </row>
    <row r="31" spans="1:6">
      <c r="A31" s="34">
        <f t="shared" si="0"/>
        <v>29</v>
      </c>
      <c r="B31" s="37" t="s">
        <v>114</v>
      </c>
      <c r="C31" s="37" t="s">
        <v>115</v>
      </c>
      <c r="D31" s="32" t="s">
        <v>116</v>
      </c>
      <c r="E31" s="27">
        <v>323935</v>
      </c>
      <c r="F31" s="67" t="s">
        <v>117</v>
      </c>
    </row>
    <row r="32" spans="1:6" s="43" customFormat="1">
      <c r="A32" s="34">
        <f t="shared" si="0"/>
        <v>30</v>
      </c>
      <c r="B32" s="37" t="s">
        <v>118</v>
      </c>
      <c r="C32" s="37" t="s">
        <v>119</v>
      </c>
      <c r="D32" s="32" t="s">
        <v>120</v>
      </c>
      <c r="E32" s="27">
        <v>2639464</v>
      </c>
      <c r="F32" s="67" t="s">
        <v>121</v>
      </c>
    </row>
    <row r="33" spans="1:7" s="43" customFormat="1">
      <c r="A33" s="34">
        <f t="shared" si="0"/>
        <v>31</v>
      </c>
      <c r="B33" s="37" t="s">
        <v>122</v>
      </c>
      <c r="C33" s="37" t="s">
        <v>123</v>
      </c>
      <c r="D33" s="32" t="s">
        <v>124</v>
      </c>
      <c r="E33" s="27">
        <v>33083.160000000003</v>
      </c>
      <c r="F33" s="68" t="s">
        <v>125</v>
      </c>
    </row>
    <row r="34" spans="1:7" s="41" customFormat="1">
      <c r="A34" s="34">
        <f t="shared" si="0"/>
        <v>32</v>
      </c>
      <c r="B34" s="37" t="s">
        <v>126</v>
      </c>
      <c r="C34" s="37" t="s">
        <v>127</v>
      </c>
      <c r="D34" s="32" t="s">
        <v>128</v>
      </c>
      <c r="E34" s="27">
        <v>276.70999999999998</v>
      </c>
      <c r="F34" s="67" t="s">
        <v>129</v>
      </c>
    </row>
    <row r="35" spans="1:7">
      <c r="A35" s="34">
        <f t="shared" ref="A35:A63" si="1">ROW()-2</f>
        <v>33</v>
      </c>
      <c r="B35" s="37" t="s">
        <v>130</v>
      </c>
      <c r="C35" s="37" t="s">
        <v>131</v>
      </c>
      <c r="D35" s="32" t="s">
        <v>132</v>
      </c>
      <c r="E35" s="27">
        <v>6588022.0499999998</v>
      </c>
      <c r="F35" s="67" t="s">
        <v>133</v>
      </c>
    </row>
    <row r="36" spans="1:7">
      <c r="A36" s="34">
        <f t="shared" si="1"/>
        <v>34</v>
      </c>
      <c r="B36" s="37" t="s">
        <v>134</v>
      </c>
      <c r="C36" s="37" t="s">
        <v>135</v>
      </c>
      <c r="D36" s="32" t="s">
        <v>136</v>
      </c>
      <c r="E36" s="27">
        <v>4450308.04</v>
      </c>
      <c r="F36" s="67" t="s">
        <v>137</v>
      </c>
    </row>
    <row r="37" spans="1:7">
      <c r="A37" s="34">
        <f t="shared" si="1"/>
        <v>35</v>
      </c>
      <c r="B37" s="37" t="s">
        <v>138</v>
      </c>
      <c r="C37" s="37" t="s">
        <v>139</v>
      </c>
      <c r="D37" s="32" t="s">
        <v>140</v>
      </c>
      <c r="E37" s="27">
        <v>222850.44</v>
      </c>
      <c r="F37" s="68" t="s">
        <v>141</v>
      </c>
    </row>
    <row r="38" spans="1:7">
      <c r="A38" s="34">
        <f t="shared" si="1"/>
        <v>36</v>
      </c>
      <c r="B38" s="37" t="s">
        <v>36</v>
      </c>
      <c r="C38" s="37" t="s">
        <v>142</v>
      </c>
      <c r="D38" s="32" t="s">
        <v>143</v>
      </c>
      <c r="E38" s="27">
        <v>586341.88</v>
      </c>
      <c r="F38" s="68" t="s">
        <v>141</v>
      </c>
    </row>
    <row r="39" spans="1:7">
      <c r="A39" s="34">
        <f t="shared" si="1"/>
        <v>37</v>
      </c>
      <c r="B39" s="37" t="s">
        <v>144</v>
      </c>
      <c r="C39" s="37" t="s">
        <v>145</v>
      </c>
      <c r="D39" s="32" t="s">
        <v>146</v>
      </c>
      <c r="E39" s="27">
        <v>702163.32</v>
      </c>
      <c r="F39" s="67" t="s">
        <v>147</v>
      </c>
    </row>
    <row r="40" spans="1:7">
      <c r="A40" s="34">
        <f t="shared" si="1"/>
        <v>38</v>
      </c>
      <c r="B40" s="37" t="s">
        <v>148</v>
      </c>
      <c r="C40" s="37" t="s">
        <v>149</v>
      </c>
      <c r="D40" s="32" t="s">
        <v>150</v>
      </c>
      <c r="E40" s="27">
        <v>1524972.49</v>
      </c>
      <c r="F40" s="67" t="s">
        <v>151</v>
      </c>
    </row>
    <row r="41" spans="1:7">
      <c r="A41" s="34">
        <f t="shared" si="1"/>
        <v>39</v>
      </c>
      <c r="B41" s="37" t="s">
        <v>152</v>
      </c>
      <c r="C41" s="37" t="s">
        <v>153</v>
      </c>
      <c r="D41" s="32" t="s">
        <v>154</v>
      </c>
      <c r="E41" s="27">
        <v>204907.08</v>
      </c>
      <c r="F41" s="67" t="s">
        <v>155</v>
      </c>
    </row>
    <row r="42" spans="1:7">
      <c r="A42" s="34">
        <f t="shared" si="1"/>
        <v>40</v>
      </c>
      <c r="B42" s="37" t="s">
        <v>156</v>
      </c>
      <c r="C42" s="37" t="s">
        <v>156</v>
      </c>
      <c r="D42" s="32" t="s">
        <v>157</v>
      </c>
      <c r="E42" s="27">
        <v>120000</v>
      </c>
      <c r="F42" s="70" t="s">
        <v>158</v>
      </c>
    </row>
    <row r="43" spans="1:7">
      <c r="A43" s="34">
        <f t="shared" si="1"/>
        <v>41</v>
      </c>
      <c r="B43" s="37" t="s">
        <v>159</v>
      </c>
      <c r="C43" s="42" t="s">
        <v>160</v>
      </c>
      <c r="D43" s="32" t="s">
        <v>161</v>
      </c>
      <c r="E43" s="27">
        <v>456145.38</v>
      </c>
      <c r="F43" s="67" t="s">
        <v>162</v>
      </c>
    </row>
    <row r="44" spans="1:7">
      <c r="A44" s="34">
        <f t="shared" si="1"/>
        <v>42</v>
      </c>
      <c r="B44" s="37" t="s">
        <v>163</v>
      </c>
      <c r="C44" s="37" t="s">
        <v>164</v>
      </c>
      <c r="D44" s="32" t="s">
        <v>165</v>
      </c>
      <c r="E44" s="27">
        <v>256425.89</v>
      </c>
      <c r="F44" s="68" t="s">
        <v>166</v>
      </c>
    </row>
    <row r="45" spans="1:7">
      <c r="A45" s="34">
        <f t="shared" si="1"/>
        <v>43</v>
      </c>
      <c r="B45" s="37" t="s">
        <v>167</v>
      </c>
      <c r="C45" s="37" t="s">
        <v>168</v>
      </c>
      <c r="D45" s="32" t="s">
        <v>169</v>
      </c>
      <c r="E45" s="27">
        <v>25000</v>
      </c>
      <c r="F45" s="67" t="s">
        <v>170</v>
      </c>
      <c r="G45" s="20" t="s">
        <v>171</v>
      </c>
    </row>
    <row r="46" spans="1:7">
      <c r="A46" s="34">
        <f t="shared" si="1"/>
        <v>44</v>
      </c>
      <c r="B46" s="37" t="s">
        <v>172</v>
      </c>
      <c r="C46" s="37" t="s">
        <v>173</v>
      </c>
      <c r="D46" s="32" t="s">
        <v>174</v>
      </c>
      <c r="E46" s="27">
        <v>216832.96</v>
      </c>
      <c r="F46" s="68" t="s">
        <v>175</v>
      </c>
    </row>
    <row r="47" spans="1:7">
      <c r="A47" s="34">
        <f t="shared" si="1"/>
        <v>45</v>
      </c>
      <c r="B47" s="37" t="s">
        <v>176</v>
      </c>
      <c r="C47" s="37" t="s">
        <v>177</v>
      </c>
      <c r="D47" s="32" t="s">
        <v>178</v>
      </c>
      <c r="E47" s="27">
        <v>183443.75</v>
      </c>
      <c r="F47" s="67" t="s">
        <v>179</v>
      </c>
    </row>
    <row r="48" spans="1:7">
      <c r="A48" s="34">
        <f t="shared" si="1"/>
        <v>46</v>
      </c>
      <c r="B48" s="37" t="s">
        <v>180</v>
      </c>
      <c r="C48" s="37" t="s">
        <v>181</v>
      </c>
      <c r="D48" s="32" t="s">
        <v>182</v>
      </c>
      <c r="E48" s="27">
        <v>2460159.96</v>
      </c>
      <c r="F48" s="70" t="s">
        <v>183</v>
      </c>
    </row>
    <row r="49" spans="1:7">
      <c r="A49" s="34">
        <f t="shared" si="1"/>
        <v>47</v>
      </c>
      <c r="B49" s="37" t="s">
        <v>184</v>
      </c>
      <c r="C49" s="37" t="s">
        <v>185</v>
      </c>
      <c r="D49" s="32" t="s">
        <v>186</v>
      </c>
      <c r="E49" s="27">
        <v>569539.74</v>
      </c>
      <c r="F49" s="68" t="s">
        <v>187</v>
      </c>
      <c r="G49" s="15"/>
    </row>
    <row r="50" spans="1:7">
      <c r="A50" s="34">
        <f t="shared" si="1"/>
        <v>48</v>
      </c>
      <c r="B50" s="38" t="s">
        <v>188</v>
      </c>
      <c r="C50" s="38" t="s">
        <v>189</v>
      </c>
      <c r="D50" s="32" t="s">
        <v>190</v>
      </c>
      <c r="E50" s="27">
        <v>1</v>
      </c>
      <c r="F50" s="67" t="s">
        <v>191</v>
      </c>
    </row>
    <row r="51" spans="1:7">
      <c r="A51" s="34">
        <f t="shared" si="1"/>
        <v>49</v>
      </c>
      <c r="B51" s="37" t="s">
        <v>192</v>
      </c>
      <c r="C51" s="37" t="s">
        <v>193</v>
      </c>
      <c r="D51" s="32" t="s">
        <v>194</v>
      </c>
      <c r="E51" s="27">
        <v>143176.75</v>
      </c>
      <c r="F51" s="70" t="s">
        <v>195</v>
      </c>
    </row>
    <row r="52" spans="1:7">
      <c r="A52" s="34">
        <f t="shared" si="1"/>
        <v>50</v>
      </c>
      <c r="B52" s="37" t="s">
        <v>196</v>
      </c>
      <c r="C52" s="37" t="s">
        <v>197</v>
      </c>
      <c r="D52" s="32" t="s">
        <v>198</v>
      </c>
      <c r="E52" s="27">
        <v>0</v>
      </c>
      <c r="F52" s="67" t="s">
        <v>199</v>
      </c>
    </row>
    <row r="53" spans="1:7">
      <c r="A53" s="34">
        <f t="shared" si="1"/>
        <v>51</v>
      </c>
      <c r="B53" s="42" t="s">
        <v>200</v>
      </c>
      <c r="C53" s="42" t="s">
        <v>201</v>
      </c>
      <c r="D53" s="32" t="s">
        <v>202</v>
      </c>
      <c r="E53" s="27">
        <v>510823.72</v>
      </c>
      <c r="F53" s="67" t="s">
        <v>203</v>
      </c>
    </row>
    <row r="54" spans="1:7">
      <c r="A54" s="34">
        <f t="shared" si="1"/>
        <v>52</v>
      </c>
      <c r="B54" s="42" t="s">
        <v>204</v>
      </c>
      <c r="C54" s="37" t="s">
        <v>205</v>
      </c>
      <c r="D54" s="32" t="s">
        <v>206</v>
      </c>
      <c r="E54" s="27">
        <v>839991.98</v>
      </c>
      <c r="F54" s="67" t="s">
        <v>207</v>
      </c>
    </row>
    <row r="55" spans="1:7">
      <c r="A55" s="34">
        <f t="shared" si="1"/>
        <v>53</v>
      </c>
      <c r="B55" s="37" t="s">
        <v>172</v>
      </c>
      <c r="C55" s="42" t="s">
        <v>208</v>
      </c>
      <c r="D55" s="32" t="s">
        <v>209</v>
      </c>
      <c r="E55" s="27">
        <v>90602.92</v>
      </c>
      <c r="F55" s="67" t="s">
        <v>210</v>
      </c>
    </row>
    <row r="56" spans="1:7">
      <c r="A56" s="34">
        <f t="shared" si="1"/>
        <v>54</v>
      </c>
      <c r="B56" s="37" t="s">
        <v>211</v>
      </c>
      <c r="C56" s="37" t="s">
        <v>212</v>
      </c>
      <c r="D56" s="32" t="s">
        <v>213</v>
      </c>
      <c r="E56" s="27">
        <v>253308.51</v>
      </c>
      <c r="F56" s="67" t="s">
        <v>214</v>
      </c>
    </row>
    <row r="57" spans="1:7" s="45" customFormat="1" ht="15">
      <c r="A57" s="34">
        <f t="shared" si="1"/>
        <v>55</v>
      </c>
      <c r="B57" s="37" t="s">
        <v>215</v>
      </c>
      <c r="C57" s="42" t="s">
        <v>216</v>
      </c>
      <c r="D57" s="32" t="s">
        <v>217</v>
      </c>
      <c r="E57" s="27">
        <v>2255488.64</v>
      </c>
      <c r="F57" s="67" t="s">
        <v>214</v>
      </c>
    </row>
    <row r="58" spans="1:7" s="45" customFormat="1" ht="15">
      <c r="A58" s="34">
        <f t="shared" si="1"/>
        <v>56</v>
      </c>
      <c r="B58" s="37" t="s">
        <v>218</v>
      </c>
      <c r="C58" s="37" t="s">
        <v>219</v>
      </c>
      <c r="D58" s="32" t="s">
        <v>220</v>
      </c>
      <c r="E58" s="27">
        <v>0</v>
      </c>
      <c r="F58" s="67" t="s">
        <v>221</v>
      </c>
    </row>
    <row r="59" spans="1:7">
      <c r="A59" s="34">
        <f t="shared" si="1"/>
        <v>57</v>
      </c>
      <c r="B59" s="37" t="s">
        <v>222</v>
      </c>
      <c r="C59" s="37" t="s">
        <v>223</v>
      </c>
      <c r="D59" s="32" t="s">
        <v>224</v>
      </c>
      <c r="E59" s="27">
        <v>46647.67</v>
      </c>
      <c r="F59" s="67" t="s">
        <v>225</v>
      </c>
      <c r="G59" s="15"/>
    </row>
    <row r="60" spans="1:7">
      <c r="A60" s="34">
        <f t="shared" si="1"/>
        <v>58</v>
      </c>
      <c r="B60" s="37" t="s">
        <v>76</v>
      </c>
      <c r="C60" s="37" t="s">
        <v>226</v>
      </c>
      <c r="D60" s="32" t="s">
        <v>227</v>
      </c>
      <c r="E60" s="27">
        <v>1292574.95</v>
      </c>
      <c r="F60" s="67" t="s">
        <v>79</v>
      </c>
    </row>
    <row r="61" spans="1:7">
      <c r="A61" s="34">
        <f t="shared" si="1"/>
        <v>59</v>
      </c>
      <c r="B61" s="37" t="s">
        <v>228</v>
      </c>
      <c r="C61" s="37" t="s">
        <v>229</v>
      </c>
      <c r="D61" s="32" t="s">
        <v>230</v>
      </c>
      <c r="E61" s="27">
        <v>2099354.2000000002</v>
      </c>
      <c r="F61" s="68" t="s">
        <v>231</v>
      </c>
    </row>
    <row r="62" spans="1:7">
      <c r="A62" s="34">
        <f t="shared" si="1"/>
        <v>60</v>
      </c>
      <c r="B62" s="42" t="s">
        <v>232</v>
      </c>
      <c r="C62" s="37" t="s">
        <v>233</v>
      </c>
      <c r="D62" s="32" t="s">
        <v>234</v>
      </c>
      <c r="E62" s="27">
        <v>658150.18999999994</v>
      </c>
      <c r="F62" s="70" t="s">
        <v>235</v>
      </c>
    </row>
    <row r="63" spans="1:7">
      <c r="A63" s="34">
        <f t="shared" si="1"/>
        <v>61</v>
      </c>
      <c r="B63" s="37" t="s">
        <v>236</v>
      </c>
      <c r="C63" s="37" t="s">
        <v>237</v>
      </c>
      <c r="D63" s="32" t="s">
        <v>238</v>
      </c>
      <c r="E63" s="27">
        <v>1884786.36</v>
      </c>
      <c r="F63" s="67" t="s">
        <v>239</v>
      </c>
    </row>
    <row r="64" spans="1:7">
      <c r="A64" s="34">
        <f t="shared" ref="A64:A95" si="2">ROW()-2</f>
        <v>62</v>
      </c>
      <c r="B64" s="37" t="s">
        <v>240</v>
      </c>
      <c r="C64" s="37" t="s">
        <v>241</v>
      </c>
      <c r="D64" s="32" t="s">
        <v>242</v>
      </c>
      <c r="E64" s="27">
        <v>376290.6</v>
      </c>
      <c r="F64" s="67" t="s">
        <v>243</v>
      </c>
    </row>
    <row r="65" spans="1:7">
      <c r="A65" s="34">
        <f t="shared" si="2"/>
        <v>63</v>
      </c>
      <c r="B65" s="34" t="s">
        <v>244</v>
      </c>
      <c r="C65" s="34" t="s">
        <v>245</v>
      </c>
      <c r="D65" s="32" t="s">
        <v>246</v>
      </c>
      <c r="E65" s="27">
        <v>14554078.16</v>
      </c>
      <c r="F65" s="68" t="s">
        <v>247</v>
      </c>
    </row>
    <row r="66" spans="1:7">
      <c r="A66" s="34">
        <f t="shared" si="2"/>
        <v>64</v>
      </c>
      <c r="B66" s="34" t="s">
        <v>248</v>
      </c>
      <c r="C66" s="37" t="s">
        <v>249</v>
      </c>
      <c r="D66" s="32" t="s">
        <v>250</v>
      </c>
      <c r="E66" s="27">
        <v>7733035.5800000001</v>
      </c>
      <c r="F66" s="71" t="s">
        <v>251</v>
      </c>
    </row>
    <row r="67" spans="1:7">
      <c r="A67" s="34">
        <v>65</v>
      </c>
      <c r="B67" s="34" t="s">
        <v>252</v>
      </c>
      <c r="C67" s="34" t="s">
        <v>253</v>
      </c>
      <c r="D67" s="27" t="s">
        <v>254</v>
      </c>
      <c r="E67" s="27">
        <v>5968514.0599999996</v>
      </c>
      <c r="F67" s="72" t="s">
        <v>255</v>
      </c>
      <c r="G67" s="20" t="s">
        <v>256</v>
      </c>
    </row>
    <row r="68" spans="1:7">
      <c r="A68" s="34">
        <f t="shared" si="2"/>
        <v>66</v>
      </c>
      <c r="B68" s="34" t="s">
        <v>257</v>
      </c>
      <c r="C68" s="34" t="s">
        <v>258</v>
      </c>
      <c r="D68" s="32" t="s">
        <v>259</v>
      </c>
      <c r="E68" s="27">
        <v>10</v>
      </c>
      <c r="F68" s="71" t="s">
        <v>260</v>
      </c>
    </row>
    <row r="69" spans="1:7">
      <c r="A69" s="34">
        <f t="shared" si="2"/>
        <v>67</v>
      </c>
      <c r="B69" s="34" t="s">
        <v>261</v>
      </c>
      <c r="C69" s="39" t="s">
        <v>262</v>
      </c>
      <c r="D69" s="32" t="s">
        <v>263</v>
      </c>
      <c r="E69" s="27">
        <v>2408791.85</v>
      </c>
      <c r="F69" s="71" t="s">
        <v>264</v>
      </c>
    </row>
    <row r="70" spans="1:7">
      <c r="A70" s="34">
        <f t="shared" si="2"/>
        <v>68</v>
      </c>
      <c r="B70" s="34" t="s">
        <v>265</v>
      </c>
      <c r="C70" s="34" t="s">
        <v>266</v>
      </c>
      <c r="D70" s="32" t="s">
        <v>267</v>
      </c>
      <c r="E70" s="27">
        <v>8409456.6500000004</v>
      </c>
      <c r="F70" s="71" t="s">
        <v>268</v>
      </c>
    </row>
    <row r="71" spans="1:7">
      <c r="A71" s="34">
        <f t="shared" si="2"/>
        <v>69</v>
      </c>
      <c r="B71" s="34" t="s">
        <v>269</v>
      </c>
      <c r="C71" s="39" t="s">
        <v>270</v>
      </c>
      <c r="D71" s="32" t="s">
        <v>271</v>
      </c>
      <c r="E71" s="27">
        <v>1383815.98</v>
      </c>
      <c r="F71" s="71" t="s">
        <v>268</v>
      </c>
    </row>
    <row r="72" spans="1:7">
      <c r="A72" s="34">
        <f t="shared" si="2"/>
        <v>70</v>
      </c>
      <c r="B72" s="34" t="s">
        <v>272</v>
      </c>
      <c r="C72" s="34" t="s">
        <v>273</v>
      </c>
      <c r="D72" s="32" t="s">
        <v>274</v>
      </c>
      <c r="E72" s="27">
        <v>4865531.05</v>
      </c>
      <c r="F72" s="71" t="s">
        <v>275</v>
      </c>
    </row>
    <row r="73" spans="1:7">
      <c r="A73" s="34">
        <f t="shared" si="2"/>
        <v>71</v>
      </c>
      <c r="B73" s="34" t="s">
        <v>276</v>
      </c>
      <c r="C73" s="34" t="s">
        <v>273</v>
      </c>
      <c r="D73" s="32" t="s">
        <v>277</v>
      </c>
      <c r="E73" s="27">
        <v>152101.25</v>
      </c>
      <c r="F73" s="71" t="s">
        <v>275</v>
      </c>
    </row>
    <row r="74" spans="1:7">
      <c r="A74" s="34">
        <f t="shared" si="2"/>
        <v>72</v>
      </c>
      <c r="B74" s="34" t="s">
        <v>278</v>
      </c>
      <c r="C74" s="34" t="s">
        <v>279</v>
      </c>
      <c r="D74" s="32" t="s">
        <v>280</v>
      </c>
      <c r="E74" s="27">
        <v>17187985.16</v>
      </c>
      <c r="F74" s="71" t="s">
        <v>275</v>
      </c>
    </row>
    <row r="75" spans="1:7">
      <c r="A75" s="34">
        <f t="shared" si="2"/>
        <v>73</v>
      </c>
      <c r="B75" s="34" t="s">
        <v>281</v>
      </c>
      <c r="C75" s="34" t="s">
        <v>282</v>
      </c>
      <c r="D75" s="32" t="s">
        <v>283</v>
      </c>
      <c r="E75" s="27">
        <v>24377.25</v>
      </c>
      <c r="F75" s="71" t="s">
        <v>275</v>
      </c>
    </row>
    <row r="76" spans="1:7">
      <c r="A76" s="34">
        <f t="shared" si="2"/>
        <v>74</v>
      </c>
      <c r="B76" s="34" t="s">
        <v>284</v>
      </c>
      <c r="C76" s="34" t="s">
        <v>285</v>
      </c>
      <c r="D76" s="32" t="s">
        <v>286</v>
      </c>
      <c r="E76" s="27">
        <v>20694688.109999999</v>
      </c>
      <c r="F76" s="71" t="s">
        <v>287</v>
      </c>
    </row>
    <row r="77" spans="1:7">
      <c r="A77" s="34">
        <f t="shared" si="2"/>
        <v>75</v>
      </c>
      <c r="B77" s="34" t="s">
        <v>288</v>
      </c>
      <c r="C77" s="47" t="s">
        <v>289</v>
      </c>
      <c r="D77" s="32" t="s">
        <v>290</v>
      </c>
      <c r="E77" s="27">
        <v>0</v>
      </c>
      <c r="F77" s="65" t="s">
        <v>291</v>
      </c>
    </row>
    <row r="78" spans="1:7">
      <c r="A78" s="34">
        <f t="shared" si="2"/>
        <v>76</v>
      </c>
      <c r="B78" s="34" t="s">
        <v>292</v>
      </c>
      <c r="C78" s="37" t="s">
        <v>293</v>
      </c>
      <c r="D78" s="32" t="s">
        <v>294</v>
      </c>
      <c r="E78" s="27">
        <v>1</v>
      </c>
      <c r="F78" s="65" t="s">
        <v>295</v>
      </c>
    </row>
    <row r="79" spans="1:7">
      <c r="A79" s="34">
        <f t="shared" si="2"/>
        <v>77</v>
      </c>
      <c r="B79" s="34" t="s">
        <v>296</v>
      </c>
      <c r="C79" s="37" t="s">
        <v>297</v>
      </c>
      <c r="D79" s="32" t="s">
        <v>298</v>
      </c>
      <c r="E79" s="27">
        <v>57434.38</v>
      </c>
      <c r="F79" s="71" t="s">
        <v>299</v>
      </c>
    </row>
    <row r="80" spans="1:7" ht="22.5">
      <c r="A80" s="34">
        <f t="shared" si="2"/>
        <v>78</v>
      </c>
      <c r="B80" s="34" t="s">
        <v>300</v>
      </c>
      <c r="C80" s="37" t="s">
        <v>301</v>
      </c>
      <c r="D80" s="32" t="s">
        <v>302</v>
      </c>
      <c r="E80" s="27">
        <v>0</v>
      </c>
      <c r="F80" s="73" t="s">
        <v>303</v>
      </c>
    </row>
    <row r="81" spans="1:7">
      <c r="A81" s="34">
        <v>79</v>
      </c>
      <c r="B81" s="34" t="s">
        <v>304</v>
      </c>
      <c r="C81" s="37" t="s">
        <v>305</v>
      </c>
      <c r="D81" s="32" t="s">
        <v>306</v>
      </c>
      <c r="E81" s="27">
        <v>85000</v>
      </c>
      <c r="F81" s="73" t="s">
        <v>307</v>
      </c>
    </row>
    <row r="82" spans="1:7">
      <c r="A82" s="34">
        <f t="shared" si="2"/>
        <v>80</v>
      </c>
      <c r="B82" s="34" t="s">
        <v>304</v>
      </c>
      <c r="C82" s="37" t="s">
        <v>308</v>
      </c>
      <c r="D82" s="32" t="s">
        <v>309</v>
      </c>
      <c r="E82" s="27">
        <v>120000</v>
      </c>
      <c r="F82" s="73" t="s">
        <v>307</v>
      </c>
    </row>
    <row r="83" spans="1:7">
      <c r="A83" s="29">
        <f t="shared" si="2"/>
        <v>81</v>
      </c>
      <c r="B83" s="30" t="s">
        <v>304</v>
      </c>
      <c r="C83" s="31" t="s">
        <v>310</v>
      </c>
      <c r="D83" s="32" t="s">
        <v>311</v>
      </c>
      <c r="E83" s="27">
        <v>180000</v>
      </c>
      <c r="F83" s="65" t="s">
        <v>307</v>
      </c>
    </row>
    <row r="84" spans="1:7">
      <c r="A84" s="34">
        <f t="shared" si="2"/>
        <v>82</v>
      </c>
      <c r="B84" s="34" t="s">
        <v>312</v>
      </c>
      <c r="C84" s="37" t="s">
        <v>313</v>
      </c>
      <c r="D84" s="32" t="s">
        <v>314</v>
      </c>
      <c r="E84" s="27">
        <v>0</v>
      </c>
      <c r="F84" s="73" t="s">
        <v>315</v>
      </c>
    </row>
    <row r="85" spans="1:7">
      <c r="A85" s="34">
        <f t="shared" si="2"/>
        <v>83</v>
      </c>
      <c r="B85" s="34" t="s">
        <v>316</v>
      </c>
      <c r="C85" s="37" t="s">
        <v>317</v>
      </c>
      <c r="D85" s="32" t="s">
        <v>318</v>
      </c>
      <c r="E85" s="27">
        <v>0</v>
      </c>
      <c r="F85" s="73" t="s">
        <v>319</v>
      </c>
    </row>
    <row r="86" spans="1:7">
      <c r="A86" s="34">
        <f t="shared" si="2"/>
        <v>84</v>
      </c>
      <c r="B86" s="34" t="s">
        <v>320</v>
      </c>
      <c r="C86" s="37" t="s">
        <v>321</v>
      </c>
      <c r="D86" s="32" t="s">
        <v>322</v>
      </c>
      <c r="E86" s="27">
        <v>0</v>
      </c>
      <c r="F86" s="64" t="s">
        <v>323</v>
      </c>
    </row>
    <row r="87" spans="1:7">
      <c r="A87" s="29">
        <f t="shared" si="2"/>
        <v>85</v>
      </c>
      <c r="B87" s="30" t="s">
        <v>324</v>
      </c>
      <c r="C87" s="37" t="s">
        <v>325</v>
      </c>
      <c r="D87" s="32" t="s">
        <v>326</v>
      </c>
      <c r="E87" s="27">
        <v>803791.65</v>
      </c>
      <c r="F87" s="64" t="s">
        <v>327</v>
      </c>
      <c r="G87" s="15"/>
    </row>
    <row r="88" spans="1:7">
      <c r="A88" s="29">
        <f t="shared" si="2"/>
        <v>86</v>
      </c>
      <c r="B88" s="30" t="s">
        <v>328</v>
      </c>
      <c r="C88" s="37" t="s">
        <v>329</v>
      </c>
      <c r="D88" s="32" t="s">
        <v>330</v>
      </c>
      <c r="E88" s="27">
        <v>257500</v>
      </c>
      <c r="F88" s="64" t="s">
        <v>331</v>
      </c>
    </row>
    <row r="89" spans="1:7">
      <c r="A89" s="29">
        <f t="shared" si="2"/>
        <v>87</v>
      </c>
      <c r="B89" s="30" t="s">
        <v>328</v>
      </c>
      <c r="C89" s="37" t="s">
        <v>332</v>
      </c>
      <c r="D89" s="32" t="s">
        <v>333</v>
      </c>
      <c r="E89" s="27">
        <v>66168.31</v>
      </c>
      <c r="F89" s="64" t="s">
        <v>331</v>
      </c>
    </row>
    <row r="90" spans="1:7">
      <c r="A90" s="29">
        <f t="shared" si="2"/>
        <v>88</v>
      </c>
      <c r="B90" s="30" t="s">
        <v>328</v>
      </c>
      <c r="C90" s="37" t="s">
        <v>334</v>
      </c>
      <c r="D90" s="32" t="s">
        <v>335</v>
      </c>
      <c r="E90" s="27">
        <v>1</v>
      </c>
      <c r="F90" s="64" t="s">
        <v>331</v>
      </c>
    </row>
    <row r="91" spans="1:7">
      <c r="A91" s="29">
        <f t="shared" si="2"/>
        <v>89</v>
      </c>
      <c r="B91" s="30" t="s">
        <v>336</v>
      </c>
      <c r="C91" s="37" t="s">
        <v>337</v>
      </c>
      <c r="D91" s="32" t="s">
        <v>338</v>
      </c>
      <c r="E91" s="27">
        <v>31175.360000000001</v>
      </c>
      <c r="F91" s="64" t="s">
        <v>339</v>
      </c>
    </row>
    <row r="92" spans="1:7">
      <c r="A92" s="8">
        <f t="shared" si="2"/>
        <v>90</v>
      </c>
      <c r="B92" s="9" t="s">
        <v>340</v>
      </c>
      <c r="C92" s="12" t="s">
        <v>341</v>
      </c>
      <c r="D92" s="10" t="s">
        <v>342</v>
      </c>
      <c r="E92" s="27">
        <v>0</v>
      </c>
      <c r="F92" s="74" t="s">
        <v>343</v>
      </c>
      <c r="G92" s="56"/>
    </row>
    <row r="93" spans="1:7">
      <c r="A93" s="29">
        <f t="shared" si="2"/>
        <v>91</v>
      </c>
      <c r="B93" s="31" t="s">
        <v>344</v>
      </c>
      <c r="C93" s="37" t="s">
        <v>345</v>
      </c>
      <c r="D93" s="32" t="s">
        <v>346</v>
      </c>
      <c r="E93" s="27">
        <v>10</v>
      </c>
      <c r="F93" s="64" t="s">
        <v>347</v>
      </c>
    </row>
    <row r="94" spans="1:7">
      <c r="A94" s="34">
        <f t="shared" si="2"/>
        <v>92</v>
      </c>
      <c r="B94" s="37" t="s">
        <v>348</v>
      </c>
      <c r="C94" s="37" t="s">
        <v>349</v>
      </c>
      <c r="D94" s="32" t="s">
        <v>350</v>
      </c>
      <c r="E94" s="27">
        <v>191609.47</v>
      </c>
      <c r="F94" s="64" t="s">
        <v>351</v>
      </c>
    </row>
    <row r="95" spans="1:7">
      <c r="A95" s="48">
        <f t="shared" si="2"/>
        <v>93</v>
      </c>
      <c r="B95" s="49" t="s">
        <v>352</v>
      </c>
      <c r="C95" s="49" t="s">
        <v>353</v>
      </c>
      <c r="D95" s="50" t="s">
        <v>354</v>
      </c>
      <c r="E95" s="27">
        <v>900000</v>
      </c>
      <c r="F95" s="64" t="s">
        <v>355</v>
      </c>
    </row>
    <row r="96" spans="1:7">
      <c r="A96" s="51">
        <v>94</v>
      </c>
      <c r="B96" s="52" t="s">
        <v>356</v>
      </c>
      <c r="C96" s="37" t="s">
        <v>357</v>
      </c>
      <c r="D96" s="32" t="s">
        <v>358</v>
      </c>
      <c r="E96" s="27">
        <v>50181.51</v>
      </c>
      <c r="F96" s="64" t="s">
        <v>359</v>
      </c>
    </row>
    <row r="97" spans="1:6">
      <c r="A97" s="51">
        <v>95</v>
      </c>
      <c r="B97" s="52" t="s">
        <v>360</v>
      </c>
      <c r="C97" s="37" t="s">
        <v>361</v>
      </c>
      <c r="D97" s="32" t="s">
        <v>362</v>
      </c>
      <c r="E97" s="27">
        <v>25893.56</v>
      </c>
      <c r="F97" s="64" t="s">
        <v>363</v>
      </c>
    </row>
    <row r="98" spans="1:6">
      <c r="A98" s="22">
        <v>96</v>
      </c>
      <c r="B98" s="22" t="s">
        <v>7</v>
      </c>
      <c r="C98" s="22" t="s">
        <v>364</v>
      </c>
      <c r="D98" s="55" t="s">
        <v>365</v>
      </c>
      <c r="E98" s="23">
        <v>263888.90999999997</v>
      </c>
      <c r="F98" s="75" t="s">
        <v>366</v>
      </c>
    </row>
    <row r="99" spans="1:6" ht="22.5">
      <c r="A99" s="51">
        <v>97</v>
      </c>
      <c r="B99" s="52" t="s">
        <v>367</v>
      </c>
      <c r="C99" s="49" t="s">
        <v>368</v>
      </c>
      <c r="D99" s="50" t="s">
        <v>369</v>
      </c>
      <c r="E99" s="27">
        <v>2253645.16</v>
      </c>
      <c r="F99" s="76" t="s">
        <v>370</v>
      </c>
    </row>
    <row r="100" spans="1:6">
      <c r="A100" s="34">
        <v>98</v>
      </c>
      <c r="B100" s="37" t="s">
        <v>371</v>
      </c>
      <c r="C100" s="37" t="s">
        <v>372</v>
      </c>
      <c r="D100" s="32" t="s">
        <v>373</v>
      </c>
      <c r="E100" s="27">
        <v>2935251.01</v>
      </c>
      <c r="F100" s="67" t="s">
        <v>374</v>
      </c>
    </row>
    <row r="101" spans="1:6">
      <c r="A101" s="34">
        <v>99</v>
      </c>
      <c r="B101" s="34" t="s">
        <v>375</v>
      </c>
      <c r="C101" s="37" t="s">
        <v>376</v>
      </c>
      <c r="D101" s="32" t="s">
        <v>377</v>
      </c>
      <c r="E101" s="27">
        <v>6074793.0099999998</v>
      </c>
      <c r="F101" s="67" t="s">
        <v>378</v>
      </c>
    </row>
    <row r="102" spans="1:6">
      <c r="A102" s="16"/>
      <c r="B102" s="3"/>
      <c r="C102" s="3"/>
      <c r="D102" s="17"/>
      <c r="E102" s="21">
        <f>SUM(E3:E101)</f>
        <v>185933600.21999997</v>
      </c>
      <c r="F102" s="77"/>
    </row>
    <row r="103" spans="1:6">
      <c r="A103" s="16"/>
      <c r="B103" s="3"/>
      <c r="C103" s="3"/>
      <c r="D103" s="17"/>
      <c r="E103" s="21"/>
      <c r="F103" s="77"/>
    </row>
    <row r="104" spans="1:6">
      <c r="A104" s="16"/>
      <c r="B104" s="3"/>
      <c r="C104" s="3"/>
      <c r="D104" s="17"/>
      <c r="E104" s="21"/>
      <c r="F104" s="77"/>
    </row>
    <row r="105" spans="1:6">
      <c r="A105" s="16"/>
      <c r="B105" s="3"/>
      <c r="C105" s="3"/>
      <c r="D105" s="17"/>
      <c r="E105" s="21"/>
      <c r="F105" s="77"/>
    </row>
    <row r="106" spans="1:6">
      <c r="A106" s="16"/>
      <c r="B106" s="3"/>
      <c r="C106" s="3"/>
      <c r="D106" s="17"/>
      <c r="E106" s="21"/>
      <c r="F106" s="77"/>
    </row>
    <row r="107" spans="1:6">
      <c r="A107" s="16"/>
      <c r="B107" s="3"/>
      <c r="C107" s="3"/>
      <c r="D107" s="17"/>
      <c r="E107" s="21"/>
      <c r="F107" s="77"/>
    </row>
    <row r="108" spans="1:6">
      <c r="A108" s="16"/>
      <c r="B108" s="3"/>
      <c r="C108" s="3"/>
      <c r="D108" s="17"/>
      <c r="E108" s="21"/>
      <c r="F108" s="77"/>
    </row>
    <row r="109" spans="1:6">
      <c r="A109" s="16"/>
      <c r="B109" s="3"/>
      <c r="C109" s="3"/>
      <c r="D109" s="17"/>
      <c r="E109" s="21"/>
      <c r="F109" s="77"/>
    </row>
    <row r="110" spans="1:6" ht="34.5" customHeight="1">
      <c r="A110" s="80" t="s">
        <v>379</v>
      </c>
      <c r="B110" s="81"/>
      <c r="C110" s="81"/>
      <c r="D110" s="81"/>
      <c r="E110" s="81"/>
      <c r="F110" s="81"/>
    </row>
    <row r="111" spans="1:6">
      <c r="C111" s="14" t="s">
        <v>380</v>
      </c>
      <c r="D111" s="3"/>
      <c r="E111" s="2"/>
      <c r="F111" s="78"/>
    </row>
    <row r="112" spans="1:6">
      <c r="C112" s="7" t="s">
        <v>381</v>
      </c>
      <c r="E112" s="15"/>
    </row>
    <row r="117" spans="6:6">
      <c r="F117" s="78"/>
    </row>
    <row r="121" spans="6:6">
      <c r="F121" s="78"/>
    </row>
    <row r="130" spans="3:4" ht="15">
      <c r="C130" s="19"/>
      <c r="D130" s="19"/>
    </row>
    <row r="131" spans="3:4" ht="15">
      <c r="C131" s="19"/>
      <c r="D131" s="19"/>
    </row>
  </sheetData>
  <autoFilter ref="A2:F112" xr:uid="{EF827652-FFC0-4337-8837-27E8685CC026}"/>
  <mergeCells count="2">
    <mergeCell ref="A1:F1"/>
    <mergeCell ref="A110:F110"/>
  </mergeCells>
  <pageMargins left="0.45" right="0.45" top="0.5" bottom="0.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8A132-D398-4075-BB7B-CA8D1188C736}">
  <dimension ref="A1:J131"/>
  <sheetViews>
    <sheetView topLeftCell="B1" zoomScale="120" zoomScaleNormal="120" workbookViewId="0">
      <pane ySplit="2" topLeftCell="A21" activePane="bottomLeft" state="frozen"/>
      <selection pane="bottomLeft" activeCell="J7" sqref="J7"/>
    </sheetView>
  </sheetViews>
  <sheetFormatPr defaultColWidth="8.85546875" defaultRowHeight="12.75"/>
  <cols>
    <col min="1" max="1" width="6.140625" style="1" customWidth="1"/>
    <col min="2" max="2" width="23" style="1" bestFit="1" customWidth="1"/>
    <col min="3" max="3" width="35" style="1" bestFit="1" customWidth="1"/>
    <col min="4" max="4" width="20.5703125" style="1" customWidth="1"/>
    <col min="5" max="5" width="20.5703125" style="1" bestFit="1" customWidth="1"/>
    <col min="6" max="6" width="64.42578125" style="1" bestFit="1" customWidth="1"/>
    <col min="7" max="7" width="17.42578125" style="1" customWidth="1"/>
    <col min="8" max="8" width="15.140625" style="1" bestFit="1" customWidth="1"/>
    <col min="9" max="9" width="15" style="1" bestFit="1" customWidth="1"/>
    <col min="10" max="16384" width="8.85546875" style="1"/>
  </cols>
  <sheetData>
    <row r="1" spans="1:10" ht="32.25">
      <c r="A1" s="82" t="s">
        <v>0</v>
      </c>
      <c r="B1" s="82"/>
      <c r="C1" s="82"/>
      <c r="D1" s="82"/>
      <c r="E1" s="82"/>
      <c r="F1" s="82"/>
    </row>
    <row r="2" spans="1:10" ht="36" customHeight="1">
      <c r="A2" s="6" t="s">
        <v>1</v>
      </c>
      <c r="B2" s="5" t="s">
        <v>2</v>
      </c>
      <c r="C2" s="5" t="s">
        <v>3</v>
      </c>
      <c r="D2" s="5" t="s">
        <v>4</v>
      </c>
      <c r="E2" s="4" t="s">
        <v>5</v>
      </c>
      <c r="F2" s="5" t="s">
        <v>6</v>
      </c>
    </row>
    <row r="3" spans="1:10">
      <c r="A3" s="24">
        <v>1</v>
      </c>
      <c r="B3" s="25" t="s">
        <v>7</v>
      </c>
      <c r="C3" s="25" t="s">
        <v>8</v>
      </c>
      <c r="D3" s="26" t="s">
        <v>9</v>
      </c>
      <c r="E3" s="27">
        <v>24000</v>
      </c>
      <c r="F3" s="28" t="s">
        <v>10</v>
      </c>
      <c r="G3" s="1">
        <f>COUNTIF(F:F, "*Bronx*")</f>
        <v>18</v>
      </c>
      <c r="H3" s="1" t="s">
        <v>11</v>
      </c>
      <c r="I3" s="58">
        <f>SUMIF(F3:F101,"*Bronx*",E3:E101)</f>
        <v>27708548.379999995</v>
      </c>
      <c r="J3" s="60">
        <f>I3/I8</f>
        <v>0.14902388996509905</v>
      </c>
    </row>
    <row r="4" spans="1:10">
      <c r="A4" s="29">
        <f t="shared" ref="A4:A66" si="0">ROW()-2</f>
        <v>2</v>
      </c>
      <c r="B4" s="30" t="s">
        <v>12</v>
      </c>
      <c r="C4" s="31" t="s">
        <v>13</v>
      </c>
      <c r="D4" s="32" t="s">
        <v>14</v>
      </c>
      <c r="E4" s="27">
        <v>2895939.58</v>
      </c>
      <c r="F4" s="33" t="s">
        <v>15</v>
      </c>
      <c r="G4" s="1">
        <f>COUNTIF(F:F, "*Brooklyn*")</f>
        <v>31</v>
      </c>
      <c r="H4" s="1" t="s">
        <v>16</v>
      </c>
      <c r="I4" s="58">
        <f>SUMIF(F3:F101,"*Brooklyn*",E3:E101)</f>
        <v>49322849.940000013</v>
      </c>
      <c r="J4" s="60">
        <f>I4/I8</f>
        <v>0.2652713112726281</v>
      </c>
    </row>
    <row r="5" spans="1:10">
      <c r="A5" s="34">
        <f t="shared" si="0"/>
        <v>3</v>
      </c>
      <c r="B5" s="31" t="s">
        <v>17</v>
      </c>
      <c r="C5" s="31" t="s">
        <v>18</v>
      </c>
      <c r="D5" s="35" t="s">
        <v>19</v>
      </c>
      <c r="E5" s="27">
        <v>8296969.1799999997</v>
      </c>
      <c r="F5" s="36" t="s">
        <v>20</v>
      </c>
      <c r="G5" s="1">
        <f>COUNTIF(F:F, "*New York*")</f>
        <v>30</v>
      </c>
      <c r="H5" s="1" t="s">
        <v>21</v>
      </c>
      <c r="I5" s="58">
        <f>SUMIF(F3:F101,"*New York*",E3:E101)</f>
        <v>105147427.61</v>
      </c>
      <c r="J5" s="60">
        <f>I5/I8</f>
        <v>0.56551063113707079</v>
      </c>
    </row>
    <row r="6" spans="1:10">
      <c r="A6" s="34">
        <f t="shared" si="0"/>
        <v>4</v>
      </c>
      <c r="B6" s="37" t="s">
        <v>22</v>
      </c>
      <c r="C6" s="37" t="s">
        <v>23</v>
      </c>
      <c r="D6" s="32" t="s">
        <v>24</v>
      </c>
      <c r="E6" s="27">
        <v>2843238.9</v>
      </c>
      <c r="F6" s="38" t="s">
        <v>25</v>
      </c>
      <c r="G6" s="1">
        <f>COUNTIF(F:F, "*Queens*")</f>
        <v>13</v>
      </c>
      <c r="H6" s="1" t="s">
        <v>26</v>
      </c>
      <c r="I6" s="58">
        <f>SUMIF(F3:F101,"*Queens*",E3:E101)</f>
        <v>3179949.87</v>
      </c>
      <c r="J6" s="60">
        <f>I6/I8</f>
        <v>1.7102610105098948E-2</v>
      </c>
    </row>
    <row r="7" spans="1:10">
      <c r="A7" s="34">
        <f t="shared" si="0"/>
        <v>5</v>
      </c>
      <c r="B7" s="34" t="s">
        <v>27</v>
      </c>
      <c r="C7" s="37" t="s">
        <v>28</v>
      </c>
      <c r="D7" s="32" t="s">
        <v>29</v>
      </c>
      <c r="E7" s="27">
        <v>2343292.4700000002</v>
      </c>
      <c r="F7" s="39" t="s">
        <v>30</v>
      </c>
      <c r="G7" s="1">
        <f>COUNTIF(F:F, "*Staten Island*")</f>
        <v>7</v>
      </c>
      <c r="H7" s="1" t="s">
        <v>31</v>
      </c>
      <c r="I7" s="58">
        <f>SUMIF(F3:F101,"*Staten Island*",E3:E101)</f>
        <v>574824.41999999993</v>
      </c>
      <c r="J7" s="60">
        <f>I7/I8</f>
        <v>3.0915575201031836E-3</v>
      </c>
    </row>
    <row r="8" spans="1:10">
      <c r="A8" s="34">
        <f t="shared" si="0"/>
        <v>6</v>
      </c>
      <c r="B8" s="37" t="s">
        <v>32</v>
      </c>
      <c r="C8" s="37" t="s">
        <v>33</v>
      </c>
      <c r="D8" s="32" t="s">
        <v>34</v>
      </c>
      <c r="E8" s="27">
        <v>281705.07</v>
      </c>
      <c r="F8" s="38" t="s">
        <v>35</v>
      </c>
      <c r="I8" s="58">
        <f>SUM(I3:I7)</f>
        <v>185933600.22</v>
      </c>
      <c r="J8" s="61"/>
    </row>
    <row r="9" spans="1:10">
      <c r="A9" s="34">
        <f t="shared" si="0"/>
        <v>7</v>
      </c>
      <c r="B9" s="37" t="s">
        <v>36</v>
      </c>
      <c r="C9" s="37" t="s">
        <v>37</v>
      </c>
      <c r="D9" s="32" t="s">
        <v>38</v>
      </c>
      <c r="E9" s="40">
        <v>0</v>
      </c>
      <c r="F9" s="39" t="s">
        <v>382</v>
      </c>
    </row>
    <row r="10" spans="1:10">
      <c r="A10" s="11">
        <f t="shared" si="0"/>
        <v>8</v>
      </c>
      <c r="B10" s="12" t="s">
        <v>40</v>
      </c>
      <c r="C10" s="12" t="s">
        <v>41</v>
      </c>
      <c r="D10" s="10" t="s">
        <v>42</v>
      </c>
      <c r="E10" s="27">
        <v>818110.44</v>
      </c>
      <c r="F10" s="13" t="s">
        <v>43</v>
      </c>
    </row>
    <row r="11" spans="1:10">
      <c r="A11" s="34">
        <f t="shared" si="0"/>
        <v>9</v>
      </c>
      <c r="B11" s="37" t="s">
        <v>44</v>
      </c>
      <c r="C11" s="37" t="s">
        <v>45</v>
      </c>
      <c r="D11" s="32" t="s">
        <v>46</v>
      </c>
      <c r="E11" s="27">
        <v>1217016.1200000001</v>
      </c>
      <c r="F11" s="38" t="s">
        <v>47</v>
      </c>
    </row>
    <row r="12" spans="1:10" s="41" customFormat="1">
      <c r="A12" s="34">
        <f t="shared" si="0"/>
        <v>10</v>
      </c>
      <c r="B12" s="37" t="s">
        <v>48</v>
      </c>
      <c r="C12" s="37" t="s">
        <v>49</v>
      </c>
      <c r="D12" s="32" t="s">
        <v>50</v>
      </c>
      <c r="E12" s="40">
        <v>3370518.96</v>
      </c>
      <c r="F12" s="38" t="s">
        <v>51</v>
      </c>
      <c r="H12" s="59"/>
    </row>
    <row r="13" spans="1:10">
      <c r="A13" s="34">
        <f t="shared" si="0"/>
        <v>11</v>
      </c>
      <c r="B13" s="37" t="s">
        <v>52</v>
      </c>
      <c r="C13" s="37" t="s">
        <v>53</v>
      </c>
      <c r="D13" s="32" t="s">
        <v>54</v>
      </c>
      <c r="E13" s="40">
        <v>447757</v>
      </c>
      <c r="F13" s="38" t="s">
        <v>55</v>
      </c>
      <c r="G13" s="15"/>
    </row>
    <row r="14" spans="1:10">
      <c r="A14" s="34">
        <f t="shared" si="0"/>
        <v>12</v>
      </c>
      <c r="B14" s="37" t="s">
        <v>56</v>
      </c>
      <c r="C14" s="37" t="s">
        <v>57</v>
      </c>
      <c r="D14" s="32" t="s">
        <v>58</v>
      </c>
      <c r="E14" s="27">
        <v>841201.68</v>
      </c>
      <c r="F14" s="39" t="s">
        <v>59</v>
      </c>
      <c r="G14" s="15"/>
    </row>
    <row r="15" spans="1:10">
      <c r="A15" s="34">
        <f t="shared" si="0"/>
        <v>13</v>
      </c>
      <c r="B15" s="37" t="s">
        <v>60</v>
      </c>
      <c r="C15" s="37" t="s">
        <v>61</v>
      </c>
      <c r="D15" s="32" t="s">
        <v>62</v>
      </c>
      <c r="E15" s="40">
        <v>2165540.52</v>
      </c>
      <c r="F15" s="38" t="s">
        <v>63</v>
      </c>
    </row>
    <row r="16" spans="1:10">
      <c r="A16" s="34">
        <f t="shared" si="0"/>
        <v>14</v>
      </c>
      <c r="B16" s="37" t="s">
        <v>60</v>
      </c>
      <c r="C16" s="37" t="s">
        <v>61</v>
      </c>
      <c r="D16" s="32" t="s">
        <v>64</v>
      </c>
      <c r="E16" s="40">
        <v>1384076.64</v>
      </c>
      <c r="F16" s="38" t="s">
        <v>63</v>
      </c>
    </row>
    <row r="17" spans="1:6">
      <c r="A17" s="34">
        <f t="shared" si="0"/>
        <v>15</v>
      </c>
      <c r="B17" s="37" t="s">
        <v>60</v>
      </c>
      <c r="C17" s="37" t="s">
        <v>65</v>
      </c>
      <c r="D17" s="32" t="s">
        <v>66</v>
      </c>
      <c r="E17" s="40">
        <v>805327.4</v>
      </c>
      <c r="F17" s="38" t="s">
        <v>63</v>
      </c>
    </row>
    <row r="18" spans="1:6">
      <c r="A18" s="34">
        <f t="shared" si="0"/>
        <v>16</v>
      </c>
      <c r="B18" s="37" t="s">
        <v>60</v>
      </c>
      <c r="C18" s="42" t="s">
        <v>67</v>
      </c>
      <c r="D18" s="32" t="s">
        <v>68</v>
      </c>
      <c r="E18" s="40">
        <v>2038808.28</v>
      </c>
      <c r="F18" s="39" t="s">
        <v>69</v>
      </c>
    </row>
    <row r="19" spans="1:6">
      <c r="A19" s="34">
        <f t="shared" si="0"/>
        <v>17</v>
      </c>
      <c r="B19" s="37" t="s">
        <v>60</v>
      </c>
      <c r="C19" s="37" t="s">
        <v>70</v>
      </c>
      <c r="D19" s="32" t="s">
        <v>71</v>
      </c>
      <c r="E19" s="40">
        <v>606704.16</v>
      </c>
      <c r="F19" s="38" t="s">
        <v>63</v>
      </c>
    </row>
    <row r="20" spans="1:6">
      <c r="A20" s="34">
        <f t="shared" si="0"/>
        <v>18</v>
      </c>
      <c r="B20" s="37" t="s">
        <v>72</v>
      </c>
      <c r="C20" s="37" t="s">
        <v>73</v>
      </c>
      <c r="D20" s="32" t="s">
        <v>74</v>
      </c>
      <c r="E20" s="27">
        <v>1494677.3</v>
      </c>
      <c r="F20" s="38" t="s">
        <v>75</v>
      </c>
    </row>
    <row r="21" spans="1:6">
      <c r="A21" s="34">
        <f t="shared" si="0"/>
        <v>19</v>
      </c>
      <c r="B21" s="37" t="s">
        <v>76</v>
      </c>
      <c r="C21" s="37" t="s">
        <v>77</v>
      </c>
      <c r="D21" s="32" t="s">
        <v>78</v>
      </c>
      <c r="E21" s="27">
        <v>867426.08</v>
      </c>
      <c r="F21" s="38" t="s">
        <v>79</v>
      </c>
    </row>
    <row r="22" spans="1:6">
      <c r="A22" s="34">
        <f t="shared" si="0"/>
        <v>20</v>
      </c>
      <c r="B22" s="37" t="s">
        <v>80</v>
      </c>
      <c r="C22" s="37" t="s">
        <v>81</v>
      </c>
      <c r="D22" s="32" t="s">
        <v>82</v>
      </c>
      <c r="E22" s="27">
        <v>0</v>
      </c>
      <c r="F22" s="38" t="s">
        <v>83</v>
      </c>
    </row>
    <row r="23" spans="1:6">
      <c r="A23" s="34">
        <f t="shared" si="0"/>
        <v>21</v>
      </c>
      <c r="B23" s="42" t="s">
        <v>84</v>
      </c>
      <c r="C23" s="37" t="s">
        <v>85</v>
      </c>
      <c r="D23" s="32" t="s">
        <v>86</v>
      </c>
      <c r="E23" s="27">
        <v>50417.63</v>
      </c>
      <c r="F23" s="38" t="s">
        <v>87</v>
      </c>
    </row>
    <row r="24" spans="1:6">
      <c r="A24" s="34">
        <f t="shared" si="0"/>
        <v>22</v>
      </c>
      <c r="B24" s="42" t="s">
        <v>84</v>
      </c>
      <c r="C24" s="37" t="s">
        <v>88</v>
      </c>
      <c r="D24" s="32" t="s">
        <v>89</v>
      </c>
      <c r="E24" s="27">
        <v>225000</v>
      </c>
      <c r="F24" s="38" t="s">
        <v>87</v>
      </c>
    </row>
    <row r="25" spans="1:6">
      <c r="A25" s="34">
        <f t="shared" si="0"/>
        <v>23</v>
      </c>
      <c r="B25" s="37" t="s">
        <v>90</v>
      </c>
      <c r="C25" s="37" t="s">
        <v>91</v>
      </c>
      <c r="D25" s="32" t="s">
        <v>92</v>
      </c>
      <c r="E25" s="27">
        <v>112640.04</v>
      </c>
      <c r="F25" s="38" t="s">
        <v>93</v>
      </c>
    </row>
    <row r="26" spans="1:6">
      <c r="A26" s="34">
        <f t="shared" si="0"/>
        <v>24</v>
      </c>
      <c r="B26" s="37" t="s">
        <v>94</v>
      </c>
      <c r="C26" s="37" t="s">
        <v>95</v>
      </c>
      <c r="D26" s="32" t="s">
        <v>96</v>
      </c>
      <c r="E26" s="27">
        <v>4822419.38</v>
      </c>
      <c r="F26" s="38" t="s">
        <v>97</v>
      </c>
    </row>
    <row r="27" spans="1:6">
      <c r="A27" s="34">
        <f t="shared" si="0"/>
        <v>25</v>
      </c>
      <c r="B27" s="37" t="s">
        <v>98</v>
      </c>
      <c r="C27" s="37" t="s">
        <v>99</v>
      </c>
      <c r="D27" s="32" t="s">
        <v>100</v>
      </c>
      <c r="E27" s="27">
        <v>10518035.76</v>
      </c>
      <c r="F27" s="38" t="s">
        <v>101</v>
      </c>
    </row>
    <row r="28" spans="1:6">
      <c r="A28" s="34">
        <f t="shared" si="0"/>
        <v>26</v>
      </c>
      <c r="B28" s="37" t="s">
        <v>102</v>
      </c>
      <c r="C28" s="37" t="s">
        <v>103</v>
      </c>
      <c r="D28" s="32" t="s">
        <v>104</v>
      </c>
      <c r="E28" s="27">
        <v>4694624.21</v>
      </c>
      <c r="F28" s="38" t="s">
        <v>105</v>
      </c>
    </row>
    <row r="29" spans="1:6">
      <c r="A29" s="34">
        <f t="shared" si="0"/>
        <v>27</v>
      </c>
      <c r="B29" s="37" t="s">
        <v>106</v>
      </c>
      <c r="C29" s="37" t="s">
        <v>107</v>
      </c>
      <c r="D29" s="32" t="s">
        <v>108</v>
      </c>
      <c r="E29" s="27">
        <v>2950584.52</v>
      </c>
      <c r="F29" s="38" t="s">
        <v>109</v>
      </c>
    </row>
    <row r="30" spans="1:6">
      <c r="A30" s="34">
        <f t="shared" si="0"/>
        <v>28</v>
      </c>
      <c r="B30" s="37" t="s">
        <v>110</v>
      </c>
      <c r="C30" s="37" t="s">
        <v>111</v>
      </c>
      <c r="D30" s="32" t="s">
        <v>112</v>
      </c>
      <c r="E30" s="27">
        <v>123770.13</v>
      </c>
      <c r="F30" s="39" t="s">
        <v>113</v>
      </c>
    </row>
    <row r="31" spans="1:6">
      <c r="A31" s="34">
        <f t="shared" si="0"/>
        <v>29</v>
      </c>
      <c r="B31" s="37" t="s">
        <v>114</v>
      </c>
      <c r="C31" s="37" t="s">
        <v>115</v>
      </c>
      <c r="D31" s="32" t="s">
        <v>116</v>
      </c>
      <c r="E31" s="27">
        <v>323935</v>
      </c>
      <c r="F31" s="38" t="s">
        <v>117</v>
      </c>
    </row>
    <row r="32" spans="1:6" s="43" customFormat="1">
      <c r="A32" s="34">
        <f t="shared" si="0"/>
        <v>30</v>
      </c>
      <c r="B32" s="37" t="s">
        <v>118</v>
      </c>
      <c r="C32" s="37" t="s">
        <v>119</v>
      </c>
      <c r="D32" s="32" t="s">
        <v>120</v>
      </c>
      <c r="E32" s="27">
        <v>2639464</v>
      </c>
      <c r="F32" s="38" t="s">
        <v>121</v>
      </c>
    </row>
    <row r="33" spans="1:7" s="43" customFormat="1">
      <c r="A33" s="34">
        <f t="shared" si="0"/>
        <v>31</v>
      </c>
      <c r="B33" s="37" t="s">
        <v>122</v>
      </c>
      <c r="C33" s="37" t="s">
        <v>123</v>
      </c>
      <c r="D33" s="32" t="s">
        <v>124</v>
      </c>
      <c r="E33" s="27">
        <v>33083.160000000003</v>
      </c>
      <c r="F33" s="39" t="s">
        <v>125</v>
      </c>
    </row>
    <row r="34" spans="1:7" s="41" customFormat="1">
      <c r="A34" s="34">
        <f t="shared" si="0"/>
        <v>32</v>
      </c>
      <c r="B34" s="37" t="s">
        <v>126</v>
      </c>
      <c r="C34" s="37" t="s">
        <v>127</v>
      </c>
      <c r="D34" s="32" t="s">
        <v>128</v>
      </c>
      <c r="E34" s="27">
        <v>276.70999999999998</v>
      </c>
      <c r="F34" s="38" t="s">
        <v>129</v>
      </c>
    </row>
    <row r="35" spans="1:7">
      <c r="A35" s="34">
        <f t="shared" si="0"/>
        <v>33</v>
      </c>
      <c r="B35" s="37" t="s">
        <v>130</v>
      </c>
      <c r="C35" s="37" t="s">
        <v>131</v>
      </c>
      <c r="D35" s="32" t="s">
        <v>132</v>
      </c>
      <c r="E35" s="27">
        <v>6588022.0499999998</v>
      </c>
      <c r="F35" s="38" t="s">
        <v>133</v>
      </c>
    </row>
    <row r="36" spans="1:7">
      <c r="A36" s="34">
        <f t="shared" si="0"/>
        <v>34</v>
      </c>
      <c r="B36" s="37" t="s">
        <v>134</v>
      </c>
      <c r="C36" s="37" t="s">
        <v>135</v>
      </c>
      <c r="D36" s="32" t="s">
        <v>136</v>
      </c>
      <c r="E36" s="27">
        <v>4450308.04</v>
      </c>
      <c r="F36" s="38" t="s">
        <v>137</v>
      </c>
    </row>
    <row r="37" spans="1:7">
      <c r="A37" s="34">
        <f t="shared" si="0"/>
        <v>35</v>
      </c>
      <c r="B37" s="37" t="s">
        <v>138</v>
      </c>
      <c r="C37" s="37" t="s">
        <v>139</v>
      </c>
      <c r="D37" s="32" t="s">
        <v>140</v>
      </c>
      <c r="E37" s="27">
        <v>222850.44</v>
      </c>
      <c r="F37" s="39" t="s">
        <v>141</v>
      </c>
    </row>
    <row r="38" spans="1:7">
      <c r="A38" s="34">
        <f t="shared" si="0"/>
        <v>36</v>
      </c>
      <c r="B38" s="37" t="s">
        <v>36</v>
      </c>
      <c r="C38" s="37" t="s">
        <v>142</v>
      </c>
      <c r="D38" s="32" t="s">
        <v>143</v>
      </c>
      <c r="E38" s="27">
        <v>586341.88</v>
      </c>
      <c r="F38" s="39" t="s">
        <v>141</v>
      </c>
    </row>
    <row r="39" spans="1:7">
      <c r="A39" s="34">
        <f t="shared" si="0"/>
        <v>37</v>
      </c>
      <c r="B39" s="37" t="s">
        <v>144</v>
      </c>
      <c r="C39" s="37" t="s">
        <v>145</v>
      </c>
      <c r="D39" s="32" t="s">
        <v>146</v>
      </c>
      <c r="E39" s="27">
        <v>702163.32</v>
      </c>
      <c r="F39" s="38" t="s">
        <v>147</v>
      </c>
    </row>
    <row r="40" spans="1:7">
      <c r="A40" s="34">
        <f t="shared" si="0"/>
        <v>38</v>
      </c>
      <c r="B40" s="37" t="s">
        <v>148</v>
      </c>
      <c r="C40" s="37" t="s">
        <v>149</v>
      </c>
      <c r="D40" s="32" t="s">
        <v>150</v>
      </c>
      <c r="E40" s="27">
        <v>1524972.49</v>
      </c>
      <c r="F40" s="38" t="s">
        <v>151</v>
      </c>
    </row>
    <row r="41" spans="1:7">
      <c r="A41" s="34">
        <f t="shared" si="0"/>
        <v>39</v>
      </c>
      <c r="B41" s="37" t="s">
        <v>152</v>
      </c>
      <c r="C41" s="37" t="s">
        <v>153</v>
      </c>
      <c r="D41" s="32" t="s">
        <v>154</v>
      </c>
      <c r="E41" s="27">
        <v>204907.08</v>
      </c>
      <c r="F41" s="39" t="s">
        <v>383</v>
      </c>
    </row>
    <row r="42" spans="1:7">
      <c r="A42" s="34">
        <f t="shared" si="0"/>
        <v>40</v>
      </c>
      <c r="B42" s="37" t="s">
        <v>156</v>
      </c>
      <c r="C42" s="37" t="s">
        <v>156</v>
      </c>
      <c r="D42" s="32" t="s">
        <v>157</v>
      </c>
      <c r="E42" s="27">
        <v>120000</v>
      </c>
      <c r="F42" s="44" t="s">
        <v>158</v>
      </c>
    </row>
    <row r="43" spans="1:7">
      <c r="A43" s="34">
        <f t="shared" si="0"/>
        <v>41</v>
      </c>
      <c r="B43" s="37" t="s">
        <v>159</v>
      </c>
      <c r="C43" s="42" t="s">
        <v>160</v>
      </c>
      <c r="D43" s="32" t="s">
        <v>161</v>
      </c>
      <c r="E43" s="27">
        <v>456145.38</v>
      </c>
      <c r="F43" s="38" t="s">
        <v>162</v>
      </c>
    </row>
    <row r="44" spans="1:7">
      <c r="A44" s="34">
        <f t="shared" si="0"/>
        <v>42</v>
      </c>
      <c r="B44" s="37" t="s">
        <v>163</v>
      </c>
      <c r="C44" s="37" t="s">
        <v>164</v>
      </c>
      <c r="D44" s="32" t="s">
        <v>165</v>
      </c>
      <c r="E44" s="27">
        <v>256425.89</v>
      </c>
      <c r="F44" s="39" t="s">
        <v>166</v>
      </c>
    </row>
    <row r="45" spans="1:7">
      <c r="A45" s="34">
        <f t="shared" si="0"/>
        <v>43</v>
      </c>
      <c r="B45" s="37" t="s">
        <v>167</v>
      </c>
      <c r="C45" s="37" t="s">
        <v>168</v>
      </c>
      <c r="D45" s="32" t="s">
        <v>169</v>
      </c>
      <c r="E45" s="27">
        <v>25000</v>
      </c>
      <c r="F45" s="38" t="s">
        <v>170</v>
      </c>
      <c r="G45" s="20" t="s">
        <v>171</v>
      </c>
    </row>
    <row r="46" spans="1:7">
      <c r="A46" s="34">
        <f t="shared" si="0"/>
        <v>44</v>
      </c>
      <c r="B46" s="37" t="s">
        <v>172</v>
      </c>
      <c r="C46" s="37" t="s">
        <v>173</v>
      </c>
      <c r="D46" s="32" t="s">
        <v>174</v>
      </c>
      <c r="E46" s="27">
        <v>216832.96</v>
      </c>
      <c r="F46" s="39" t="s">
        <v>175</v>
      </c>
    </row>
    <row r="47" spans="1:7">
      <c r="A47" s="34">
        <f t="shared" si="0"/>
        <v>45</v>
      </c>
      <c r="B47" s="37" t="s">
        <v>176</v>
      </c>
      <c r="C47" s="37" t="s">
        <v>177</v>
      </c>
      <c r="D47" s="32" t="s">
        <v>178</v>
      </c>
      <c r="E47" s="27">
        <v>183443.75</v>
      </c>
      <c r="F47" s="38" t="s">
        <v>179</v>
      </c>
    </row>
    <row r="48" spans="1:7">
      <c r="A48" s="34">
        <f t="shared" si="0"/>
        <v>46</v>
      </c>
      <c r="B48" s="37" t="s">
        <v>180</v>
      </c>
      <c r="C48" s="37" t="s">
        <v>181</v>
      </c>
      <c r="D48" s="32" t="s">
        <v>182</v>
      </c>
      <c r="E48" s="27">
        <v>2460159.96</v>
      </c>
      <c r="F48" s="44" t="s">
        <v>183</v>
      </c>
    </row>
    <row r="49" spans="1:7">
      <c r="A49" s="34">
        <f t="shared" si="0"/>
        <v>47</v>
      </c>
      <c r="B49" s="37" t="s">
        <v>184</v>
      </c>
      <c r="C49" s="37" t="s">
        <v>185</v>
      </c>
      <c r="D49" s="32" t="s">
        <v>186</v>
      </c>
      <c r="E49" s="27">
        <v>569539.74</v>
      </c>
      <c r="F49" s="39" t="s">
        <v>187</v>
      </c>
      <c r="G49" s="15"/>
    </row>
    <row r="50" spans="1:7">
      <c r="A50" s="34">
        <f t="shared" si="0"/>
        <v>48</v>
      </c>
      <c r="B50" s="38" t="s">
        <v>188</v>
      </c>
      <c r="C50" s="38" t="s">
        <v>189</v>
      </c>
      <c r="D50" s="32" t="s">
        <v>190</v>
      </c>
      <c r="E50" s="27">
        <v>1</v>
      </c>
      <c r="F50" s="38" t="s">
        <v>191</v>
      </c>
    </row>
    <row r="51" spans="1:7">
      <c r="A51" s="34">
        <f t="shared" si="0"/>
        <v>49</v>
      </c>
      <c r="B51" s="37" t="s">
        <v>192</v>
      </c>
      <c r="C51" s="37" t="s">
        <v>193</v>
      </c>
      <c r="D51" s="32" t="s">
        <v>194</v>
      </c>
      <c r="E51" s="27">
        <v>143176.75</v>
      </c>
      <c r="F51" s="44" t="s">
        <v>195</v>
      </c>
    </row>
    <row r="52" spans="1:7">
      <c r="A52" s="34">
        <f t="shared" si="0"/>
        <v>50</v>
      </c>
      <c r="B52" s="37" t="s">
        <v>196</v>
      </c>
      <c r="C52" s="37" t="s">
        <v>197</v>
      </c>
      <c r="D52" s="32" t="s">
        <v>198</v>
      </c>
      <c r="E52" s="27">
        <v>0</v>
      </c>
      <c r="F52" s="38" t="s">
        <v>199</v>
      </c>
    </row>
    <row r="53" spans="1:7">
      <c r="A53" s="34">
        <f t="shared" si="0"/>
        <v>51</v>
      </c>
      <c r="B53" s="42" t="s">
        <v>200</v>
      </c>
      <c r="C53" s="42" t="s">
        <v>201</v>
      </c>
      <c r="D53" s="32" t="s">
        <v>202</v>
      </c>
      <c r="E53" s="27">
        <v>510823.72</v>
      </c>
      <c r="F53" s="38" t="s">
        <v>203</v>
      </c>
    </row>
    <row r="54" spans="1:7">
      <c r="A54" s="34">
        <f t="shared" si="0"/>
        <v>52</v>
      </c>
      <c r="B54" s="42" t="s">
        <v>204</v>
      </c>
      <c r="C54" s="37" t="s">
        <v>205</v>
      </c>
      <c r="D54" s="32" t="s">
        <v>206</v>
      </c>
      <c r="E54" s="27">
        <v>839991.98</v>
      </c>
      <c r="F54" s="38" t="s">
        <v>207</v>
      </c>
    </row>
    <row r="55" spans="1:7">
      <c r="A55" s="34">
        <f t="shared" si="0"/>
        <v>53</v>
      </c>
      <c r="B55" s="37" t="s">
        <v>172</v>
      </c>
      <c r="C55" s="42" t="s">
        <v>208</v>
      </c>
      <c r="D55" s="32" t="s">
        <v>209</v>
      </c>
      <c r="E55" s="27">
        <v>90602.92</v>
      </c>
      <c r="F55" s="38" t="s">
        <v>210</v>
      </c>
    </row>
    <row r="56" spans="1:7">
      <c r="A56" s="34">
        <f t="shared" si="0"/>
        <v>54</v>
      </c>
      <c r="B56" s="37" t="s">
        <v>211</v>
      </c>
      <c r="C56" s="37" t="s">
        <v>212</v>
      </c>
      <c r="D56" s="32" t="s">
        <v>213</v>
      </c>
      <c r="E56" s="27">
        <v>253308.51</v>
      </c>
      <c r="F56" s="38" t="s">
        <v>214</v>
      </c>
    </row>
    <row r="57" spans="1:7" s="45" customFormat="1" ht="15">
      <c r="A57" s="34">
        <f t="shared" si="0"/>
        <v>55</v>
      </c>
      <c r="B57" s="37" t="s">
        <v>215</v>
      </c>
      <c r="C57" s="42" t="s">
        <v>216</v>
      </c>
      <c r="D57" s="32" t="s">
        <v>217</v>
      </c>
      <c r="E57" s="27">
        <v>2255488.64</v>
      </c>
      <c r="F57" s="38" t="s">
        <v>214</v>
      </c>
    </row>
    <row r="58" spans="1:7" s="45" customFormat="1" ht="15">
      <c r="A58" s="34">
        <f t="shared" si="0"/>
        <v>56</v>
      </c>
      <c r="B58" s="37" t="s">
        <v>218</v>
      </c>
      <c r="C58" s="37" t="s">
        <v>219</v>
      </c>
      <c r="D58" s="32" t="s">
        <v>220</v>
      </c>
      <c r="E58" s="27">
        <v>0</v>
      </c>
      <c r="F58" s="38" t="s">
        <v>221</v>
      </c>
    </row>
    <row r="59" spans="1:7">
      <c r="A59" s="34">
        <f t="shared" si="0"/>
        <v>57</v>
      </c>
      <c r="B59" s="37" t="s">
        <v>222</v>
      </c>
      <c r="C59" s="37" t="s">
        <v>223</v>
      </c>
      <c r="D59" s="32" t="s">
        <v>224</v>
      </c>
      <c r="E59" s="27">
        <v>46647.67</v>
      </c>
      <c r="F59" s="38" t="s">
        <v>225</v>
      </c>
      <c r="G59" s="15"/>
    </row>
    <row r="60" spans="1:7">
      <c r="A60" s="34">
        <f t="shared" si="0"/>
        <v>58</v>
      </c>
      <c r="B60" s="37" t="s">
        <v>76</v>
      </c>
      <c r="C60" s="37" t="s">
        <v>226</v>
      </c>
      <c r="D60" s="32" t="s">
        <v>227</v>
      </c>
      <c r="E60" s="27">
        <v>1292574.95</v>
      </c>
      <c r="F60" s="38" t="s">
        <v>79</v>
      </c>
    </row>
    <row r="61" spans="1:7">
      <c r="A61" s="34">
        <f t="shared" si="0"/>
        <v>59</v>
      </c>
      <c r="B61" s="37" t="s">
        <v>228</v>
      </c>
      <c r="C61" s="37" t="s">
        <v>229</v>
      </c>
      <c r="D61" s="32" t="s">
        <v>230</v>
      </c>
      <c r="E61" s="27">
        <v>2099354.2000000002</v>
      </c>
      <c r="F61" s="39" t="s">
        <v>231</v>
      </c>
    </row>
    <row r="62" spans="1:7">
      <c r="A62" s="34">
        <f t="shared" si="0"/>
        <v>60</v>
      </c>
      <c r="B62" s="42" t="s">
        <v>232</v>
      </c>
      <c r="C62" s="37" t="s">
        <v>233</v>
      </c>
      <c r="D62" s="32" t="s">
        <v>234</v>
      </c>
      <c r="E62" s="27">
        <v>658150.18999999994</v>
      </c>
      <c r="F62" s="44" t="s">
        <v>235</v>
      </c>
    </row>
    <row r="63" spans="1:7">
      <c r="A63" s="34">
        <f t="shared" si="0"/>
        <v>61</v>
      </c>
      <c r="B63" s="37" t="s">
        <v>236</v>
      </c>
      <c r="C63" s="37" t="s">
        <v>237</v>
      </c>
      <c r="D63" s="32" t="s">
        <v>238</v>
      </c>
      <c r="E63" s="27">
        <v>1884786.36</v>
      </c>
      <c r="F63" s="38" t="s">
        <v>239</v>
      </c>
    </row>
    <row r="64" spans="1:7">
      <c r="A64" s="34">
        <f t="shared" si="0"/>
        <v>62</v>
      </c>
      <c r="B64" s="37" t="s">
        <v>240</v>
      </c>
      <c r="C64" s="37" t="s">
        <v>241</v>
      </c>
      <c r="D64" s="32" t="s">
        <v>242</v>
      </c>
      <c r="E64" s="27">
        <v>376290.6</v>
      </c>
      <c r="F64" s="38" t="s">
        <v>243</v>
      </c>
    </row>
    <row r="65" spans="1:7">
      <c r="A65" s="34">
        <f t="shared" si="0"/>
        <v>63</v>
      </c>
      <c r="B65" s="34" t="s">
        <v>244</v>
      </c>
      <c r="C65" s="34" t="s">
        <v>245</v>
      </c>
      <c r="D65" s="32" t="s">
        <v>246</v>
      </c>
      <c r="E65" s="27">
        <v>14554078.16</v>
      </c>
      <c r="F65" s="39" t="s">
        <v>247</v>
      </c>
    </row>
    <row r="66" spans="1:7">
      <c r="A66" s="34">
        <f t="shared" si="0"/>
        <v>64</v>
      </c>
      <c r="B66" s="34" t="s">
        <v>248</v>
      </c>
      <c r="C66" s="37" t="s">
        <v>249</v>
      </c>
      <c r="D66" s="32" t="s">
        <v>250</v>
      </c>
      <c r="E66" s="27">
        <v>7733035.5800000001</v>
      </c>
      <c r="F66" s="34" t="s">
        <v>251</v>
      </c>
    </row>
    <row r="67" spans="1:7">
      <c r="A67" s="34">
        <v>65</v>
      </c>
      <c r="B67" s="34" t="s">
        <v>252</v>
      </c>
      <c r="C67" s="34" t="s">
        <v>253</v>
      </c>
      <c r="D67" s="27" t="s">
        <v>254</v>
      </c>
      <c r="E67" s="27">
        <v>5968514.0599999996</v>
      </c>
      <c r="F67" s="46" t="s">
        <v>255</v>
      </c>
      <c r="G67" s="20" t="s">
        <v>256</v>
      </c>
    </row>
    <row r="68" spans="1:7">
      <c r="A68" s="34">
        <f t="shared" ref="A68:A95" si="1">ROW()-2</f>
        <v>66</v>
      </c>
      <c r="B68" s="34" t="s">
        <v>257</v>
      </c>
      <c r="C68" s="34" t="s">
        <v>258</v>
      </c>
      <c r="D68" s="32" t="s">
        <v>259</v>
      </c>
      <c r="E68" s="27">
        <v>10</v>
      </c>
      <c r="F68" s="34" t="s">
        <v>260</v>
      </c>
    </row>
    <row r="69" spans="1:7">
      <c r="A69" s="34">
        <f t="shared" si="1"/>
        <v>67</v>
      </c>
      <c r="B69" s="34" t="s">
        <v>261</v>
      </c>
      <c r="C69" s="39" t="s">
        <v>262</v>
      </c>
      <c r="D69" s="32" t="s">
        <v>263</v>
      </c>
      <c r="E69" s="27">
        <v>2408791.85</v>
      </c>
      <c r="F69" s="34" t="s">
        <v>264</v>
      </c>
    </row>
    <row r="70" spans="1:7">
      <c r="A70" s="34">
        <f t="shared" si="1"/>
        <v>68</v>
      </c>
      <c r="B70" s="34" t="s">
        <v>265</v>
      </c>
      <c r="C70" s="34" t="s">
        <v>266</v>
      </c>
      <c r="D70" s="32" t="s">
        <v>267</v>
      </c>
      <c r="E70" s="27">
        <v>8409456.6500000004</v>
      </c>
      <c r="F70" s="34" t="s">
        <v>268</v>
      </c>
    </row>
    <row r="71" spans="1:7">
      <c r="A71" s="34">
        <f t="shared" si="1"/>
        <v>69</v>
      </c>
      <c r="B71" s="34" t="s">
        <v>269</v>
      </c>
      <c r="C71" s="39" t="s">
        <v>270</v>
      </c>
      <c r="D71" s="32" t="s">
        <v>271</v>
      </c>
      <c r="E71" s="27">
        <v>1383815.98</v>
      </c>
      <c r="F71" s="34" t="s">
        <v>268</v>
      </c>
    </row>
    <row r="72" spans="1:7">
      <c r="A72" s="34">
        <f t="shared" si="1"/>
        <v>70</v>
      </c>
      <c r="B72" s="34" t="s">
        <v>272</v>
      </c>
      <c r="C72" s="34" t="s">
        <v>273</v>
      </c>
      <c r="D72" s="32" t="s">
        <v>274</v>
      </c>
      <c r="E72" s="27">
        <v>4865531.05</v>
      </c>
      <c r="F72" s="34" t="s">
        <v>275</v>
      </c>
    </row>
    <row r="73" spans="1:7">
      <c r="A73" s="34">
        <f t="shared" si="1"/>
        <v>71</v>
      </c>
      <c r="B73" s="34" t="s">
        <v>276</v>
      </c>
      <c r="C73" s="34" t="s">
        <v>273</v>
      </c>
      <c r="D73" s="32" t="s">
        <v>277</v>
      </c>
      <c r="E73" s="27">
        <v>152101.25</v>
      </c>
      <c r="F73" s="34" t="s">
        <v>275</v>
      </c>
    </row>
    <row r="74" spans="1:7">
      <c r="A74" s="34">
        <f t="shared" si="1"/>
        <v>72</v>
      </c>
      <c r="B74" s="34" t="s">
        <v>278</v>
      </c>
      <c r="C74" s="34" t="s">
        <v>279</v>
      </c>
      <c r="D74" s="32" t="s">
        <v>280</v>
      </c>
      <c r="E74" s="27">
        <v>17187985.16</v>
      </c>
      <c r="F74" s="34" t="s">
        <v>275</v>
      </c>
    </row>
    <row r="75" spans="1:7">
      <c r="A75" s="34">
        <f t="shared" si="1"/>
        <v>73</v>
      </c>
      <c r="B75" s="34" t="s">
        <v>281</v>
      </c>
      <c r="C75" s="34" t="s">
        <v>282</v>
      </c>
      <c r="D75" s="32" t="s">
        <v>283</v>
      </c>
      <c r="E75" s="27">
        <v>24377.25</v>
      </c>
      <c r="F75" s="34" t="s">
        <v>275</v>
      </c>
    </row>
    <row r="76" spans="1:7">
      <c r="A76" s="34">
        <f t="shared" si="1"/>
        <v>74</v>
      </c>
      <c r="B76" s="34" t="s">
        <v>284</v>
      </c>
      <c r="C76" s="34" t="s">
        <v>285</v>
      </c>
      <c r="D76" s="32" t="s">
        <v>286</v>
      </c>
      <c r="E76" s="27">
        <v>20694688.109999999</v>
      </c>
      <c r="F76" s="34" t="s">
        <v>287</v>
      </c>
    </row>
    <row r="77" spans="1:7">
      <c r="A77" s="34">
        <f t="shared" si="1"/>
        <v>75</v>
      </c>
      <c r="B77" s="34" t="s">
        <v>288</v>
      </c>
      <c r="C77" s="47" t="s">
        <v>289</v>
      </c>
      <c r="D77" s="32" t="s">
        <v>290</v>
      </c>
      <c r="E77" s="27">
        <v>0</v>
      </c>
      <c r="F77" s="33" t="s">
        <v>384</v>
      </c>
    </row>
    <row r="78" spans="1:7">
      <c r="A78" s="34">
        <f t="shared" si="1"/>
        <v>76</v>
      </c>
      <c r="B78" s="34" t="s">
        <v>292</v>
      </c>
      <c r="C78" s="37" t="s">
        <v>293</v>
      </c>
      <c r="D78" s="32" t="s">
        <v>294</v>
      </c>
      <c r="E78" s="27">
        <v>1</v>
      </c>
      <c r="F78" s="33" t="s">
        <v>385</v>
      </c>
    </row>
    <row r="79" spans="1:7">
      <c r="A79" s="34">
        <f t="shared" si="1"/>
        <v>77</v>
      </c>
      <c r="B79" s="34" t="s">
        <v>296</v>
      </c>
      <c r="C79" s="37" t="s">
        <v>297</v>
      </c>
      <c r="D79" s="32" t="s">
        <v>298</v>
      </c>
      <c r="E79" s="27">
        <v>57434.38</v>
      </c>
      <c r="F79" s="34" t="s">
        <v>386</v>
      </c>
    </row>
    <row r="80" spans="1:7">
      <c r="A80" s="34">
        <f t="shared" si="1"/>
        <v>78</v>
      </c>
      <c r="B80" s="34" t="s">
        <v>300</v>
      </c>
      <c r="C80" s="37" t="s">
        <v>301</v>
      </c>
      <c r="D80" s="32" t="s">
        <v>302</v>
      </c>
      <c r="E80" s="27">
        <v>0</v>
      </c>
      <c r="F80" s="47" t="s">
        <v>303</v>
      </c>
    </row>
    <row r="81" spans="1:7">
      <c r="A81" s="34">
        <v>79</v>
      </c>
      <c r="B81" s="34" t="s">
        <v>304</v>
      </c>
      <c r="C81" s="37" t="s">
        <v>305</v>
      </c>
      <c r="D81" s="32" t="s">
        <v>306</v>
      </c>
      <c r="E81" s="27">
        <v>85000</v>
      </c>
      <c r="F81" s="47" t="s">
        <v>307</v>
      </c>
    </row>
    <row r="82" spans="1:7">
      <c r="A82" s="34">
        <f t="shared" si="1"/>
        <v>80</v>
      </c>
      <c r="B82" s="34" t="s">
        <v>304</v>
      </c>
      <c r="C82" s="37" t="s">
        <v>308</v>
      </c>
      <c r="D82" s="32" t="s">
        <v>309</v>
      </c>
      <c r="E82" s="27">
        <v>120000</v>
      </c>
      <c r="F82" s="47" t="s">
        <v>307</v>
      </c>
    </row>
    <row r="83" spans="1:7">
      <c r="A83" s="29">
        <f t="shared" si="1"/>
        <v>81</v>
      </c>
      <c r="B83" s="30" t="s">
        <v>304</v>
      </c>
      <c r="C83" s="31" t="s">
        <v>310</v>
      </c>
      <c r="D83" s="32" t="s">
        <v>311</v>
      </c>
      <c r="E83" s="27">
        <v>180000</v>
      </c>
      <c r="F83" s="33" t="s">
        <v>307</v>
      </c>
    </row>
    <row r="84" spans="1:7">
      <c r="A84" s="34">
        <f t="shared" si="1"/>
        <v>82</v>
      </c>
      <c r="B84" s="34" t="s">
        <v>312</v>
      </c>
      <c r="C84" s="37" t="s">
        <v>313</v>
      </c>
      <c r="D84" s="32" t="s">
        <v>314</v>
      </c>
      <c r="E84" s="27">
        <v>0</v>
      </c>
      <c r="F84" s="47" t="s">
        <v>315</v>
      </c>
    </row>
    <row r="85" spans="1:7">
      <c r="A85" s="34">
        <f t="shared" si="1"/>
        <v>83</v>
      </c>
      <c r="B85" s="34" t="s">
        <v>316</v>
      </c>
      <c r="C85" s="37" t="s">
        <v>317</v>
      </c>
      <c r="D85" s="32" t="s">
        <v>318</v>
      </c>
      <c r="E85" s="27">
        <v>0</v>
      </c>
      <c r="F85" s="47" t="s">
        <v>319</v>
      </c>
    </row>
    <row r="86" spans="1:7">
      <c r="A86" s="34">
        <f t="shared" si="1"/>
        <v>84</v>
      </c>
      <c r="B86" s="34" t="s">
        <v>320</v>
      </c>
      <c r="C86" s="37" t="s">
        <v>321</v>
      </c>
      <c r="D86" s="32" t="s">
        <v>322</v>
      </c>
      <c r="E86" s="27">
        <v>0</v>
      </c>
      <c r="F86" s="28" t="s">
        <v>323</v>
      </c>
    </row>
    <row r="87" spans="1:7">
      <c r="A87" s="29">
        <f t="shared" si="1"/>
        <v>85</v>
      </c>
      <c r="B87" s="30" t="s">
        <v>324</v>
      </c>
      <c r="C87" s="37" t="s">
        <v>325</v>
      </c>
      <c r="D87" s="32" t="s">
        <v>326</v>
      </c>
      <c r="E87" s="27">
        <v>803791.65</v>
      </c>
      <c r="F87" s="28" t="s">
        <v>327</v>
      </c>
      <c r="G87" s="15"/>
    </row>
    <row r="88" spans="1:7">
      <c r="A88" s="29">
        <f t="shared" si="1"/>
        <v>86</v>
      </c>
      <c r="B88" s="30" t="s">
        <v>328</v>
      </c>
      <c r="C88" s="37" t="s">
        <v>329</v>
      </c>
      <c r="D88" s="32" t="s">
        <v>330</v>
      </c>
      <c r="E88" s="27">
        <v>257500</v>
      </c>
      <c r="F88" s="28" t="s">
        <v>331</v>
      </c>
    </row>
    <row r="89" spans="1:7">
      <c r="A89" s="29">
        <f t="shared" si="1"/>
        <v>87</v>
      </c>
      <c r="B89" s="30" t="s">
        <v>328</v>
      </c>
      <c r="C89" s="37" t="s">
        <v>332</v>
      </c>
      <c r="D89" s="32" t="s">
        <v>333</v>
      </c>
      <c r="E89" s="27">
        <v>66168.31</v>
      </c>
      <c r="F89" s="28" t="s">
        <v>331</v>
      </c>
    </row>
    <row r="90" spans="1:7">
      <c r="A90" s="29">
        <f t="shared" si="1"/>
        <v>88</v>
      </c>
      <c r="B90" s="30" t="s">
        <v>328</v>
      </c>
      <c r="C90" s="37" t="s">
        <v>334</v>
      </c>
      <c r="D90" s="32" t="s">
        <v>335</v>
      </c>
      <c r="E90" s="27">
        <v>1</v>
      </c>
      <c r="F90" s="28" t="s">
        <v>331</v>
      </c>
    </row>
    <row r="91" spans="1:7">
      <c r="A91" s="29">
        <f t="shared" si="1"/>
        <v>89</v>
      </c>
      <c r="B91" s="30" t="s">
        <v>336</v>
      </c>
      <c r="C91" s="37" t="s">
        <v>337</v>
      </c>
      <c r="D91" s="32" t="s">
        <v>338</v>
      </c>
      <c r="E91" s="27">
        <v>31175.360000000001</v>
      </c>
      <c r="F91" s="28" t="s">
        <v>339</v>
      </c>
    </row>
    <row r="92" spans="1:7">
      <c r="A92" s="8">
        <f t="shared" si="1"/>
        <v>90</v>
      </c>
      <c r="B92" s="9" t="s">
        <v>340</v>
      </c>
      <c r="C92" s="12" t="s">
        <v>341</v>
      </c>
      <c r="D92" s="10" t="s">
        <v>342</v>
      </c>
      <c r="E92" s="27">
        <v>0</v>
      </c>
      <c r="F92" s="57" t="s">
        <v>343</v>
      </c>
      <c r="G92" s="56"/>
    </row>
    <row r="93" spans="1:7">
      <c r="A93" s="29">
        <f t="shared" si="1"/>
        <v>91</v>
      </c>
      <c r="B93" s="31" t="s">
        <v>344</v>
      </c>
      <c r="C93" s="37" t="s">
        <v>345</v>
      </c>
      <c r="D93" s="32" t="s">
        <v>346</v>
      </c>
      <c r="E93" s="27">
        <v>10</v>
      </c>
      <c r="F93" s="28" t="s">
        <v>347</v>
      </c>
    </row>
    <row r="94" spans="1:7">
      <c r="A94" s="34">
        <f t="shared" si="1"/>
        <v>92</v>
      </c>
      <c r="B94" s="37" t="s">
        <v>348</v>
      </c>
      <c r="C94" s="37" t="s">
        <v>349</v>
      </c>
      <c r="D94" s="32" t="s">
        <v>350</v>
      </c>
      <c r="E94" s="27">
        <v>191609.47</v>
      </c>
      <c r="F94" s="28" t="s">
        <v>351</v>
      </c>
    </row>
    <row r="95" spans="1:7">
      <c r="A95" s="48">
        <f t="shared" si="1"/>
        <v>93</v>
      </c>
      <c r="B95" s="49" t="s">
        <v>352</v>
      </c>
      <c r="C95" s="49" t="s">
        <v>353</v>
      </c>
      <c r="D95" s="50" t="s">
        <v>354</v>
      </c>
      <c r="E95" s="27">
        <v>900000</v>
      </c>
      <c r="F95" s="28" t="s">
        <v>355</v>
      </c>
    </row>
    <row r="96" spans="1:7">
      <c r="A96" s="51">
        <v>94</v>
      </c>
      <c r="B96" s="52" t="s">
        <v>356</v>
      </c>
      <c r="C96" s="37" t="s">
        <v>357</v>
      </c>
      <c r="D96" s="32" t="s">
        <v>358</v>
      </c>
      <c r="E96" s="27">
        <v>50181.51</v>
      </c>
      <c r="F96" s="28" t="s">
        <v>359</v>
      </c>
    </row>
    <row r="97" spans="1:6">
      <c r="A97" s="51">
        <v>95</v>
      </c>
      <c r="B97" s="52" t="s">
        <v>360</v>
      </c>
      <c r="C97" s="37" t="s">
        <v>361</v>
      </c>
      <c r="D97" s="32" t="s">
        <v>362</v>
      </c>
      <c r="E97" s="27">
        <v>25893.56</v>
      </c>
      <c r="F97" s="28" t="s">
        <v>363</v>
      </c>
    </row>
    <row r="98" spans="1:6">
      <c r="A98" s="22">
        <v>96</v>
      </c>
      <c r="B98" s="22" t="s">
        <v>7</v>
      </c>
      <c r="C98" s="22" t="s">
        <v>364</v>
      </c>
      <c r="D98" s="55" t="s">
        <v>365</v>
      </c>
      <c r="E98" s="23">
        <v>263888.90999999997</v>
      </c>
      <c r="F98" s="54" t="s">
        <v>366</v>
      </c>
    </row>
    <row r="99" spans="1:6">
      <c r="A99" s="51">
        <v>97</v>
      </c>
      <c r="B99" s="52" t="s">
        <v>367</v>
      </c>
      <c r="C99" s="49" t="s">
        <v>368</v>
      </c>
      <c r="D99" s="50" t="s">
        <v>369</v>
      </c>
      <c r="E99" s="27">
        <v>2253645.16</v>
      </c>
      <c r="F99" s="53" t="s">
        <v>370</v>
      </c>
    </row>
    <row r="100" spans="1:6">
      <c r="A100" s="34">
        <v>98</v>
      </c>
      <c r="B100" s="37" t="s">
        <v>371</v>
      </c>
      <c r="C100" s="37" t="s">
        <v>372</v>
      </c>
      <c r="D100" s="32" t="s">
        <v>373</v>
      </c>
      <c r="E100" s="27">
        <v>2935251.01</v>
      </c>
      <c r="F100" s="38" t="s">
        <v>374</v>
      </c>
    </row>
    <row r="101" spans="1:6">
      <c r="A101" s="34">
        <v>99</v>
      </c>
      <c r="B101" s="34" t="s">
        <v>375</v>
      </c>
      <c r="C101" s="37" t="s">
        <v>376</v>
      </c>
      <c r="D101" s="32" t="s">
        <v>377</v>
      </c>
      <c r="E101" s="27">
        <v>6074793.0099999998</v>
      </c>
      <c r="F101" s="38" t="s">
        <v>378</v>
      </c>
    </row>
    <row r="102" spans="1:6">
      <c r="A102" s="16"/>
      <c r="B102" s="3"/>
      <c r="C102" s="3"/>
      <c r="D102" s="17"/>
      <c r="E102" s="21">
        <f>SUM(E3:E101)</f>
        <v>185933600.21999997</v>
      </c>
      <c r="F102" s="18"/>
    </row>
    <row r="103" spans="1:6">
      <c r="A103" s="16"/>
      <c r="B103" s="3"/>
      <c r="C103" s="3"/>
      <c r="D103" s="17"/>
      <c r="E103" s="21"/>
      <c r="F103" s="18"/>
    </row>
    <row r="104" spans="1:6">
      <c r="A104" s="16"/>
      <c r="B104" s="3"/>
      <c r="C104" s="3"/>
      <c r="D104" s="17"/>
      <c r="E104" s="21"/>
      <c r="F104" s="18"/>
    </row>
    <row r="105" spans="1:6">
      <c r="A105" s="16"/>
      <c r="B105" s="3"/>
      <c r="C105" s="3"/>
      <c r="D105" s="17"/>
      <c r="E105" s="21"/>
      <c r="F105" s="18"/>
    </row>
    <row r="106" spans="1:6">
      <c r="A106" s="16"/>
      <c r="B106" s="3"/>
      <c r="C106" s="3"/>
      <c r="D106" s="17"/>
      <c r="E106" s="21"/>
      <c r="F106" s="18"/>
    </row>
    <row r="107" spans="1:6">
      <c r="A107" s="16"/>
      <c r="B107" s="3"/>
      <c r="C107" s="3"/>
      <c r="D107" s="17"/>
      <c r="E107" s="21"/>
      <c r="F107" s="18"/>
    </row>
    <row r="108" spans="1:6">
      <c r="A108" s="16"/>
      <c r="B108" s="3"/>
      <c r="C108" s="3"/>
      <c r="D108" s="17"/>
      <c r="E108" s="21"/>
      <c r="F108" s="18"/>
    </row>
    <row r="109" spans="1:6">
      <c r="A109" s="16"/>
      <c r="B109" s="3"/>
      <c r="C109" s="3"/>
      <c r="D109" s="17"/>
      <c r="E109" s="21"/>
      <c r="F109" s="18"/>
    </row>
    <row r="110" spans="1:6" ht="34.5" customHeight="1">
      <c r="A110" s="80" t="s">
        <v>379</v>
      </c>
      <c r="B110" s="81"/>
      <c r="C110" s="81"/>
      <c r="D110" s="81"/>
      <c r="E110" s="81"/>
      <c r="F110" s="81"/>
    </row>
    <row r="111" spans="1:6">
      <c r="C111" s="14" t="s">
        <v>380</v>
      </c>
      <c r="D111" s="3"/>
      <c r="E111" s="2"/>
      <c r="F111" s="15"/>
    </row>
    <row r="112" spans="1:6">
      <c r="C112" s="7" t="s">
        <v>381</v>
      </c>
      <c r="E112" s="15"/>
    </row>
    <row r="117" spans="6:6">
      <c r="F117" s="15"/>
    </row>
    <row r="121" spans="6:6">
      <c r="F121" s="15"/>
    </row>
    <row r="130" spans="3:4" ht="15">
      <c r="C130" s="19"/>
      <c r="D130" s="19"/>
    </row>
    <row r="131" spans="3:4" ht="15">
      <c r="C131" s="19"/>
      <c r="D131" s="19"/>
    </row>
  </sheetData>
  <autoFilter ref="A2:F112" xr:uid="{EF827652-FFC0-4337-8837-27E8685CC026}"/>
  <mergeCells count="2">
    <mergeCell ref="A1:F1"/>
    <mergeCell ref="A110:F11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4B1B88B9449142927C6B45FA2550F0" ma:contentTypeVersion="6" ma:contentTypeDescription="Create a new document." ma:contentTypeScope="" ma:versionID="896ba5d7d96b0351a214ebf3ab12e102">
  <xsd:schema xmlns:xsd="http://www.w3.org/2001/XMLSchema" xmlns:xs="http://www.w3.org/2001/XMLSchema" xmlns:p="http://schemas.microsoft.com/office/2006/metadata/properties" xmlns:ns2="22898d27-4fb6-4fbd-aef9-3976f8e05ad3" targetNamespace="http://schemas.microsoft.com/office/2006/metadata/properties" ma:root="true" ma:fieldsID="ca673371814403bd411012e4e95d180f" ns2:_="">
    <xsd:import namespace="22898d27-4fb6-4fbd-aef9-3976f8e05a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898d27-4fb6-4fbd-aef9-3976f8e05a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FB9A39-3EB6-40D8-B221-7F23AC588A9F}"/>
</file>

<file path=customXml/itemProps2.xml><?xml version="1.0" encoding="utf-8"?>
<ds:datastoreItem xmlns:ds="http://schemas.openxmlformats.org/officeDocument/2006/customXml" ds:itemID="{CD49902D-087C-4C15-B190-D508F7DE6B45}"/>
</file>

<file path=customXml/itemProps3.xml><?xml version="1.0" encoding="utf-8"?>
<ds:datastoreItem xmlns:ds="http://schemas.openxmlformats.org/officeDocument/2006/customXml" ds:itemID="{8119AFED-0FA0-46BA-B83D-8AC285AA459C}"/>
</file>

<file path=docMetadata/LabelInfo.xml><?xml version="1.0" encoding="utf-8"?>
<clbl:labelList xmlns:clbl="http://schemas.microsoft.com/office/2020/mipLabelMetadata">
  <clbl:label id="{50da030f-93e7-44a7-b36a-e25e61523fce}" enabled="1" method="Standard" siteId="{f1d4198c-95e0-40fe-bf4a-3faa2bea4db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McGlynn</dc:creator>
  <cp:keywords/>
  <dc:description/>
  <cp:lastModifiedBy/>
  <cp:revision/>
  <dcterms:created xsi:type="dcterms:W3CDTF">2019-11-22T21:21:14Z</dcterms:created>
  <dcterms:modified xsi:type="dcterms:W3CDTF">2026-01-30T18:49:38Z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0x010100244B1B88B9449142927C6B45FA2550F0</vt:lpwstr>
  </property>
  <property fmtid="{D5CDD505-2E9C-101B-9397-08002B2CF9AE}" pid="4" name="MediaServiceImageTags">
    <vt:lpwstr/>
  </property>
  <property fmtid="{D5CDD505-2E9C-101B-9397-08002B2CF9AE}" pid="5" name="TaxKeyword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  <property fmtid="{D5CDD505-2E9C-101B-9397-08002B2CF9AE}" pid="13" name="xd_Signature">
    <vt:bool>false</vt:bool>
  </property>
</Properties>
</file>