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530"/>
  <workbookPr filterPrivacy="1" defaultThemeVersion="124226"/>
  <xr:revisionPtr revIDLastSave="328" documentId="8_{5724907F-6062-4605-B9FB-3B236B1D4BF5}" xr6:coauthVersionLast="46" xr6:coauthVersionMax="46" xr10:uidLastSave="{10D05EDE-59A2-42C5-944B-34A455D7656A}"/>
  <bookViews>
    <workbookView xWindow="-110" yWindow="-110" windowWidth="19420" windowHeight="10420" activeTab="1" xr2:uid="{00000000-000D-0000-FFFF-FFFF00000000}"/>
  </bookViews>
  <sheets>
    <sheet name="Readme" sheetId="10" r:id="rId1"/>
    <sheet name="Project Data" sheetId="9" r:id="rId2"/>
    <sheet name="Comments" sheetId="11" r:id="rId3"/>
  </sheets>
  <definedNames>
    <definedName name="_xlnm._FilterDatabase" localSheetId="1" hidden="1">'Project Data'!$A$8:$EK$8</definedName>
    <definedName name="_xlnm.Criteria" localSheetId="1">'Project Data'!$A$8:$DV$9</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I432" i="9" l="1"/>
  <c r="EI20" i="9"/>
  <c r="EJ38" i="9"/>
  <c r="EJ76" i="9"/>
  <c r="EJ128" i="9"/>
  <c r="EJ231" i="9"/>
  <c r="EJ368" i="9"/>
  <c r="EJ439" i="9"/>
  <c r="EJ448" i="9"/>
  <c r="EJ266" i="9"/>
  <c r="EJ77" i="9"/>
  <c r="EJ262" i="9"/>
  <c r="EJ49" i="9"/>
  <c r="EJ200" i="9"/>
  <c r="EJ332" i="9"/>
  <c r="EJ191" i="9"/>
  <c r="EJ175" i="9"/>
  <c r="EJ12" i="9"/>
  <c r="EJ250" i="9"/>
  <c r="EJ319" i="9"/>
  <c r="EJ30" i="9"/>
  <c r="EJ116" i="9"/>
  <c r="EJ254" i="9"/>
  <c r="EJ335" i="9"/>
  <c r="EJ346" i="9"/>
  <c r="EJ50" i="9"/>
  <c r="EJ52" i="9"/>
  <c r="EJ259" i="9"/>
  <c r="EJ45" i="9"/>
  <c r="EJ165" i="9"/>
  <c r="EJ361" i="9"/>
  <c r="EJ48" i="9"/>
  <c r="EJ294" i="9"/>
  <c r="EJ244" i="9"/>
  <c r="EJ393" i="9"/>
  <c r="EJ141" i="9"/>
  <c r="EJ449" i="9"/>
  <c r="EJ193" i="9"/>
  <c r="EJ27" i="9"/>
  <c r="EJ192" i="9"/>
  <c r="EJ108" i="9"/>
  <c r="EJ347" i="9"/>
  <c r="EJ65" i="9"/>
  <c r="EJ396" i="9"/>
  <c r="EJ22" i="9"/>
  <c r="EJ158" i="9"/>
  <c r="EJ308" i="9"/>
  <c r="EJ324" i="9"/>
  <c r="EJ56" i="9"/>
  <c r="EJ376" i="9"/>
  <c r="EJ79" i="9"/>
  <c r="EJ121" i="9"/>
  <c r="EJ24" i="9"/>
  <c r="EJ161" i="9"/>
  <c r="EJ233" i="9"/>
  <c r="EJ253" i="9"/>
  <c r="EJ260" i="9"/>
  <c r="EJ419" i="9"/>
  <c r="EJ243" i="9"/>
  <c r="EJ277" i="9"/>
  <c r="EJ167" i="9"/>
  <c r="EJ226" i="9"/>
  <c r="EJ118" i="9"/>
  <c r="EJ328" i="9"/>
  <c r="EJ293" i="9"/>
  <c r="EJ171" i="9"/>
  <c r="EJ247" i="9"/>
  <c r="EJ274" i="9"/>
  <c r="EJ142" i="9"/>
  <c r="EJ344" i="9"/>
  <c r="EJ339" i="9"/>
  <c r="EJ91" i="9"/>
  <c r="EJ105" i="9"/>
  <c r="EJ201" i="9"/>
  <c r="EJ289" i="9"/>
  <c r="EJ88" i="9"/>
  <c r="EJ282" i="9"/>
  <c r="EJ388" i="9"/>
  <c r="EJ352" i="9"/>
  <c r="EJ317" i="9"/>
  <c r="EJ430" i="9"/>
  <c r="EJ190" i="9"/>
  <c r="EJ210" i="9"/>
  <c r="EJ89" i="9"/>
  <c r="EJ242" i="9"/>
  <c r="EJ18" i="9"/>
  <c r="EJ340" i="9"/>
  <c r="EJ444" i="9"/>
  <c r="EJ204" i="9"/>
  <c r="EJ119" i="9"/>
  <c r="EJ69" i="9"/>
  <c r="EJ159" i="9"/>
  <c r="EJ39" i="9"/>
  <c r="EJ457" i="9"/>
  <c r="EJ217" i="9"/>
  <c r="EJ426" i="9"/>
  <c r="EJ235" i="9"/>
  <c r="EJ168" i="9"/>
  <c r="EJ179" i="9"/>
  <c r="EJ230" i="9"/>
  <c r="EJ370" i="9"/>
  <c r="EJ459" i="9"/>
  <c r="EJ272" i="9"/>
  <c r="EJ55" i="9"/>
  <c r="EJ99" i="9"/>
  <c r="EJ378" i="9"/>
  <c r="EJ291" i="9"/>
  <c r="EJ329" i="9"/>
  <c r="EJ351" i="9"/>
  <c r="EJ164" i="9"/>
  <c r="EJ276" i="9"/>
  <c r="EJ58" i="9"/>
  <c r="EJ405" i="9"/>
  <c r="EJ84" i="9"/>
  <c r="EJ263" i="9"/>
  <c r="EJ114" i="9"/>
  <c r="EJ9" i="9"/>
  <c r="EJ47" i="9"/>
  <c r="EJ292" i="9"/>
  <c r="EJ433" i="9"/>
  <c r="EJ222" i="9"/>
  <c r="EJ337" i="9"/>
  <c r="EJ304" i="9"/>
  <c r="EJ19" i="9"/>
  <c r="EJ148" i="9"/>
  <c r="EJ162" i="9"/>
  <c r="EJ435" i="9"/>
  <c r="EJ385" i="9"/>
  <c r="EJ447" i="9"/>
  <c r="EJ202" i="9"/>
  <c r="EJ406" i="9"/>
  <c r="EJ120" i="9"/>
  <c r="EJ367" i="9"/>
  <c r="EJ123" i="9"/>
  <c r="EJ14" i="9"/>
  <c r="EJ270" i="9"/>
  <c r="EJ87" i="9"/>
  <c r="EJ234" i="9"/>
  <c r="EJ70" i="9"/>
  <c r="EJ160" i="9"/>
  <c r="EJ16" i="9"/>
  <c r="EJ432" i="9"/>
  <c r="EJ316" i="9"/>
  <c r="EJ115" i="9"/>
  <c r="EJ251" i="9"/>
  <c r="EJ271" i="9"/>
  <c r="EJ380" i="9"/>
  <c r="EJ224" i="9"/>
  <c r="EJ265" i="9"/>
  <c r="EJ43" i="9"/>
  <c r="EJ286" i="9"/>
  <c r="EJ303" i="9"/>
  <c r="EJ28" i="9"/>
  <c r="EJ125" i="9"/>
  <c r="EJ220" i="9"/>
  <c r="EJ153" i="9"/>
  <c r="EJ288" i="9"/>
  <c r="EJ287" i="9"/>
  <c r="EJ13" i="9"/>
  <c r="EJ363" i="9"/>
  <c r="EJ174" i="9"/>
  <c r="EJ320" i="9"/>
  <c r="EJ135" i="9"/>
  <c r="EJ362" i="9"/>
  <c r="EJ327" i="9"/>
  <c r="EJ312" i="9"/>
  <c r="EJ364" i="9"/>
  <c r="EJ10" i="9"/>
  <c r="EJ131" i="9"/>
  <c r="EJ117" i="9"/>
  <c r="EJ423" i="9"/>
  <c r="EJ404" i="9"/>
  <c r="EJ420" i="9"/>
  <c r="EJ374" i="9"/>
  <c r="EJ140" i="9"/>
  <c r="EJ299" i="9"/>
  <c r="EJ365" i="9"/>
  <c r="EJ257" i="9"/>
  <c r="EJ197" i="9"/>
  <c r="EJ296" i="9"/>
  <c r="EJ100" i="9"/>
  <c r="EJ232" i="9"/>
  <c r="EJ311" i="9"/>
  <c r="EJ90" i="9"/>
  <c r="EJ268" i="9"/>
  <c r="EJ61" i="9"/>
  <c r="EJ334" i="9"/>
  <c r="EJ416" i="9"/>
  <c r="EJ441" i="9"/>
  <c r="EJ238" i="9"/>
  <c r="EJ155" i="9"/>
  <c r="EJ302" i="9"/>
  <c r="EJ280" i="9"/>
  <c r="EJ63" i="9"/>
  <c r="EJ54" i="9"/>
  <c r="EJ40" i="9"/>
  <c r="EJ434" i="9"/>
  <c r="EJ310" i="9"/>
  <c r="EJ290" i="9"/>
  <c r="EJ403" i="9"/>
  <c r="EJ241" i="9"/>
  <c r="EJ350" i="9"/>
  <c r="EJ269" i="9"/>
  <c r="EJ127" i="9"/>
  <c r="EJ203" i="9"/>
  <c r="EJ450" i="9"/>
  <c r="EJ214" i="9"/>
  <c r="EJ402" i="9"/>
  <c r="EJ146" i="9"/>
  <c r="EJ331" i="9"/>
  <c r="EJ59" i="9"/>
  <c r="EJ323" i="9"/>
  <c r="EJ170" i="9"/>
  <c r="EJ176" i="9"/>
  <c r="EJ400" i="9"/>
  <c r="EJ440" i="9"/>
  <c r="EJ375" i="9"/>
  <c r="EJ205" i="9"/>
  <c r="EJ349" i="9"/>
  <c r="EJ407" i="9"/>
  <c r="EJ42" i="9"/>
  <c r="EJ218" i="9"/>
  <c r="EJ102" i="9"/>
  <c r="EJ182" i="9"/>
  <c r="EJ451" i="9"/>
  <c r="EJ150" i="9"/>
  <c r="EJ249" i="9"/>
  <c r="EJ383" i="9"/>
  <c r="EJ422" i="9"/>
  <c r="EJ134" i="9"/>
  <c r="EJ15" i="9"/>
  <c r="EJ333" i="9"/>
  <c r="EJ110" i="9"/>
  <c r="EJ412" i="9"/>
  <c r="EJ227" i="9"/>
  <c r="EJ97" i="9"/>
  <c r="EJ133" i="9"/>
  <c r="EJ382" i="9"/>
  <c r="EI271" i="9"/>
  <c r="EI439" i="9"/>
  <c r="EI224" i="9"/>
  <c r="EI77" i="9"/>
  <c r="EI43" i="9"/>
  <c r="EI49" i="9"/>
  <c r="EI331" i="9"/>
  <c r="EI175" i="9"/>
  <c r="EI107" i="9"/>
  <c r="EI125" i="9"/>
  <c r="EI319" i="9"/>
  <c r="EI30" i="9"/>
  <c r="EI170" i="9"/>
  <c r="EI288" i="9"/>
  <c r="EI298" i="9"/>
  <c r="EI13" i="9"/>
  <c r="EI51" i="9"/>
  <c r="EI259" i="9"/>
  <c r="EI400" i="9"/>
  <c r="EI165" i="9"/>
  <c r="EI375" i="9"/>
  <c r="EI294" i="9"/>
  <c r="EI205" i="9"/>
  <c r="EI393" i="9"/>
  <c r="EI188" i="9"/>
  <c r="EI449" i="9"/>
  <c r="EI407" i="9"/>
  <c r="EI327" i="9"/>
  <c r="EI192" i="9"/>
  <c r="EI108" i="9"/>
  <c r="EI57" i="9"/>
  <c r="EI65" i="9"/>
  <c r="EI215" i="9"/>
  <c r="EI102" i="9"/>
  <c r="EI158" i="9"/>
  <c r="EI182" i="9"/>
  <c r="EI423" i="9"/>
  <c r="EI376" i="9"/>
  <c r="EI79" i="9"/>
  <c r="EI233" i="9"/>
  <c r="EI140" i="9"/>
  <c r="EI260" i="9"/>
  <c r="EI419" i="9"/>
  <c r="EI150" i="9"/>
  <c r="EI167" i="9"/>
  <c r="EI118" i="9"/>
  <c r="EI328" i="9"/>
  <c r="EI100" i="9"/>
  <c r="EI383" i="9"/>
  <c r="EI247" i="9"/>
  <c r="EI274" i="9"/>
  <c r="EI232" i="9"/>
  <c r="EI311" i="9"/>
  <c r="EI344" i="9"/>
  <c r="EI339" i="9"/>
  <c r="EI91" i="9"/>
  <c r="EI15" i="9"/>
  <c r="EI105" i="9"/>
  <c r="EI201" i="9"/>
  <c r="EI61" i="9"/>
  <c r="EI289" i="9"/>
  <c r="EI334" i="9"/>
  <c r="EI88" i="9"/>
  <c r="EI282" i="9"/>
  <c r="EI388" i="9"/>
  <c r="EI110" i="9"/>
  <c r="EI352" i="9"/>
  <c r="EI317" i="9"/>
  <c r="EI430" i="9"/>
  <c r="EI190" i="9"/>
  <c r="EI210" i="9"/>
  <c r="EI89" i="9"/>
  <c r="EI412" i="9"/>
  <c r="EI441" i="9"/>
  <c r="EI242" i="9"/>
  <c r="EI18" i="9"/>
  <c r="EI399" i="9"/>
  <c r="EI340" i="9"/>
  <c r="EI444" i="9"/>
  <c r="EI204" i="9"/>
  <c r="EI119" i="9"/>
  <c r="EI69" i="9"/>
  <c r="EI159" i="9"/>
  <c r="EI39" i="9"/>
  <c r="EI457" i="9"/>
  <c r="EI217" i="9"/>
  <c r="EI426" i="9"/>
  <c r="EI227" i="9"/>
  <c r="EI235" i="9"/>
  <c r="EI168" i="9"/>
  <c r="EI280" i="9"/>
  <c r="EI189" i="9"/>
  <c r="EI179" i="9"/>
  <c r="EI230" i="9"/>
  <c r="EI63" i="9"/>
  <c r="EI370" i="9"/>
  <c r="EI198" i="9"/>
  <c r="EI54" i="9"/>
  <c r="EI459" i="9"/>
  <c r="EI272" i="9"/>
  <c r="EI40" i="9"/>
  <c r="EI97" i="9"/>
  <c r="EI55" i="9"/>
  <c r="EI99" i="9"/>
  <c r="EI291" i="9"/>
  <c r="EI421" i="9"/>
  <c r="EI351" i="9"/>
  <c r="EI164" i="9"/>
  <c r="EI58" i="9"/>
  <c r="EI405" i="9"/>
  <c r="EI310" i="9"/>
  <c r="EI84" i="9"/>
  <c r="EI263" i="9"/>
  <c r="EI371" i="9"/>
  <c r="EI211" i="9"/>
  <c r="EI114" i="9"/>
  <c r="EI9" i="9"/>
  <c r="EI47" i="9"/>
  <c r="EI290" i="9"/>
  <c r="EI292" i="9"/>
  <c r="EI222" i="9"/>
  <c r="EI403" i="9"/>
  <c r="EI23" i="9"/>
  <c r="EI382" i="9"/>
  <c r="EI337" i="9"/>
  <c r="EI304" i="9"/>
  <c r="EI461" i="9"/>
  <c r="EI241" i="9"/>
  <c r="EI148" i="9"/>
  <c r="EI162" i="9"/>
  <c r="EI435" i="9"/>
  <c r="EI385" i="9"/>
  <c r="EI350" i="9"/>
  <c r="EI447" i="9"/>
  <c r="EI202" i="9"/>
  <c r="EI109" i="9"/>
  <c r="EI406" i="9"/>
  <c r="EI120" i="9"/>
  <c r="EI367" i="9"/>
  <c r="EI123" i="9"/>
  <c r="EI14" i="9"/>
  <c r="EI269" i="9"/>
  <c r="EI270" i="9"/>
  <c r="EI234" i="9"/>
  <c r="EI70" i="9"/>
  <c r="EI127" i="9"/>
  <c r="EI160" i="9"/>
  <c r="EI16" i="9"/>
  <c r="EI203" i="9"/>
  <c r="EJ206" i="9"/>
  <c r="EJ345" i="9"/>
  <c r="EJ360" i="9"/>
  <c r="EJ284" i="9"/>
  <c r="EJ429" i="9"/>
  <c r="EJ37" i="9"/>
  <c r="EJ46" i="9"/>
  <c r="EJ33" i="9"/>
  <c r="EJ256" i="9"/>
  <c r="EJ195" i="9"/>
  <c r="EJ209" i="9"/>
  <c r="EJ137" i="9"/>
  <c r="EJ391" i="9"/>
  <c r="EJ398" i="9"/>
  <c r="EJ408" i="9"/>
  <c r="EJ72" i="9"/>
  <c r="EJ75" i="9"/>
  <c r="EJ82" i="9"/>
  <c r="EJ154" i="9"/>
  <c r="EJ415" i="9"/>
  <c r="EJ107" i="9"/>
  <c r="EJ298" i="9"/>
  <c r="EJ51" i="9"/>
  <c r="EJ188" i="9"/>
  <c r="EJ57" i="9"/>
  <c r="EJ215" i="9"/>
  <c r="EJ373" i="9"/>
  <c r="EJ371" i="9"/>
  <c r="EI206" i="9"/>
  <c r="EI345" i="9"/>
  <c r="EI360" i="9"/>
  <c r="EI284" i="9"/>
  <c r="EI429" i="9"/>
  <c r="EI37" i="9"/>
  <c r="EI46" i="9"/>
  <c r="EI33" i="9"/>
  <c r="EI256" i="9"/>
  <c r="EI195" i="9"/>
  <c r="EI209" i="9"/>
  <c r="EI137" i="9"/>
  <c r="EI391" i="9"/>
  <c r="EI398" i="9"/>
  <c r="EI408" i="9"/>
  <c r="EI316" i="9"/>
  <c r="EI38" i="9"/>
  <c r="EI72" i="9"/>
  <c r="EI75" i="9"/>
  <c r="EI76" i="9"/>
  <c r="EI82" i="9"/>
  <c r="EI115" i="9"/>
  <c r="EI128" i="9"/>
  <c r="EI154" i="9"/>
  <c r="EI231" i="9"/>
  <c r="EI251" i="9"/>
  <c r="EI368" i="9"/>
  <c r="EI380" i="9"/>
  <c r="EI448" i="9"/>
  <c r="EI214" i="9"/>
  <c r="EI266" i="9"/>
  <c r="EI265" i="9"/>
  <c r="EI402" i="9"/>
  <c r="EI415" i="9"/>
  <c r="EI286" i="9"/>
  <c r="EI200" i="9"/>
  <c r="EI303" i="9"/>
  <c r="EI332" i="9"/>
  <c r="EI28" i="9"/>
  <c r="EI59" i="9"/>
  <c r="EI12" i="9"/>
  <c r="EI220" i="9"/>
  <c r="EI250" i="9"/>
  <c r="EI323" i="9"/>
  <c r="EI116" i="9"/>
  <c r="EI153" i="9"/>
  <c r="EI254" i="9"/>
  <c r="EI335" i="9"/>
  <c r="EI346" i="9"/>
  <c r="EI287" i="9"/>
  <c r="EI176" i="9"/>
  <c r="EI50" i="9"/>
  <c r="EI52" i="9"/>
  <c r="EI363" i="9"/>
  <c r="EI45" i="9"/>
  <c r="EI440" i="9"/>
  <c r="EI361" i="9"/>
  <c r="EI174" i="9"/>
  <c r="EI48" i="9"/>
  <c r="EI320" i="9"/>
  <c r="EI135" i="9"/>
  <c r="EI244" i="9"/>
  <c r="EI349" i="9"/>
  <c r="EI141" i="9"/>
  <c r="EI193" i="9"/>
  <c r="EI362" i="9"/>
  <c r="EI27" i="9"/>
  <c r="EI42" i="9"/>
  <c r="EI218" i="9"/>
  <c r="EI312" i="9"/>
  <c r="EI347" i="9"/>
  <c r="EI396" i="9"/>
  <c r="EI364" i="9"/>
  <c r="EI22" i="9"/>
  <c r="EI10" i="9"/>
  <c r="EI131" i="9"/>
  <c r="EI308" i="9"/>
  <c r="EI324" i="9"/>
  <c r="EI117" i="9"/>
  <c r="EI56" i="9"/>
  <c r="EI404" i="9"/>
  <c r="EI420" i="9"/>
  <c r="EI24" i="9"/>
  <c r="EI374" i="9"/>
  <c r="EI253" i="9"/>
  <c r="EI299" i="9"/>
  <c r="EI451" i="9"/>
  <c r="EI243" i="9"/>
  <c r="EI365" i="9"/>
  <c r="EI277" i="9"/>
  <c r="EI226" i="9"/>
  <c r="EI257" i="9"/>
  <c r="EI197" i="9"/>
  <c r="EI249" i="9"/>
  <c r="EI296" i="9"/>
  <c r="EI293" i="9"/>
  <c r="EI171" i="9"/>
  <c r="EI422" i="9"/>
  <c r="EI142" i="9"/>
  <c r="EI90" i="9"/>
  <c r="EI268" i="9"/>
  <c r="EI333" i="9"/>
  <c r="EI238" i="9"/>
  <c r="EI155" i="9"/>
  <c r="EI194" i="9"/>
  <c r="EI302" i="9"/>
  <c r="EI378" i="9"/>
  <c r="EI434" i="9"/>
  <c r="EI329" i="9"/>
  <c r="EI19" i="9"/>
  <c r="EI307" i="9"/>
  <c r="EI87" i="9"/>
  <c r="DR66" i="9"/>
  <c r="DR206" i="9"/>
  <c r="DR345" i="9"/>
  <c r="DR360" i="9"/>
  <c r="DR284" i="9"/>
  <c r="DR111" i="9"/>
  <c r="DR429" i="9"/>
  <c r="DR37" i="9"/>
  <c r="DR46" i="9"/>
  <c r="DR33" i="9"/>
  <c r="DR256" i="9"/>
  <c r="DR195" i="9"/>
  <c r="DR209" i="9"/>
  <c r="DR173" i="9"/>
  <c r="DR137" i="9"/>
  <c r="DR391" i="9"/>
  <c r="DR398" i="9"/>
  <c r="DR353" i="9"/>
  <c r="DR408" i="9"/>
  <c r="DR301" i="9"/>
  <c r="DR316" i="9"/>
  <c r="DR38" i="9"/>
  <c r="DR72" i="9"/>
  <c r="DR75" i="9"/>
  <c r="DR41" i="9"/>
  <c r="DR76" i="9"/>
  <c r="DR82" i="9"/>
  <c r="DR115" i="9"/>
  <c r="DR128" i="9"/>
  <c r="DR154" i="9"/>
  <c r="DR231" i="9"/>
  <c r="DR251" i="9"/>
  <c r="DR271" i="9"/>
  <c r="DR297" i="9"/>
  <c r="DR318" i="9"/>
  <c r="DR368" i="9"/>
  <c r="DR172" i="9"/>
  <c r="DR380" i="9"/>
  <c r="DR439" i="9"/>
  <c r="DR448" i="9"/>
  <c r="DR450" i="9"/>
  <c r="DR224" i="9"/>
  <c r="DR342" i="9"/>
  <c r="DR214" i="9"/>
  <c r="DR325" i="9"/>
  <c r="DR266" i="9"/>
  <c r="DR77" i="9"/>
  <c r="DR265" i="9"/>
  <c r="DR262" i="9"/>
  <c r="DR43" i="9"/>
  <c r="DR68" i="9"/>
  <c r="DR402" i="9"/>
  <c r="DR372" i="9"/>
  <c r="DR415" i="9"/>
  <c r="DR431" i="9"/>
  <c r="DR286" i="9"/>
  <c r="DR146" i="9"/>
  <c r="DR49" i="9"/>
  <c r="DR216" i="9"/>
  <c r="DR200" i="9"/>
  <c r="DR130" i="9"/>
  <c r="DR303" i="9"/>
  <c r="DR331" i="9"/>
  <c r="DR332" i="9"/>
  <c r="DR191" i="9"/>
  <c r="DR175" i="9"/>
  <c r="DR267" i="9"/>
  <c r="DR28" i="9"/>
  <c r="DR275" i="9"/>
  <c r="DR59" i="9"/>
  <c r="DR107" i="9"/>
  <c r="DR12" i="9"/>
  <c r="DR32" i="9"/>
  <c r="DR125" i="9"/>
  <c r="DR147" i="9"/>
  <c r="DR220" i="9"/>
  <c r="DR229" i="9"/>
  <c r="DR250" i="9"/>
  <c r="DR319" i="9"/>
  <c r="DR323" i="9"/>
  <c r="DR418" i="9"/>
  <c r="DR30" i="9"/>
  <c r="DR60" i="9"/>
  <c r="DR116" i="9"/>
  <c r="DR136" i="9"/>
  <c r="DR153" i="9"/>
  <c r="DR170" i="9"/>
  <c r="DR254" i="9"/>
  <c r="DR255" i="9"/>
  <c r="DR288" i="9"/>
  <c r="DR309" i="9"/>
  <c r="DR335" i="9"/>
  <c r="DR341" i="9"/>
  <c r="DR346" i="9"/>
  <c r="DR298" i="9"/>
  <c r="DR287" i="9"/>
  <c r="DR53" i="9"/>
  <c r="DR13" i="9"/>
  <c r="DR283" i="9"/>
  <c r="DR176" i="9"/>
  <c r="DR129" i="9"/>
  <c r="DR50" i="9"/>
  <c r="DR51" i="9"/>
  <c r="DR52" i="9"/>
  <c r="DR300" i="9"/>
  <c r="DR259" i="9"/>
  <c r="DR71" i="9"/>
  <c r="DR363" i="9"/>
  <c r="DR401" i="9"/>
  <c r="DR45" i="9"/>
  <c r="DR400" i="9"/>
  <c r="DR440" i="9"/>
  <c r="DR462" i="9"/>
  <c r="DR165" i="9"/>
  <c r="DR83" i="9"/>
  <c r="DR361" i="9"/>
  <c r="DR397" i="9"/>
  <c r="DR174" i="9"/>
  <c r="DR375" i="9"/>
  <c r="DR48" i="9"/>
  <c r="DR278" i="9"/>
  <c r="DR294" i="9"/>
  <c r="DR322" i="9"/>
  <c r="DR320" i="9"/>
  <c r="DR34" i="9"/>
  <c r="DR135" i="9"/>
  <c r="DR205" i="9"/>
  <c r="DR244" i="9"/>
  <c r="DR413" i="9"/>
  <c r="DR393" i="9"/>
  <c r="DR98" i="9"/>
  <c r="DR349" i="9"/>
  <c r="DR152" i="9"/>
  <c r="DR355" i="9"/>
  <c r="DR188" i="9"/>
  <c r="DR141" i="9"/>
  <c r="DR132" i="9"/>
  <c r="DR449" i="9"/>
  <c r="DR306" i="9"/>
  <c r="DR313" i="9"/>
  <c r="DR348" i="9"/>
  <c r="DR193" i="9"/>
  <c r="DR407" i="9"/>
  <c r="DR362" i="9"/>
  <c r="DR453" i="9"/>
  <c r="DR327" i="9"/>
  <c r="DR252" i="9"/>
  <c r="DR27" i="9"/>
  <c r="DR438" i="9"/>
  <c r="DR42" i="9"/>
  <c r="DR192" i="9"/>
  <c r="DR218" i="9"/>
  <c r="DR389" i="9"/>
  <c r="DR108" i="9"/>
  <c r="DR225" i="9"/>
  <c r="DR312" i="9"/>
  <c r="DR156" i="9"/>
  <c r="DR347" i="9"/>
  <c r="DR57" i="9"/>
  <c r="DR64" i="9"/>
  <c r="DR369" i="9"/>
  <c r="DR65" i="9"/>
  <c r="DR67" i="9"/>
  <c r="DR396" i="9"/>
  <c r="DR221" i="9"/>
  <c r="DR454" i="9"/>
  <c r="DR215" i="9"/>
  <c r="DR364" i="9"/>
  <c r="DR315" i="9"/>
  <c r="DR149" i="9"/>
  <c r="DR22" i="9"/>
  <c r="DR74" i="9"/>
  <c r="DR10" i="9"/>
  <c r="DR102" i="9"/>
  <c r="DR131" i="9"/>
  <c r="DR358" i="9"/>
  <c r="DR158" i="9"/>
  <c r="DR181" i="9"/>
  <c r="DR308" i="9"/>
  <c r="DR239" i="9"/>
  <c r="DR324" i="9"/>
  <c r="DR182" i="9"/>
  <c r="DR117" i="9"/>
  <c r="DR357" i="9"/>
  <c r="DR423" i="9"/>
  <c r="DR36" i="9"/>
  <c r="DR56" i="9"/>
  <c r="DR404" i="9"/>
  <c r="DR376" i="9"/>
  <c r="DR420" i="9"/>
  <c r="DR336" i="9"/>
  <c r="DR79" i="9"/>
  <c r="DR121" i="9"/>
  <c r="DR24" i="9"/>
  <c r="DR161" i="9"/>
  <c r="DR443" i="9"/>
  <c r="DR233" i="9"/>
  <c r="DR374" i="9"/>
  <c r="DR124" i="9"/>
  <c r="DR140" i="9"/>
  <c r="DR199" i="9"/>
  <c r="DR253" i="9"/>
  <c r="DR258" i="9"/>
  <c r="DR299" i="9"/>
  <c r="DR260" i="9"/>
  <c r="DR451" i="9"/>
  <c r="DR157" i="9"/>
  <c r="DR419" i="9"/>
  <c r="DR437" i="9"/>
  <c r="DR243" i="9"/>
  <c r="DR366" i="9"/>
  <c r="DR365" i="9"/>
  <c r="DR150" i="9"/>
  <c r="DR277" i="9"/>
  <c r="DR223" i="9"/>
  <c r="DR167" i="9"/>
  <c r="DR261" i="9"/>
  <c r="DR226" i="9"/>
  <c r="DR35" i="9"/>
  <c r="DR257" i="9"/>
  <c r="DR184" i="9"/>
  <c r="DR197" i="9"/>
  <c r="DR273" i="9"/>
  <c r="DR118" i="9"/>
  <c r="DR103" i="9"/>
  <c r="DR249" i="9"/>
  <c r="DR44" i="9"/>
  <c r="DR296" i="9"/>
  <c r="DR328" i="9"/>
  <c r="DR293" i="9"/>
  <c r="DR245" i="9"/>
  <c r="DR100" i="9"/>
  <c r="DR25" i="9"/>
  <c r="DR171" i="9"/>
  <c r="DR321" i="9"/>
  <c r="DR314" i="9"/>
  <c r="DR383" i="9"/>
  <c r="DR422" i="9"/>
  <c r="DR381" i="9"/>
  <c r="DR247" i="9"/>
  <c r="DR26" i="9"/>
  <c r="DR274" i="9"/>
  <c r="DR392" i="9"/>
  <c r="DR232" i="9"/>
  <c r="DR134" i="9"/>
  <c r="DR142" i="9"/>
  <c r="DR237" i="9"/>
  <c r="DR311" i="9"/>
  <c r="DR379" i="9"/>
  <c r="DR344" i="9"/>
  <c r="DR94" i="9"/>
  <c r="DR339" i="9"/>
  <c r="DR90" i="9"/>
  <c r="DR93" i="9"/>
  <c r="DR91" i="9"/>
  <c r="DR92" i="9"/>
  <c r="DR15" i="9"/>
  <c r="DR31" i="9"/>
  <c r="DR268" i="9"/>
  <c r="DR373" i="9"/>
  <c r="DR460" i="9"/>
  <c r="DR455" i="9"/>
  <c r="DR105" i="9"/>
  <c r="DR183" i="9"/>
  <c r="DR201" i="9"/>
  <c r="DR178" i="9"/>
  <c r="DR61" i="9"/>
  <c r="DR289" i="9"/>
  <c r="DR334" i="9"/>
  <c r="DR169" i="9"/>
  <c r="DR88" i="9"/>
  <c r="DR219" i="9"/>
  <c r="DR282" i="9"/>
  <c r="DR425" i="9"/>
  <c r="DR333" i="9"/>
  <c r="DR388" i="9"/>
  <c r="DR110" i="9"/>
  <c r="DR416" i="9"/>
  <c r="DR352" i="9"/>
  <c r="DR279" i="9"/>
  <c r="DR317" i="9"/>
  <c r="DR212" i="9"/>
  <c r="DR430" i="9"/>
  <c r="DR236" i="9"/>
  <c r="DR190" i="9"/>
  <c r="DR166" i="9"/>
  <c r="DR210" i="9"/>
  <c r="DR185" i="9"/>
  <c r="DR89" i="9"/>
  <c r="DR78" i="9"/>
  <c r="DR412" i="9"/>
  <c r="DR436" i="9"/>
  <c r="DR441" i="9"/>
  <c r="DR81" i="9"/>
  <c r="DR242" i="9"/>
  <c r="DR151" i="9"/>
  <c r="DR18" i="9"/>
  <c r="DR144" i="9"/>
  <c r="DR238" i="9"/>
  <c r="DR399" i="9"/>
  <c r="DR340" i="9"/>
  <c r="DR395" i="9"/>
  <c r="DR444" i="9"/>
  <c r="DR29" i="9"/>
  <c r="DR204" i="9"/>
  <c r="DR410" i="9"/>
  <c r="DR119" i="9"/>
  <c r="DR62" i="9"/>
  <c r="DR155" i="9"/>
  <c r="DR390" i="9"/>
  <c r="DR69" i="9"/>
  <c r="DR330" i="9"/>
  <c r="DR159" i="9"/>
  <c r="DR424" i="9"/>
  <c r="DR39" i="9"/>
  <c r="DR194" i="9"/>
  <c r="DR302" i="9"/>
  <c r="DR354" i="9"/>
  <c r="DR457" i="9"/>
  <c r="DR112" i="9"/>
  <c r="DR217" i="9"/>
  <c r="DR359" i="9"/>
  <c r="DR426" i="9"/>
  <c r="DR11" i="9"/>
  <c r="DR227" i="9"/>
  <c r="DR411" i="9"/>
  <c r="DR235" i="9"/>
  <c r="DR246" i="9"/>
  <c r="DR168" i="9"/>
  <c r="DR139" i="9"/>
  <c r="DR280" i="9"/>
  <c r="DR189" i="9"/>
  <c r="DR179" i="9"/>
  <c r="DR95" i="9"/>
  <c r="DR230" i="9"/>
  <c r="DR126" i="9"/>
  <c r="DR63" i="9"/>
  <c r="DR281" i="9"/>
  <c r="DR370" i="9"/>
  <c r="DR198" i="9"/>
  <c r="DR54" i="9"/>
  <c r="DR377" i="9"/>
  <c r="DR459" i="9"/>
  <c r="DR343" i="9"/>
  <c r="DR272" i="9"/>
  <c r="DR106" i="9"/>
  <c r="DR40" i="9"/>
  <c r="DR305" i="9"/>
  <c r="DR97" i="9"/>
  <c r="DR186" i="9"/>
  <c r="DR55" i="9"/>
  <c r="DR86" i="9"/>
  <c r="DR99" i="9"/>
  <c r="DR228" i="9"/>
  <c r="DR378" i="9"/>
  <c r="DR428" i="9"/>
  <c r="DR434" i="9"/>
  <c r="DR207" i="9"/>
  <c r="DR291" i="9"/>
  <c r="DR338" i="9"/>
  <c r="DR73" i="9"/>
  <c r="DR452" i="9"/>
  <c r="DR329" i="9"/>
  <c r="DR421" i="9"/>
  <c r="DR351" i="9"/>
  <c r="DR133" i="9"/>
  <c r="DR164" i="9"/>
  <c r="DR276" i="9"/>
  <c r="DR58" i="9"/>
  <c r="DR456" i="9"/>
  <c r="DR405" i="9"/>
  <c r="DR122" i="9"/>
  <c r="DR310" i="9"/>
  <c r="DR409" i="9"/>
  <c r="DR84" i="9"/>
  <c r="DR187" i="9"/>
  <c r="DR263" i="9"/>
  <c r="DR427" i="9"/>
  <c r="DR371" i="9"/>
  <c r="DR211" i="9"/>
  <c r="DR114" i="9"/>
  <c r="DR458" i="9"/>
  <c r="DR9" i="9"/>
  <c r="DR384" i="9"/>
  <c r="DR47" i="9"/>
  <c r="DR356" i="9"/>
  <c r="DR290" i="9"/>
  <c r="DR208" i="9"/>
  <c r="DR285" i="9"/>
  <c r="DR21" i="9"/>
  <c r="DR292" i="9"/>
  <c r="DR433" i="9"/>
  <c r="DR222" i="9"/>
  <c r="DR445" i="9"/>
  <c r="DR403" i="9"/>
  <c r="DR23" i="9"/>
  <c r="DR382" i="9"/>
  <c r="DR213" i="9"/>
  <c r="DR337" i="9"/>
  <c r="DR414" i="9"/>
  <c r="DR304" i="9"/>
  <c r="DR295" i="9"/>
  <c r="DR19" i="9"/>
  <c r="DR461" i="9"/>
  <c r="DR241" i="9"/>
  <c r="DR446" i="9"/>
  <c r="DR148" i="9"/>
  <c r="DR386" i="9"/>
  <c r="DR162" i="9"/>
  <c r="DR113" i="9"/>
  <c r="DR435" i="9"/>
  <c r="DR248" i="9"/>
  <c r="DR385" i="9"/>
  <c r="DR264" i="9"/>
  <c r="DR350" i="9"/>
  <c r="DR85" i="9"/>
  <c r="DR447" i="9"/>
  <c r="DR101" i="9"/>
  <c r="DR202" i="9"/>
  <c r="DR109" i="9"/>
  <c r="DR143" i="9"/>
  <c r="DR196" i="9"/>
  <c r="DR406" i="9"/>
  <c r="DR417" i="9"/>
  <c r="DR120" i="9"/>
  <c r="DR104" i="9"/>
  <c r="DR367" i="9"/>
  <c r="DR180" i="9"/>
  <c r="DR123" i="9"/>
  <c r="DR326" i="9"/>
  <c r="DR14" i="9"/>
  <c r="DR240" i="9"/>
  <c r="DR269" i="9"/>
  <c r="DR442" i="9"/>
  <c r="DR270" i="9"/>
  <c r="DR307" i="9"/>
  <c r="DR87" i="9"/>
  <c r="DR387" i="9"/>
  <c r="DR234" i="9"/>
  <c r="DR17" i="9"/>
  <c r="DR70" i="9"/>
  <c r="DR80" i="9"/>
  <c r="DR127" i="9"/>
  <c r="DR96" i="9"/>
  <c r="DR160" i="9"/>
  <c r="DR145" i="9"/>
  <c r="DR16" i="9"/>
  <c r="DR20" i="9"/>
  <c r="DR432" i="9"/>
  <c r="DR163" i="9"/>
  <c r="DR177" i="9"/>
  <c r="DR203" i="9"/>
  <c r="DR394" i="9"/>
  <c r="DR138" i="9"/>
  <c r="DN66" i="9"/>
  <c r="DN206" i="9"/>
  <c r="DN345" i="9"/>
  <c r="DN360" i="9"/>
  <c r="DN284" i="9"/>
  <c r="DN111" i="9"/>
  <c r="DN429" i="9"/>
  <c r="DN37" i="9"/>
  <c r="DN46" i="9"/>
  <c r="DN33" i="9"/>
  <c r="DN256" i="9"/>
  <c r="DN195" i="9"/>
  <c r="DN209" i="9"/>
  <c r="DN173" i="9"/>
  <c r="DN137" i="9"/>
  <c r="DN391" i="9"/>
  <c r="DN398" i="9"/>
  <c r="DN353" i="9"/>
  <c r="DN408" i="9"/>
  <c r="DN301" i="9"/>
  <c r="DN316" i="9"/>
  <c r="DN38" i="9"/>
  <c r="DN72" i="9"/>
  <c r="DN75" i="9"/>
  <c r="DN41" i="9"/>
  <c r="DN76" i="9"/>
  <c r="DN82" i="9"/>
  <c r="DN115" i="9"/>
  <c r="DN128" i="9"/>
  <c r="DN154" i="9"/>
  <c r="DN231" i="9"/>
  <c r="DN251" i="9"/>
  <c r="DN271" i="9"/>
  <c r="DN297" i="9"/>
  <c r="DN318" i="9"/>
  <c r="DN368" i="9"/>
  <c r="DN172" i="9"/>
  <c r="DN380" i="9"/>
  <c r="DN439" i="9"/>
  <c r="DN448" i="9"/>
  <c r="DN450" i="9"/>
  <c r="DN224" i="9"/>
  <c r="DN342" i="9"/>
  <c r="DN214" i="9"/>
  <c r="DN325" i="9"/>
  <c r="DN266" i="9"/>
  <c r="DN77" i="9"/>
  <c r="DN265" i="9"/>
  <c r="DN262" i="9"/>
  <c r="DN43" i="9"/>
  <c r="DN68" i="9"/>
  <c r="DN402" i="9"/>
  <c r="DN372" i="9"/>
  <c r="DN415" i="9"/>
  <c r="DN431" i="9"/>
  <c r="DN286" i="9"/>
  <c r="DN146" i="9"/>
  <c r="DN49" i="9"/>
  <c r="DN216" i="9"/>
  <c r="DN200" i="9"/>
  <c r="DN130" i="9"/>
  <c r="DN303" i="9"/>
  <c r="DN331" i="9"/>
  <c r="DN332" i="9"/>
  <c r="DN191" i="9"/>
  <c r="DN175" i="9"/>
  <c r="DN267" i="9"/>
  <c r="DN28" i="9"/>
  <c r="DN275" i="9"/>
  <c r="DN59" i="9"/>
  <c r="DN107" i="9"/>
  <c r="DN12" i="9"/>
  <c r="DN32" i="9"/>
  <c r="DN125" i="9"/>
  <c r="DN147" i="9"/>
  <c r="DN220" i="9"/>
  <c r="DN229" i="9"/>
  <c r="DN250" i="9"/>
  <c r="DN319" i="9"/>
  <c r="DN323" i="9"/>
  <c r="DN418" i="9"/>
  <c r="DN30" i="9"/>
  <c r="DN60" i="9"/>
  <c r="DN116" i="9"/>
  <c r="DN136" i="9"/>
  <c r="DN153" i="9"/>
  <c r="DN170" i="9"/>
  <c r="DN254" i="9"/>
  <c r="DN255" i="9"/>
  <c r="DN288" i="9"/>
  <c r="DN309" i="9"/>
  <c r="DN335" i="9"/>
  <c r="DN341" i="9"/>
  <c r="DN346" i="9"/>
  <c r="DN298" i="9"/>
  <c r="DN287" i="9"/>
  <c r="DN53" i="9"/>
  <c r="DN13" i="9"/>
  <c r="DN283" i="9"/>
  <c r="DN176" i="9"/>
  <c r="DN129" i="9"/>
  <c r="DN50" i="9"/>
  <c r="DN51" i="9"/>
  <c r="DN52" i="9"/>
  <c r="DN300" i="9"/>
  <c r="DN259" i="9"/>
  <c r="DN71" i="9"/>
  <c r="DN363" i="9"/>
  <c r="DN401" i="9"/>
  <c r="DN45" i="9"/>
  <c r="DN400" i="9"/>
  <c r="DN440" i="9"/>
  <c r="DN462" i="9"/>
  <c r="DN165" i="9"/>
  <c r="DN83" i="9"/>
  <c r="DN361" i="9"/>
  <c r="DN397" i="9"/>
  <c r="DN174" i="9"/>
  <c r="DN375" i="9"/>
  <c r="DN48" i="9"/>
  <c r="DN278" i="9"/>
  <c r="DN294" i="9"/>
  <c r="DN322" i="9"/>
  <c r="DN320" i="9"/>
  <c r="DN34" i="9"/>
  <c r="DN135" i="9"/>
  <c r="DN205" i="9"/>
  <c r="DN244" i="9"/>
  <c r="DN413" i="9"/>
  <c r="DN393" i="9"/>
  <c r="DN98" i="9"/>
  <c r="DN349" i="9"/>
  <c r="DN152" i="9"/>
  <c r="DN355" i="9"/>
  <c r="DN188" i="9"/>
  <c r="DN141" i="9"/>
  <c r="DN132" i="9"/>
  <c r="DN449" i="9"/>
  <c r="DN306" i="9"/>
  <c r="DN313" i="9"/>
  <c r="DN348" i="9"/>
  <c r="DN193" i="9"/>
  <c r="DN407" i="9"/>
  <c r="DN362" i="9"/>
  <c r="DN453" i="9"/>
  <c r="DN327" i="9"/>
  <c r="DN252" i="9"/>
  <c r="DN27" i="9"/>
  <c r="DN438" i="9"/>
  <c r="DN42" i="9"/>
  <c r="DN192" i="9"/>
  <c r="DN218" i="9"/>
  <c r="DN389" i="9"/>
  <c r="DN108" i="9"/>
  <c r="DN225" i="9"/>
  <c r="DN312" i="9"/>
  <c r="DN156" i="9"/>
  <c r="DN347" i="9"/>
  <c r="DN57" i="9"/>
  <c r="DN64" i="9"/>
  <c r="DN369" i="9"/>
  <c r="DN65" i="9"/>
  <c r="DN67" i="9"/>
  <c r="DN396" i="9"/>
  <c r="DN221" i="9"/>
  <c r="DN454" i="9"/>
  <c r="DN215" i="9"/>
  <c r="DN364" i="9"/>
  <c r="DN315" i="9"/>
  <c r="DN149" i="9"/>
  <c r="DN22" i="9"/>
  <c r="DN74" i="9"/>
  <c r="DN10" i="9"/>
  <c r="DN102" i="9"/>
  <c r="DN131" i="9"/>
  <c r="DN358" i="9"/>
  <c r="DN158" i="9"/>
  <c r="DN181" i="9"/>
  <c r="DN308" i="9"/>
  <c r="DN239" i="9"/>
  <c r="DN324" i="9"/>
  <c r="DN182" i="9"/>
  <c r="DN117" i="9"/>
  <c r="DN357" i="9"/>
  <c r="DN423" i="9"/>
  <c r="DN36" i="9"/>
  <c r="DN56" i="9"/>
  <c r="DN404" i="9"/>
  <c r="DN376" i="9"/>
  <c r="DN420" i="9"/>
  <c r="DN336" i="9"/>
  <c r="DN79" i="9"/>
  <c r="DN121" i="9"/>
  <c r="DN24" i="9"/>
  <c r="DN161" i="9"/>
  <c r="DN443" i="9"/>
  <c r="DN233" i="9"/>
  <c r="DN374" i="9"/>
  <c r="DN124" i="9"/>
  <c r="DN140" i="9"/>
  <c r="DN199" i="9"/>
  <c r="DN253" i="9"/>
  <c r="DN258" i="9"/>
  <c r="DN299" i="9"/>
  <c r="DN260" i="9"/>
  <c r="DN451" i="9"/>
  <c r="DN157" i="9"/>
  <c r="DN419" i="9"/>
  <c r="DN437" i="9"/>
  <c r="DN243" i="9"/>
  <c r="DN366" i="9"/>
  <c r="DN365" i="9"/>
  <c r="DN150" i="9"/>
  <c r="DN277" i="9"/>
  <c r="DN223" i="9"/>
  <c r="DN167" i="9"/>
  <c r="DN261" i="9"/>
  <c r="DN226" i="9"/>
  <c r="DN35" i="9"/>
  <c r="DN257" i="9"/>
  <c r="DN184" i="9"/>
  <c r="DN197" i="9"/>
  <c r="DN273" i="9"/>
  <c r="DN118" i="9"/>
  <c r="DN103" i="9"/>
  <c r="DN249" i="9"/>
  <c r="DN44" i="9"/>
  <c r="DN296" i="9"/>
  <c r="DN328" i="9"/>
  <c r="DN293" i="9"/>
  <c r="DN245" i="9"/>
  <c r="DN100" i="9"/>
  <c r="DN25" i="9"/>
  <c r="DN171" i="9"/>
  <c r="DN321" i="9"/>
  <c r="DN314" i="9"/>
  <c r="DN383" i="9"/>
  <c r="DN422" i="9"/>
  <c r="DN381" i="9"/>
  <c r="DN247" i="9"/>
  <c r="DN26" i="9"/>
  <c r="DN274" i="9"/>
  <c r="DN392" i="9"/>
  <c r="DN232" i="9"/>
  <c r="DN134" i="9"/>
  <c r="DN142" i="9"/>
  <c r="DN237" i="9"/>
  <c r="DN311" i="9"/>
  <c r="DN379" i="9"/>
  <c r="DN344" i="9"/>
  <c r="DN94" i="9"/>
  <c r="DN339" i="9"/>
  <c r="DN90" i="9"/>
  <c r="DN93" i="9"/>
  <c r="DN91" i="9"/>
  <c r="DN92" i="9"/>
  <c r="DN15" i="9"/>
  <c r="DN31" i="9"/>
  <c r="DN268" i="9"/>
  <c r="DN373" i="9"/>
  <c r="DN460" i="9"/>
  <c r="DN455" i="9"/>
  <c r="DN105" i="9"/>
  <c r="DN183" i="9"/>
  <c r="DN201" i="9"/>
  <c r="DN178" i="9"/>
  <c r="DN61" i="9"/>
  <c r="DN289" i="9"/>
  <c r="DN334" i="9"/>
  <c r="DN169" i="9"/>
  <c r="DN88" i="9"/>
  <c r="DN219" i="9"/>
  <c r="DN282" i="9"/>
  <c r="DN425" i="9"/>
  <c r="DN333" i="9"/>
  <c r="DN388" i="9"/>
  <c r="DN110" i="9"/>
  <c r="DN416" i="9"/>
  <c r="DN352" i="9"/>
  <c r="DN279" i="9"/>
  <c r="DN317" i="9"/>
  <c r="DN212" i="9"/>
  <c r="DN430" i="9"/>
  <c r="DN236" i="9"/>
  <c r="DN190" i="9"/>
  <c r="DN166" i="9"/>
  <c r="DN210" i="9"/>
  <c r="DN185" i="9"/>
  <c r="DN89" i="9"/>
  <c r="DN78" i="9"/>
  <c r="DN412" i="9"/>
  <c r="DN436" i="9"/>
  <c r="DN441" i="9"/>
  <c r="DN81" i="9"/>
  <c r="DN242" i="9"/>
  <c r="DN151" i="9"/>
  <c r="DN18" i="9"/>
  <c r="DN144" i="9"/>
  <c r="DN238" i="9"/>
  <c r="DN399" i="9"/>
  <c r="DN340" i="9"/>
  <c r="DN395" i="9"/>
  <c r="DN444" i="9"/>
  <c r="DN29" i="9"/>
  <c r="DN204" i="9"/>
  <c r="DN410" i="9"/>
  <c r="DN119" i="9"/>
  <c r="DN62" i="9"/>
  <c r="DN155" i="9"/>
  <c r="DN390" i="9"/>
  <c r="DN69" i="9"/>
  <c r="DN330" i="9"/>
  <c r="DN159" i="9"/>
  <c r="DN424" i="9"/>
  <c r="DN39" i="9"/>
  <c r="DN194" i="9"/>
  <c r="DN302" i="9"/>
  <c r="DN354" i="9"/>
  <c r="DN457" i="9"/>
  <c r="DN112" i="9"/>
  <c r="DN217" i="9"/>
  <c r="DN359" i="9"/>
  <c r="DN426" i="9"/>
  <c r="DN11" i="9"/>
  <c r="DN227" i="9"/>
  <c r="DN411" i="9"/>
  <c r="DN235" i="9"/>
  <c r="DN246" i="9"/>
  <c r="DN168" i="9"/>
  <c r="DN139" i="9"/>
  <c r="DN280" i="9"/>
  <c r="DN189" i="9"/>
  <c r="DN179" i="9"/>
  <c r="DN95" i="9"/>
  <c r="DN230" i="9"/>
  <c r="DN126" i="9"/>
  <c r="DN63" i="9"/>
  <c r="DN281" i="9"/>
  <c r="DN370" i="9"/>
  <c r="DN198" i="9"/>
  <c r="DN54" i="9"/>
  <c r="DN377" i="9"/>
  <c r="DN459" i="9"/>
  <c r="DN343" i="9"/>
  <c r="DN272" i="9"/>
  <c r="DN106" i="9"/>
  <c r="DN40" i="9"/>
  <c r="DN305" i="9"/>
  <c r="DN97" i="9"/>
  <c r="DN186" i="9"/>
  <c r="DN55" i="9"/>
  <c r="DN86" i="9"/>
  <c r="DN99" i="9"/>
  <c r="DN228" i="9"/>
  <c r="DN378" i="9"/>
  <c r="DN428" i="9"/>
  <c r="DN434" i="9"/>
  <c r="DN207" i="9"/>
  <c r="DN291" i="9"/>
  <c r="DN338" i="9"/>
  <c r="DN73" i="9"/>
  <c r="DN452" i="9"/>
  <c r="DN329" i="9"/>
  <c r="DN421" i="9"/>
  <c r="DN351" i="9"/>
  <c r="DN133" i="9"/>
  <c r="DN164" i="9"/>
  <c r="DN276" i="9"/>
  <c r="DN58" i="9"/>
  <c r="DN456" i="9"/>
  <c r="DN405" i="9"/>
  <c r="DN122" i="9"/>
  <c r="DN310" i="9"/>
  <c r="DN409" i="9"/>
  <c r="DN84" i="9"/>
  <c r="DN187" i="9"/>
  <c r="DN263" i="9"/>
  <c r="DN427" i="9"/>
  <c r="DN371" i="9"/>
  <c r="DN211" i="9"/>
  <c r="DN114" i="9"/>
  <c r="DN458" i="9"/>
  <c r="DN9" i="9"/>
  <c r="DN384" i="9"/>
  <c r="DN47" i="9"/>
  <c r="DN356" i="9"/>
  <c r="DN290" i="9"/>
  <c r="DN208" i="9"/>
  <c r="DN285" i="9"/>
  <c r="DN21" i="9"/>
  <c r="DN292" i="9"/>
  <c r="DN433" i="9"/>
  <c r="DN222" i="9"/>
  <c r="DN445" i="9"/>
  <c r="DN403" i="9"/>
  <c r="DN23" i="9"/>
  <c r="DN382" i="9"/>
  <c r="DN213" i="9"/>
  <c r="DN337" i="9"/>
  <c r="DN414" i="9"/>
  <c r="DN304" i="9"/>
  <c r="DN295" i="9"/>
  <c r="DN19" i="9"/>
  <c r="DN461" i="9"/>
  <c r="DN241" i="9"/>
  <c r="DN446" i="9"/>
  <c r="DN148" i="9"/>
  <c r="DN386" i="9"/>
  <c r="DN162" i="9"/>
  <c r="DN113" i="9"/>
  <c r="DN435" i="9"/>
  <c r="DN248" i="9"/>
  <c r="DN385" i="9"/>
  <c r="DN264" i="9"/>
  <c r="DN350" i="9"/>
  <c r="DN85" i="9"/>
  <c r="DN447" i="9"/>
  <c r="DN101" i="9"/>
  <c r="DN202" i="9"/>
  <c r="DN109" i="9"/>
  <c r="DN143" i="9"/>
  <c r="DN196" i="9"/>
  <c r="DN406" i="9"/>
  <c r="DN417" i="9"/>
  <c r="DN120" i="9"/>
  <c r="DN104" i="9"/>
  <c r="DN367" i="9"/>
  <c r="DN180" i="9"/>
  <c r="DN123" i="9"/>
  <c r="DN326" i="9"/>
  <c r="DN14" i="9"/>
  <c r="DN240" i="9"/>
  <c r="DN269" i="9"/>
  <c r="DN442" i="9"/>
  <c r="DN270" i="9"/>
  <c r="DN307" i="9"/>
  <c r="DN87" i="9"/>
  <c r="DN387" i="9"/>
  <c r="DN234" i="9"/>
  <c r="DN17" i="9"/>
  <c r="DN70" i="9"/>
  <c r="DN80" i="9"/>
  <c r="DN127" i="9"/>
  <c r="DN96" i="9"/>
  <c r="DN160" i="9"/>
  <c r="DN145" i="9"/>
  <c r="DN16" i="9"/>
  <c r="DN20" i="9"/>
  <c r="DN432" i="9"/>
  <c r="DN163" i="9"/>
  <c r="DN177" i="9"/>
  <c r="DN203" i="9"/>
  <c r="DN394" i="9"/>
  <c r="DN138" i="9"/>
  <c r="DJ66" i="9"/>
  <c r="DJ206" i="9"/>
  <c r="DJ345" i="9"/>
  <c r="DJ360" i="9"/>
  <c r="DJ284" i="9"/>
  <c r="DJ111" i="9"/>
  <c r="DJ429" i="9"/>
  <c r="DJ37" i="9"/>
  <c r="DJ46" i="9"/>
  <c r="DJ33" i="9"/>
  <c r="DJ256" i="9"/>
  <c r="DJ195" i="9"/>
  <c r="DJ209" i="9"/>
  <c r="DJ173" i="9"/>
  <c r="DJ137" i="9"/>
  <c r="DJ391" i="9"/>
  <c r="DJ398" i="9"/>
  <c r="DJ353" i="9"/>
  <c r="DJ408" i="9"/>
  <c r="DJ301" i="9"/>
  <c r="DJ316" i="9"/>
  <c r="DJ38" i="9"/>
  <c r="DJ72" i="9"/>
  <c r="DJ75" i="9"/>
  <c r="DJ41" i="9"/>
  <c r="DJ76" i="9"/>
  <c r="DJ82" i="9"/>
  <c r="DJ115" i="9"/>
  <c r="DJ128" i="9"/>
  <c r="DJ154" i="9"/>
  <c r="DJ231" i="9"/>
  <c r="DJ251" i="9"/>
  <c r="DJ271" i="9"/>
  <c r="DJ297" i="9"/>
  <c r="DJ318" i="9"/>
  <c r="DJ368" i="9"/>
  <c r="DJ172" i="9"/>
  <c r="DJ380" i="9"/>
  <c r="DJ439" i="9"/>
  <c r="DJ448" i="9"/>
  <c r="DJ450" i="9"/>
  <c r="DJ224" i="9"/>
  <c r="DJ342" i="9"/>
  <c r="DJ214" i="9"/>
  <c r="DJ325" i="9"/>
  <c r="DJ266" i="9"/>
  <c r="DJ77" i="9"/>
  <c r="DJ265" i="9"/>
  <c r="DJ262" i="9"/>
  <c r="DJ43" i="9"/>
  <c r="DJ68" i="9"/>
  <c r="DJ402" i="9"/>
  <c r="DJ372" i="9"/>
  <c r="DJ415" i="9"/>
  <c r="DJ431" i="9"/>
  <c r="DJ286" i="9"/>
  <c r="DJ146" i="9"/>
  <c r="DJ49" i="9"/>
  <c r="DJ216" i="9"/>
  <c r="DJ200" i="9"/>
  <c r="DJ130" i="9"/>
  <c r="DJ303" i="9"/>
  <c r="DJ331" i="9"/>
  <c r="DJ332" i="9"/>
  <c r="DJ191" i="9"/>
  <c r="DJ175" i="9"/>
  <c r="DJ267" i="9"/>
  <c r="DJ28" i="9"/>
  <c r="DJ275" i="9"/>
  <c r="DJ59" i="9"/>
  <c r="DJ107" i="9"/>
  <c r="DJ12" i="9"/>
  <c r="DJ32" i="9"/>
  <c r="DJ125" i="9"/>
  <c r="DJ147" i="9"/>
  <c r="DJ220" i="9"/>
  <c r="DJ229" i="9"/>
  <c r="DJ250" i="9"/>
  <c r="DJ319" i="9"/>
  <c r="DJ323" i="9"/>
  <c r="DJ418" i="9"/>
  <c r="DJ30" i="9"/>
  <c r="DJ60" i="9"/>
  <c r="DJ116" i="9"/>
  <c r="DJ136" i="9"/>
  <c r="DJ153" i="9"/>
  <c r="DJ170" i="9"/>
  <c r="DJ254" i="9"/>
  <c r="DJ255" i="9"/>
  <c r="DJ288" i="9"/>
  <c r="DJ309" i="9"/>
  <c r="DJ335" i="9"/>
  <c r="DJ341" i="9"/>
  <c r="DJ346" i="9"/>
  <c r="DJ298" i="9"/>
  <c r="DJ287" i="9"/>
  <c r="DJ53" i="9"/>
  <c r="DJ13" i="9"/>
  <c r="DJ283" i="9"/>
  <c r="DJ176" i="9"/>
  <c r="DJ129" i="9"/>
  <c r="DJ50" i="9"/>
  <c r="DJ51" i="9"/>
  <c r="DJ52" i="9"/>
  <c r="DJ300" i="9"/>
  <c r="DJ259" i="9"/>
  <c r="DJ71" i="9"/>
  <c r="DJ363" i="9"/>
  <c r="DJ401" i="9"/>
  <c r="DJ45" i="9"/>
  <c r="DJ400" i="9"/>
  <c r="DJ440" i="9"/>
  <c r="DJ462" i="9"/>
  <c r="DJ165" i="9"/>
  <c r="DJ83" i="9"/>
  <c r="DJ361" i="9"/>
  <c r="DJ397" i="9"/>
  <c r="DJ174" i="9"/>
  <c r="DJ375" i="9"/>
  <c r="DJ48" i="9"/>
  <c r="DJ278" i="9"/>
  <c r="DJ294" i="9"/>
  <c r="DJ322" i="9"/>
  <c r="DJ320" i="9"/>
  <c r="DJ34" i="9"/>
  <c r="DJ135" i="9"/>
  <c r="DJ205" i="9"/>
  <c r="DJ244" i="9"/>
  <c r="DJ413" i="9"/>
  <c r="DJ393" i="9"/>
  <c r="DJ98" i="9"/>
  <c r="DJ349" i="9"/>
  <c r="DJ152" i="9"/>
  <c r="DJ355" i="9"/>
  <c r="DJ188" i="9"/>
  <c r="DJ141" i="9"/>
  <c r="DJ132" i="9"/>
  <c r="DJ449" i="9"/>
  <c r="DJ306" i="9"/>
  <c r="DJ313" i="9"/>
  <c r="DJ348" i="9"/>
  <c r="DJ193" i="9"/>
  <c r="DJ407" i="9"/>
  <c r="DJ362" i="9"/>
  <c r="DJ453" i="9"/>
  <c r="DJ327" i="9"/>
  <c r="DJ252" i="9"/>
  <c r="DJ27" i="9"/>
  <c r="DJ438" i="9"/>
  <c r="DJ42" i="9"/>
  <c r="DJ192" i="9"/>
  <c r="DJ218" i="9"/>
  <c r="DJ389" i="9"/>
  <c r="DJ108" i="9"/>
  <c r="DJ225" i="9"/>
  <c r="DJ312" i="9"/>
  <c r="DJ156" i="9"/>
  <c r="DJ347" i="9"/>
  <c r="DJ57" i="9"/>
  <c r="DJ64" i="9"/>
  <c r="DJ369" i="9"/>
  <c r="DJ65" i="9"/>
  <c r="DJ67" i="9"/>
  <c r="DJ396" i="9"/>
  <c r="DJ221" i="9"/>
  <c r="DJ454" i="9"/>
  <c r="DJ215" i="9"/>
  <c r="DJ364" i="9"/>
  <c r="DJ315" i="9"/>
  <c r="DJ149" i="9"/>
  <c r="DJ22" i="9"/>
  <c r="DJ74" i="9"/>
  <c r="DJ10" i="9"/>
  <c r="DJ102" i="9"/>
  <c r="DJ131" i="9"/>
  <c r="DJ358" i="9"/>
  <c r="DJ158" i="9"/>
  <c r="DJ181" i="9"/>
  <c r="DJ308" i="9"/>
  <c r="DJ239" i="9"/>
  <c r="DJ324" i="9"/>
  <c r="DJ182" i="9"/>
  <c r="DJ117" i="9"/>
  <c r="DJ357" i="9"/>
  <c r="DJ423" i="9"/>
  <c r="DJ36" i="9"/>
  <c r="DJ56" i="9"/>
  <c r="DJ404" i="9"/>
  <c r="DJ376" i="9"/>
  <c r="DJ420" i="9"/>
  <c r="DJ336" i="9"/>
  <c r="DJ79" i="9"/>
  <c r="DJ121" i="9"/>
  <c r="DJ24" i="9"/>
  <c r="DJ161" i="9"/>
  <c r="DJ443" i="9"/>
  <c r="DJ233" i="9"/>
  <c r="DJ374" i="9"/>
  <c r="DJ124" i="9"/>
  <c r="DJ140" i="9"/>
  <c r="DJ199" i="9"/>
  <c r="DJ253" i="9"/>
  <c r="DJ258" i="9"/>
  <c r="DJ299" i="9"/>
  <c r="DJ260" i="9"/>
  <c r="DJ451" i="9"/>
  <c r="DJ157" i="9"/>
  <c r="DJ419" i="9"/>
  <c r="DJ437" i="9"/>
  <c r="DJ243" i="9"/>
  <c r="DJ366" i="9"/>
  <c r="DJ365" i="9"/>
  <c r="DJ150" i="9"/>
  <c r="DJ277" i="9"/>
  <c r="DJ223" i="9"/>
  <c r="DJ167" i="9"/>
  <c r="DJ261" i="9"/>
  <c r="DJ226" i="9"/>
  <c r="DJ35" i="9"/>
  <c r="DJ257" i="9"/>
  <c r="DJ184" i="9"/>
  <c r="DJ197" i="9"/>
  <c r="DJ273" i="9"/>
  <c r="DJ118" i="9"/>
  <c r="DJ103" i="9"/>
  <c r="DJ249" i="9"/>
  <c r="DJ44" i="9"/>
  <c r="DJ296" i="9"/>
  <c r="DJ328" i="9"/>
  <c r="DJ293" i="9"/>
  <c r="DJ245" i="9"/>
  <c r="DJ100" i="9"/>
  <c r="DJ25" i="9"/>
  <c r="DJ171" i="9"/>
  <c r="DJ321" i="9"/>
  <c r="DJ314" i="9"/>
  <c r="DJ383" i="9"/>
  <c r="DJ422" i="9"/>
  <c r="DJ381" i="9"/>
  <c r="DJ247" i="9"/>
  <c r="DJ26" i="9"/>
  <c r="DJ274" i="9"/>
  <c r="DJ392" i="9"/>
  <c r="DJ232" i="9"/>
  <c r="DJ134" i="9"/>
  <c r="DJ142" i="9"/>
  <c r="DJ237" i="9"/>
  <c r="DJ311" i="9"/>
  <c r="DJ379" i="9"/>
  <c r="DJ344" i="9"/>
  <c r="DJ94" i="9"/>
  <c r="DJ339" i="9"/>
  <c r="DJ90" i="9"/>
  <c r="DJ93" i="9"/>
  <c r="DJ91" i="9"/>
  <c r="DJ92" i="9"/>
  <c r="DJ15" i="9"/>
  <c r="DJ31" i="9"/>
  <c r="DJ268" i="9"/>
  <c r="DJ373" i="9"/>
  <c r="DJ460" i="9"/>
  <c r="DJ455" i="9"/>
  <c r="DJ105" i="9"/>
  <c r="DJ183" i="9"/>
  <c r="DJ201" i="9"/>
  <c r="DJ178" i="9"/>
  <c r="DJ61" i="9"/>
  <c r="DJ289" i="9"/>
  <c r="DJ334" i="9"/>
  <c r="DJ169" i="9"/>
  <c r="DJ88" i="9"/>
  <c r="DJ219" i="9"/>
  <c r="DJ282" i="9"/>
  <c r="DJ425" i="9"/>
  <c r="DJ333" i="9"/>
  <c r="DJ388" i="9"/>
  <c r="DJ110" i="9"/>
  <c r="DJ416" i="9"/>
  <c r="DJ352" i="9"/>
  <c r="DJ279" i="9"/>
  <c r="DJ317" i="9"/>
  <c r="DJ212" i="9"/>
  <c r="DJ430" i="9"/>
  <c r="DJ236" i="9"/>
  <c r="DJ190" i="9"/>
  <c r="DJ166" i="9"/>
  <c r="DJ210" i="9"/>
  <c r="DJ185" i="9"/>
  <c r="DJ89" i="9"/>
  <c r="DJ78" i="9"/>
  <c r="DJ412" i="9"/>
  <c r="DJ436" i="9"/>
  <c r="DJ441" i="9"/>
  <c r="DJ81" i="9"/>
  <c r="DJ242" i="9"/>
  <c r="DJ151" i="9"/>
  <c r="DJ18" i="9"/>
  <c r="DJ144" i="9"/>
  <c r="DJ238" i="9"/>
  <c r="DJ399" i="9"/>
  <c r="DJ340" i="9"/>
  <c r="DJ395" i="9"/>
  <c r="DJ444" i="9"/>
  <c r="DJ29" i="9"/>
  <c r="DJ204" i="9"/>
  <c r="DJ410" i="9"/>
  <c r="DJ119" i="9"/>
  <c r="DJ62" i="9"/>
  <c r="DJ155" i="9"/>
  <c r="DJ390" i="9"/>
  <c r="DJ69" i="9"/>
  <c r="DJ330" i="9"/>
  <c r="DJ159" i="9"/>
  <c r="DJ424" i="9"/>
  <c r="DJ39" i="9"/>
  <c r="DJ194" i="9"/>
  <c r="DJ302" i="9"/>
  <c r="DJ354" i="9"/>
  <c r="DJ457" i="9"/>
  <c r="DJ112" i="9"/>
  <c r="DJ217" i="9"/>
  <c r="DJ359" i="9"/>
  <c r="DJ426" i="9"/>
  <c r="DJ11" i="9"/>
  <c r="DJ227" i="9"/>
  <c r="DJ411" i="9"/>
  <c r="DJ235" i="9"/>
  <c r="DJ246" i="9"/>
  <c r="DJ168" i="9"/>
  <c r="DJ139" i="9"/>
  <c r="DJ280" i="9"/>
  <c r="DJ189" i="9"/>
  <c r="DJ179" i="9"/>
  <c r="DJ95" i="9"/>
  <c r="DJ230" i="9"/>
  <c r="DJ126" i="9"/>
  <c r="DJ63" i="9"/>
  <c r="DJ281" i="9"/>
  <c r="DJ370" i="9"/>
  <c r="DJ198" i="9"/>
  <c r="DJ54" i="9"/>
  <c r="DJ377" i="9"/>
  <c r="DJ459" i="9"/>
  <c r="DJ343" i="9"/>
  <c r="DJ272" i="9"/>
  <c r="DJ106" i="9"/>
  <c r="DJ40" i="9"/>
  <c r="DJ305" i="9"/>
  <c r="DJ97" i="9"/>
  <c r="DJ186" i="9"/>
  <c r="DJ55" i="9"/>
  <c r="DJ86" i="9"/>
  <c r="DJ99" i="9"/>
  <c r="DJ228" i="9"/>
  <c r="DJ378" i="9"/>
  <c r="DJ428" i="9"/>
  <c r="DJ434" i="9"/>
  <c r="DJ207" i="9"/>
  <c r="DJ291" i="9"/>
  <c r="DJ338" i="9"/>
  <c r="DJ73" i="9"/>
  <c r="DJ452" i="9"/>
  <c r="DJ329" i="9"/>
  <c r="DJ421" i="9"/>
  <c r="DJ351" i="9"/>
  <c r="DJ133" i="9"/>
  <c r="DJ164" i="9"/>
  <c r="DJ276" i="9"/>
  <c r="DJ58" i="9"/>
  <c r="DJ456" i="9"/>
  <c r="DJ405" i="9"/>
  <c r="DJ122" i="9"/>
  <c r="DJ310" i="9"/>
  <c r="DJ409" i="9"/>
  <c r="DJ84" i="9"/>
  <c r="DJ187" i="9"/>
  <c r="DJ263" i="9"/>
  <c r="DJ427" i="9"/>
  <c r="DJ371" i="9"/>
  <c r="DJ211" i="9"/>
  <c r="DJ114" i="9"/>
  <c r="DJ458" i="9"/>
  <c r="DJ9" i="9"/>
  <c r="DJ384" i="9"/>
  <c r="DJ47" i="9"/>
  <c r="DJ356" i="9"/>
  <c r="DJ290" i="9"/>
  <c r="DJ208" i="9"/>
  <c r="DJ285" i="9"/>
  <c r="DJ21" i="9"/>
  <c r="DJ292" i="9"/>
  <c r="DJ433" i="9"/>
  <c r="DJ222" i="9"/>
  <c r="DJ445" i="9"/>
  <c r="DJ403" i="9"/>
  <c r="DJ23" i="9"/>
  <c r="DJ382" i="9"/>
  <c r="DJ213" i="9"/>
  <c r="DJ337" i="9"/>
  <c r="DJ414" i="9"/>
  <c r="DJ304" i="9"/>
  <c r="DJ295" i="9"/>
  <c r="DJ19" i="9"/>
  <c r="DJ461" i="9"/>
  <c r="DJ241" i="9"/>
  <c r="DJ446" i="9"/>
  <c r="DJ148" i="9"/>
  <c r="DJ386" i="9"/>
  <c r="DJ162" i="9"/>
  <c r="DJ113" i="9"/>
  <c r="DJ435" i="9"/>
  <c r="DJ248" i="9"/>
  <c r="DJ385" i="9"/>
  <c r="DJ264" i="9"/>
  <c r="DJ350" i="9"/>
  <c r="DJ85" i="9"/>
  <c r="DJ447" i="9"/>
  <c r="DJ101" i="9"/>
  <c r="DJ202" i="9"/>
  <c r="DJ109" i="9"/>
  <c r="DJ143" i="9"/>
  <c r="DJ196" i="9"/>
  <c r="DJ406" i="9"/>
  <c r="DJ417" i="9"/>
  <c r="DJ120" i="9"/>
  <c r="DJ104" i="9"/>
  <c r="DJ367" i="9"/>
  <c r="DJ180" i="9"/>
  <c r="DJ123" i="9"/>
  <c r="DJ326" i="9"/>
  <c r="DJ14" i="9"/>
  <c r="DJ240" i="9"/>
  <c r="DJ269" i="9"/>
  <c r="DJ442" i="9"/>
  <c r="DJ270" i="9"/>
  <c r="DJ307" i="9"/>
  <c r="DJ87" i="9"/>
  <c r="DJ387" i="9"/>
  <c r="DJ234" i="9"/>
  <c r="DJ17" i="9"/>
  <c r="DJ70" i="9"/>
  <c r="DJ80" i="9"/>
  <c r="DJ127" i="9"/>
  <c r="DJ96" i="9"/>
  <c r="DJ160" i="9"/>
  <c r="DJ145" i="9"/>
  <c r="DJ16" i="9"/>
  <c r="DJ20" i="9"/>
  <c r="DJ432" i="9"/>
  <c r="DJ163" i="9"/>
  <c r="DJ177" i="9"/>
  <c r="DJ203" i="9"/>
  <c r="DJ394" i="9"/>
  <c r="DJ138" i="9"/>
  <c r="DF66" i="9"/>
  <c r="DF206" i="9"/>
  <c r="DF345" i="9"/>
  <c r="DF360" i="9"/>
  <c r="DF284" i="9"/>
  <c r="DF111" i="9"/>
  <c r="DF429" i="9"/>
  <c r="DF37" i="9"/>
  <c r="DF46" i="9"/>
  <c r="DF33" i="9"/>
  <c r="DF256" i="9"/>
  <c r="DF195" i="9"/>
  <c r="DF209" i="9"/>
  <c r="DF173" i="9"/>
  <c r="DF137" i="9"/>
  <c r="DF391" i="9"/>
  <c r="DF398" i="9"/>
  <c r="DF353" i="9"/>
  <c r="DF408" i="9"/>
  <c r="DF301" i="9"/>
  <c r="DF316" i="9"/>
  <c r="DF38" i="9"/>
  <c r="DF72" i="9"/>
  <c r="DF75" i="9"/>
  <c r="DF41" i="9"/>
  <c r="DF76" i="9"/>
  <c r="DF82" i="9"/>
  <c r="DF115" i="9"/>
  <c r="DF128" i="9"/>
  <c r="DF154" i="9"/>
  <c r="DF231" i="9"/>
  <c r="DF251" i="9"/>
  <c r="DF271" i="9"/>
  <c r="DF297" i="9"/>
  <c r="DF318" i="9"/>
  <c r="DF368" i="9"/>
  <c r="DF172" i="9"/>
  <c r="DF380" i="9"/>
  <c r="DF439" i="9"/>
  <c r="DF448" i="9"/>
  <c r="DF450" i="9"/>
  <c r="DF224" i="9"/>
  <c r="DF342" i="9"/>
  <c r="DF214" i="9"/>
  <c r="DF325" i="9"/>
  <c r="DF266" i="9"/>
  <c r="DF77" i="9"/>
  <c r="DF265" i="9"/>
  <c r="DF262" i="9"/>
  <c r="DF43" i="9"/>
  <c r="DF68" i="9"/>
  <c r="DF402" i="9"/>
  <c r="DF372" i="9"/>
  <c r="DF415" i="9"/>
  <c r="DF431" i="9"/>
  <c r="DF286" i="9"/>
  <c r="DF146" i="9"/>
  <c r="DF49" i="9"/>
  <c r="DF216" i="9"/>
  <c r="DF200" i="9"/>
  <c r="DF130" i="9"/>
  <c r="DF303" i="9"/>
  <c r="DF331" i="9"/>
  <c r="DF332" i="9"/>
  <c r="DF191" i="9"/>
  <c r="DF175" i="9"/>
  <c r="DF267" i="9"/>
  <c r="DF28" i="9"/>
  <c r="DF275" i="9"/>
  <c r="DF59" i="9"/>
  <c r="DF107" i="9"/>
  <c r="DF12" i="9"/>
  <c r="DF32" i="9"/>
  <c r="DF125" i="9"/>
  <c r="DF147" i="9"/>
  <c r="DF220" i="9"/>
  <c r="DF229" i="9"/>
  <c r="DF250" i="9"/>
  <c r="DF319" i="9"/>
  <c r="DF323" i="9"/>
  <c r="DF418" i="9"/>
  <c r="DF30" i="9"/>
  <c r="DF60" i="9"/>
  <c r="DF116" i="9"/>
  <c r="DF136" i="9"/>
  <c r="DF153" i="9"/>
  <c r="DF170" i="9"/>
  <c r="DF254" i="9"/>
  <c r="DF255" i="9"/>
  <c r="DF288" i="9"/>
  <c r="DF309" i="9"/>
  <c r="DF335" i="9"/>
  <c r="DF341" i="9"/>
  <c r="DF346" i="9"/>
  <c r="DF298" i="9"/>
  <c r="DF287" i="9"/>
  <c r="DF53" i="9"/>
  <c r="DF13" i="9"/>
  <c r="DF283" i="9"/>
  <c r="DF176" i="9"/>
  <c r="DF129" i="9"/>
  <c r="DF50" i="9"/>
  <c r="DF51" i="9"/>
  <c r="DF52" i="9"/>
  <c r="DF300" i="9"/>
  <c r="DF259" i="9"/>
  <c r="DF71" i="9"/>
  <c r="DF363" i="9"/>
  <c r="DF401" i="9"/>
  <c r="DF45" i="9"/>
  <c r="DF400" i="9"/>
  <c r="DF440" i="9"/>
  <c r="DF462" i="9"/>
  <c r="DF165" i="9"/>
  <c r="DF83" i="9"/>
  <c r="DF361" i="9"/>
  <c r="DF397" i="9"/>
  <c r="DF174" i="9"/>
  <c r="DF375" i="9"/>
  <c r="DF48" i="9"/>
  <c r="DF278" i="9"/>
  <c r="DF294" i="9"/>
  <c r="DF322" i="9"/>
  <c r="DF320" i="9"/>
  <c r="DF34" i="9"/>
  <c r="DF135" i="9"/>
  <c r="DF205" i="9"/>
  <c r="DF244" i="9"/>
  <c r="DF413" i="9"/>
  <c r="DF393" i="9"/>
  <c r="DF98" i="9"/>
  <c r="DF349" i="9"/>
  <c r="DF152" i="9"/>
  <c r="DF355" i="9"/>
  <c r="DF188" i="9"/>
  <c r="DF141" i="9"/>
  <c r="DF132" i="9"/>
  <c r="DF449" i="9"/>
  <c r="DF306" i="9"/>
  <c r="DF313" i="9"/>
  <c r="DF348" i="9"/>
  <c r="DF193" i="9"/>
  <c r="DF407" i="9"/>
  <c r="DF362" i="9"/>
  <c r="DF453" i="9"/>
  <c r="DF327" i="9"/>
  <c r="DF252" i="9"/>
  <c r="DF27" i="9"/>
  <c r="DF438" i="9"/>
  <c r="DF42" i="9"/>
  <c r="DF192" i="9"/>
  <c r="DF218" i="9"/>
  <c r="DF389" i="9"/>
  <c r="DF108" i="9"/>
  <c r="DF225" i="9"/>
  <c r="DF312" i="9"/>
  <c r="DF156" i="9"/>
  <c r="DF347" i="9"/>
  <c r="DF57" i="9"/>
  <c r="DF64" i="9"/>
  <c r="DF369" i="9"/>
  <c r="DF65" i="9"/>
  <c r="DF67" i="9"/>
  <c r="DF396" i="9"/>
  <c r="DF221" i="9"/>
  <c r="DF454" i="9"/>
  <c r="DF215" i="9"/>
  <c r="DF364" i="9"/>
  <c r="DF315" i="9"/>
  <c r="DF149" i="9"/>
  <c r="DF22" i="9"/>
  <c r="DF74" i="9"/>
  <c r="DF10" i="9"/>
  <c r="DF102" i="9"/>
  <c r="DF131" i="9"/>
  <c r="DF358" i="9"/>
  <c r="DF158" i="9"/>
  <c r="DF181" i="9"/>
  <c r="DF308" i="9"/>
  <c r="DF239" i="9"/>
  <c r="DF324" i="9"/>
  <c r="DF182" i="9"/>
  <c r="DF117" i="9"/>
  <c r="DF357" i="9"/>
  <c r="DF423" i="9"/>
  <c r="DF36" i="9"/>
  <c r="DF56" i="9"/>
  <c r="DF404" i="9"/>
  <c r="DF376" i="9"/>
  <c r="DF420" i="9"/>
  <c r="DF336" i="9"/>
  <c r="DF79" i="9"/>
  <c r="DF121" i="9"/>
  <c r="DF24" i="9"/>
  <c r="DF161" i="9"/>
  <c r="DF443" i="9"/>
  <c r="DF233" i="9"/>
  <c r="DF374" i="9"/>
  <c r="DF124" i="9"/>
  <c r="DF140" i="9"/>
  <c r="DF199" i="9"/>
  <c r="DF253" i="9"/>
  <c r="DF258" i="9"/>
  <c r="DF299" i="9"/>
  <c r="DF260" i="9"/>
  <c r="DF451" i="9"/>
  <c r="DF157" i="9"/>
  <c r="DF419" i="9"/>
  <c r="DF437" i="9"/>
  <c r="DF243" i="9"/>
  <c r="DF366" i="9"/>
  <c r="DF365" i="9"/>
  <c r="DF150" i="9"/>
  <c r="DF277" i="9"/>
  <c r="DF223" i="9"/>
  <c r="DF167" i="9"/>
  <c r="DF261" i="9"/>
  <c r="DF226" i="9"/>
  <c r="DF35" i="9"/>
  <c r="DF257" i="9"/>
  <c r="DF184" i="9"/>
  <c r="DF197" i="9"/>
  <c r="DF273" i="9"/>
  <c r="DF118" i="9"/>
  <c r="DF103" i="9"/>
  <c r="DF249" i="9"/>
  <c r="DF44" i="9"/>
  <c r="DF296" i="9"/>
  <c r="DF328" i="9"/>
  <c r="DF293" i="9"/>
  <c r="DF245" i="9"/>
  <c r="DF100" i="9"/>
  <c r="DF25" i="9"/>
  <c r="DF171" i="9"/>
  <c r="DF321" i="9"/>
  <c r="DF314" i="9"/>
  <c r="DF383" i="9"/>
  <c r="DF422" i="9"/>
  <c r="DF381" i="9"/>
  <c r="DF247" i="9"/>
  <c r="DF26" i="9"/>
  <c r="DF274" i="9"/>
  <c r="DF392" i="9"/>
  <c r="DF232" i="9"/>
  <c r="DF134" i="9"/>
  <c r="DF142" i="9"/>
  <c r="DF237" i="9"/>
  <c r="DF311" i="9"/>
  <c r="DF379" i="9"/>
  <c r="DF344" i="9"/>
  <c r="DF94" i="9"/>
  <c r="DF339" i="9"/>
  <c r="DF90" i="9"/>
  <c r="DF93" i="9"/>
  <c r="DF91" i="9"/>
  <c r="DF92" i="9"/>
  <c r="DF15" i="9"/>
  <c r="DF31" i="9"/>
  <c r="DF268" i="9"/>
  <c r="DF373" i="9"/>
  <c r="DF460" i="9"/>
  <c r="DF455" i="9"/>
  <c r="DF105" i="9"/>
  <c r="DF183" i="9"/>
  <c r="DF201" i="9"/>
  <c r="DF178" i="9"/>
  <c r="DF61" i="9"/>
  <c r="DF289" i="9"/>
  <c r="DF334" i="9"/>
  <c r="DF169" i="9"/>
  <c r="DF88" i="9"/>
  <c r="DF219" i="9"/>
  <c r="DF282" i="9"/>
  <c r="DF425" i="9"/>
  <c r="DF333" i="9"/>
  <c r="DF388" i="9"/>
  <c r="DF110" i="9"/>
  <c r="DF416" i="9"/>
  <c r="DF352" i="9"/>
  <c r="DF279" i="9"/>
  <c r="DF317" i="9"/>
  <c r="DF212" i="9"/>
  <c r="DF430" i="9"/>
  <c r="DF236" i="9"/>
  <c r="DF190" i="9"/>
  <c r="DF166" i="9"/>
  <c r="DF210" i="9"/>
  <c r="DF185" i="9"/>
  <c r="DF89" i="9"/>
  <c r="DF78" i="9"/>
  <c r="DF412" i="9"/>
  <c r="DF436" i="9"/>
  <c r="DF441" i="9"/>
  <c r="DF81" i="9"/>
  <c r="DF242" i="9"/>
  <c r="DF151" i="9"/>
  <c r="DF18" i="9"/>
  <c r="DF144" i="9"/>
  <c r="DF238" i="9"/>
  <c r="DF399" i="9"/>
  <c r="DF340" i="9"/>
  <c r="DF395" i="9"/>
  <c r="DF444" i="9"/>
  <c r="DF29" i="9"/>
  <c r="DF204" i="9"/>
  <c r="DF410" i="9"/>
  <c r="DF119" i="9"/>
  <c r="DF62" i="9"/>
  <c r="DF155" i="9"/>
  <c r="DF390" i="9"/>
  <c r="DF69" i="9"/>
  <c r="DF330" i="9"/>
  <c r="DF159" i="9"/>
  <c r="DF424" i="9"/>
  <c r="DF39" i="9"/>
  <c r="DF194" i="9"/>
  <c r="DF302" i="9"/>
  <c r="DF354" i="9"/>
  <c r="DF457" i="9"/>
  <c r="DF112" i="9"/>
  <c r="DF217" i="9"/>
  <c r="DF359" i="9"/>
  <c r="DF426" i="9"/>
  <c r="DF11" i="9"/>
  <c r="DF227" i="9"/>
  <c r="DF411" i="9"/>
  <c r="DF235" i="9"/>
  <c r="DF246" i="9"/>
  <c r="DF168" i="9"/>
  <c r="DF139" i="9"/>
  <c r="DF280" i="9"/>
  <c r="DF189" i="9"/>
  <c r="DF179" i="9"/>
  <c r="DF95" i="9"/>
  <c r="DF230" i="9"/>
  <c r="DF126" i="9"/>
  <c r="DF63" i="9"/>
  <c r="DF281" i="9"/>
  <c r="DF370" i="9"/>
  <c r="DF198" i="9"/>
  <c r="DF54" i="9"/>
  <c r="DF377" i="9"/>
  <c r="DF459" i="9"/>
  <c r="DF343" i="9"/>
  <c r="DF272" i="9"/>
  <c r="DF106" i="9"/>
  <c r="DF40" i="9"/>
  <c r="DF305" i="9"/>
  <c r="DF97" i="9"/>
  <c r="DF186" i="9"/>
  <c r="DF55" i="9"/>
  <c r="DF86" i="9"/>
  <c r="DF99" i="9"/>
  <c r="DF228" i="9"/>
  <c r="DF378" i="9"/>
  <c r="DF428" i="9"/>
  <c r="DF434" i="9"/>
  <c r="DF207" i="9"/>
  <c r="DF291" i="9"/>
  <c r="DF338" i="9"/>
  <c r="DF73" i="9"/>
  <c r="DF452" i="9"/>
  <c r="DF329" i="9"/>
  <c r="DF421" i="9"/>
  <c r="DF351" i="9"/>
  <c r="DF133" i="9"/>
  <c r="DF164" i="9"/>
  <c r="DF276" i="9"/>
  <c r="DF58" i="9"/>
  <c r="DF456" i="9"/>
  <c r="DF405" i="9"/>
  <c r="DF122" i="9"/>
  <c r="DF310" i="9"/>
  <c r="DF409" i="9"/>
  <c r="DF84" i="9"/>
  <c r="DF187" i="9"/>
  <c r="DF263" i="9"/>
  <c r="DF427" i="9"/>
  <c r="DF371" i="9"/>
  <c r="DF211" i="9"/>
  <c r="DF114" i="9"/>
  <c r="DF458" i="9"/>
  <c r="DF9" i="9"/>
  <c r="DF384" i="9"/>
  <c r="DF47" i="9"/>
  <c r="DF356" i="9"/>
  <c r="DF290" i="9"/>
  <c r="DF208" i="9"/>
  <c r="DF285" i="9"/>
  <c r="DF21" i="9"/>
  <c r="DF292" i="9"/>
  <c r="DF433" i="9"/>
  <c r="DF222" i="9"/>
  <c r="DF445" i="9"/>
  <c r="DF403" i="9"/>
  <c r="DF23" i="9"/>
  <c r="DF382" i="9"/>
  <c r="DF213" i="9"/>
  <c r="DF337" i="9"/>
  <c r="DF414" i="9"/>
  <c r="DF304" i="9"/>
  <c r="DF295" i="9"/>
  <c r="DF19" i="9"/>
  <c r="DF461" i="9"/>
  <c r="DF241" i="9"/>
  <c r="DF446" i="9"/>
  <c r="DF148" i="9"/>
  <c r="DF386" i="9"/>
  <c r="DF162" i="9"/>
  <c r="DF113" i="9"/>
  <c r="DF435" i="9"/>
  <c r="DF248" i="9"/>
  <c r="DF385" i="9"/>
  <c r="DF264" i="9"/>
  <c r="DF350" i="9"/>
  <c r="DF85" i="9"/>
  <c r="DF447" i="9"/>
  <c r="DF101" i="9"/>
  <c r="DF202" i="9"/>
  <c r="DF109" i="9"/>
  <c r="DF143" i="9"/>
  <c r="DF196" i="9"/>
  <c r="DF406" i="9"/>
  <c r="DF417" i="9"/>
  <c r="DF120" i="9"/>
  <c r="DF104" i="9"/>
  <c r="DF367" i="9"/>
  <c r="DF180" i="9"/>
  <c r="DF123" i="9"/>
  <c r="DF326" i="9"/>
  <c r="DF14" i="9"/>
  <c r="DF240" i="9"/>
  <c r="DF269" i="9"/>
  <c r="DF442" i="9"/>
  <c r="DF270" i="9"/>
  <c r="DF307" i="9"/>
  <c r="DF87" i="9"/>
  <c r="DF387" i="9"/>
  <c r="DF234" i="9"/>
  <c r="DF17" i="9"/>
  <c r="DF70" i="9"/>
  <c r="DF80" i="9"/>
  <c r="DF127" i="9"/>
  <c r="DF96" i="9"/>
  <c r="DF160" i="9"/>
  <c r="DF145" i="9"/>
  <c r="DF16" i="9"/>
  <c r="DF20" i="9"/>
  <c r="DF432" i="9"/>
  <c r="DF163" i="9"/>
  <c r="DF177" i="9"/>
  <c r="DF203" i="9"/>
  <c r="DF394" i="9"/>
  <c r="DF138" i="9"/>
  <c r="DB66" i="9"/>
  <c r="DB206" i="9"/>
  <c r="DB345" i="9"/>
  <c r="DB360" i="9"/>
  <c r="DB284" i="9"/>
  <c r="DB111" i="9"/>
  <c r="DB429" i="9"/>
  <c r="DB37" i="9"/>
  <c r="DB46" i="9"/>
  <c r="DB33" i="9"/>
  <c r="DB256" i="9"/>
  <c r="DB195" i="9"/>
  <c r="DB209" i="9"/>
  <c r="DB173" i="9"/>
  <c r="DB137" i="9"/>
  <c r="DB391" i="9"/>
  <c r="DB398" i="9"/>
  <c r="DB353" i="9"/>
  <c r="DB408" i="9"/>
  <c r="DB301" i="9"/>
  <c r="DB316" i="9"/>
  <c r="DB38" i="9"/>
  <c r="DB72" i="9"/>
  <c r="DB75" i="9"/>
  <c r="DB41" i="9"/>
  <c r="DB76" i="9"/>
  <c r="DB82" i="9"/>
  <c r="DB115" i="9"/>
  <c r="DB128" i="9"/>
  <c r="DB154" i="9"/>
  <c r="DB231" i="9"/>
  <c r="DB251" i="9"/>
  <c r="DB271" i="9"/>
  <c r="DB297" i="9"/>
  <c r="DB318" i="9"/>
  <c r="DB368" i="9"/>
  <c r="DB172" i="9"/>
  <c r="DB380" i="9"/>
  <c r="DB439" i="9"/>
  <c r="DB448" i="9"/>
  <c r="DB450" i="9"/>
  <c r="DB224" i="9"/>
  <c r="DB342" i="9"/>
  <c r="DB214" i="9"/>
  <c r="DB325" i="9"/>
  <c r="DB266" i="9"/>
  <c r="DB77" i="9"/>
  <c r="DB265" i="9"/>
  <c r="DB262" i="9"/>
  <c r="DB43" i="9"/>
  <c r="DB68" i="9"/>
  <c r="DB402" i="9"/>
  <c r="DB372" i="9"/>
  <c r="DB415" i="9"/>
  <c r="DB431" i="9"/>
  <c r="DB286" i="9"/>
  <c r="DB146" i="9"/>
  <c r="DB49" i="9"/>
  <c r="DB216" i="9"/>
  <c r="DB200" i="9"/>
  <c r="DB130" i="9"/>
  <c r="DB303" i="9"/>
  <c r="DB331" i="9"/>
  <c r="DB332" i="9"/>
  <c r="DB191" i="9"/>
  <c r="DB175" i="9"/>
  <c r="DB267" i="9"/>
  <c r="DB28" i="9"/>
  <c r="DB275" i="9"/>
  <c r="DB59" i="9"/>
  <c r="DB107" i="9"/>
  <c r="DB12" i="9"/>
  <c r="DB32" i="9"/>
  <c r="DB125" i="9"/>
  <c r="DB147" i="9"/>
  <c r="DB220" i="9"/>
  <c r="DB229" i="9"/>
  <c r="DB250" i="9"/>
  <c r="DB319" i="9"/>
  <c r="DB323" i="9"/>
  <c r="DB418" i="9"/>
  <c r="DB30" i="9"/>
  <c r="DB60" i="9"/>
  <c r="DB116" i="9"/>
  <c r="DB136" i="9"/>
  <c r="DB153" i="9"/>
  <c r="DB170" i="9"/>
  <c r="DB254" i="9"/>
  <c r="DB255" i="9"/>
  <c r="DB288" i="9"/>
  <c r="DB309" i="9"/>
  <c r="DB335" i="9"/>
  <c r="DB341" i="9"/>
  <c r="DB346" i="9"/>
  <c r="DB298" i="9"/>
  <c r="DB287" i="9"/>
  <c r="DB53" i="9"/>
  <c r="DB13" i="9"/>
  <c r="DB283" i="9"/>
  <c r="DB176" i="9"/>
  <c r="DB129" i="9"/>
  <c r="DB50" i="9"/>
  <c r="DB51" i="9"/>
  <c r="DB52" i="9"/>
  <c r="DB300" i="9"/>
  <c r="DB259" i="9"/>
  <c r="DB71" i="9"/>
  <c r="DB363" i="9"/>
  <c r="DB401" i="9"/>
  <c r="DB45" i="9"/>
  <c r="DB400" i="9"/>
  <c r="DB440" i="9"/>
  <c r="DB462" i="9"/>
  <c r="DB165" i="9"/>
  <c r="DB83" i="9"/>
  <c r="DB361" i="9"/>
  <c r="DB397" i="9"/>
  <c r="DB174" i="9"/>
  <c r="DB375" i="9"/>
  <c r="DB48" i="9"/>
  <c r="DB278" i="9"/>
  <c r="DB294" i="9"/>
  <c r="DB322" i="9"/>
  <c r="DB320" i="9"/>
  <c r="DB34" i="9"/>
  <c r="DB135" i="9"/>
  <c r="DB205" i="9"/>
  <c r="DB244" i="9"/>
  <c r="DB413" i="9"/>
  <c r="DB393" i="9"/>
  <c r="DB98" i="9"/>
  <c r="DB349" i="9"/>
  <c r="DB152" i="9"/>
  <c r="DB355" i="9"/>
  <c r="DB188" i="9"/>
  <c r="DB141" i="9"/>
  <c r="DB132" i="9"/>
  <c r="DB449" i="9"/>
  <c r="DB306" i="9"/>
  <c r="DB313" i="9"/>
  <c r="DB348" i="9"/>
  <c r="DB193" i="9"/>
  <c r="DB407" i="9"/>
  <c r="DB362" i="9"/>
  <c r="DB453" i="9"/>
  <c r="DB327" i="9"/>
  <c r="DB252" i="9"/>
  <c r="DB27" i="9"/>
  <c r="DB438" i="9"/>
  <c r="DB42" i="9"/>
  <c r="DB192" i="9"/>
  <c r="DB218" i="9"/>
  <c r="DB389" i="9"/>
  <c r="DB108" i="9"/>
  <c r="DB225" i="9"/>
  <c r="DB312" i="9"/>
  <c r="DB156" i="9"/>
  <c r="DB347" i="9"/>
  <c r="DB57" i="9"/>
  <c r="DB64" i="9"/>
  <c r="DB369" i="9"/>
  <c r="DB65" i="9"/>
  <c r="DB67" i="9"/>
  <c r="DB396" i="9"/>
  <c r="DB221" i="9"/>
  <c r="DB454" i="9"/>
  <c r="DB215" i="9"/>
  <c r="DB364" i="9"/>
  <c r="DB315" i="9"/>
  <c r="DB149" i="9"/>
  <c r="DB22" i="9"/>
  <c r="DB74" i="9"/>
  <c r="DB10" i="9"/>
  <c r="DB102" i="9"/>
  <c r="DB131" i="9"/>
  <c r="DB358" i="9"/>
  <c r="DB158" i="9"/>
  <c r="DB181" i="9"/>
  <c r="DB308" i="9"/>
  <c r="DB239" i="9"/>
  <c r="DB324" i="9"/>
  <c r="DB182" i="9"/>
  <c r="DB117" i="9"/>
  <c r="DB357" i="9"/>
  <c r="DB423" i="9"/>
  <c r="DB36" i="9"/>
  <c r="DB56" i="9"/>
  <c r="DB404" i="9"/>
  <c r="DB376" i="9"/>
  <c r="DB420" i="9"/>
  <c r="DB336" i="9"/>
  <c r="DB79" i="9"/>
  <c r="DB121" i="9"/>
  <c r="DB24" i="9"/>
  <c r="DB161" i="9"/>
  <c r="DB443" i="9"/>
  <c r="DB233" i="9"/>
  <c r="DB374" i="9"/>
  <c r="DB124" i="9"/>
  <c r="DB140" i="9"/>
  <c r="DB199" i="9"/>
  <c r="DB253" i="9"/>
  <c r="DB258" i="9"/>
  <c r="DB299" i="9"/>
  <c r="DB260" i="9"/>
  <c r="DB451" i="9"/>
  <c r="DB157" i="9"/>
  <c r="DB419" i="9"/>
  <c r="DB437" i="9"/>
  <c r="DB243" i="9"/>
  <c r="DB366" i="9"/>
  <c r="DB365" i="9"/>
  <c r="DB150" i="9"/>
  <c r="DB277" i="9"/>
  <c r="DB223" i="9"/>
  <c r="DB167" i="9"/>
  <c r="DB261" i="9"/>
  <c r="DB226" i="9"/>
  <c r="DB35" i="9"/>
  <c r="DB257" i="9"/>
  <c r="DB184" i="9"/>
  <c r="DB197" i="9"/>
  <c r="DB273" i="9"/>
  <c r="DB118" i="9"/>
  <c r="DB103" i="9"/>
  <c r="DB249" i="9"/>
  <c r="DB44" i="9"/>
  <c r="DB296" i="9"/>
  <c r="DB328" i="9"/>
  <c r="DB293" i="9"/>
  <c r="DB245" i="9"/>
  <c r="DB100" i="9"/>
  <c r="DB25" i="9"/>
  <c r="DB171" i="9"/>
  <c r="DB321" i="9"/>
  <c r="DB314" i="9"/>
  <c r="DB383" i="9"/>
  <c r="DB422" i="9"/>
  <c r="DB381" i="9"/>
  <c r="DB247" i="9"/>
  <c r="DB26" i="9"/>
  <c r="DB274" i="9"/>
  <c r="DB392" i="9"/>
  <c r="DB232" i="9"/>
  <c r="DB134" i="9"/>
  <c r="DB142" i="9"/>
  <c r="DB237" i="9"/>
  <c r="DB311" i="9"/>
  <c r="DB379" i="9"/>
  <c r="DB344" i="9"/>
  <c r="DB94" i="9"/>
  <c r="DB339" i="9"/>
  <c r="DB90" i="9"/>
  <c r="DB93" i="9"/>
  <c r="DB91" i="9"/>
  <c r="DB92" i="9"/>
  <c r="DB15" i="9"/>
  <c r="DB31" i="9"/>
  <c r="DB268" i="9"/>
  <c r="DB373" i="9"/>
  <c r="DB460" i="9"/>
  <c r="DB455" i="9"/>
  <c r="DB105" i="9"/>
  <c r="DB183" i="9"/>
  <c r="DB201" i="9"/>
  <c r="DB178" i="9"/>
  <c r="DB61" i="9"/>
  <c r="DB289" i="9"/>
  <c r="DB334" i="9"/>
  <c r="DB169" i="9"/>
  <c r="DB88" i="9"/>
  <c r="DB219" i="9"/>
  <c r="DB282" i="9"/>
  <c r="DB425" i="9"/>
  <c r="DB333" i="9"/>
  <c r="DB388" i="9"/>
  <c r="DB110" i="9"/>
  <c r="DB416" i="9"/>
  <c r="DB352" i="9"/>
  <c r="DB279" i="9"/>
  <c r="DB317" i="9"/>
  <c r="DB212" i="9"/>
  <c r="DB430" i="9"/>
  <c r="DB236" i="9"/>
  <c r="DB190" i="9"/>
  <c r="DB166" i="9"/>
  <c r="DB210" i="9"/>
  <c r="DB185" i="9"/>
  <c r="DB89" i="9"/>
  <c r="DB78" i="9"/>
  <c r="DB412" i="9"/>
  <c r="DB436" i="9"/>
  <c r="DB441" i="9"/>
  <c r="DB81" i="9"/>
  <c r="DB242" i="9"/>
  <c r="DB151" i="9"/>
  <c r="DB18" i="9"/>
  <c r="DB144" i="9"/>
  <c r="DB238" i="9"/>
  <c r="DB399" i="9"/>
  <c r="DB340" i="9"/>
  <c r="DB395" i="9"/>
  <c r="DB444" i="9"/>
  <c r="DB29" i="9"/>
  <c r="DB204" i="9"/>
  <c r="DB410" i="9"/>
  <c r="DB119" i="9"/>
  <c r="DB62" i="9"/>
  <c r="DB155" i="9"/>
  <c r="DB390" i="9"/>
  <c r="DB69" i="9"/>
  <c r="DB330" i="9"/>
  <c r="DB159" i="9"/>
  <c r="DB424" i="9"/>
  <c r="DB39" i="9"/>
  <c r="DB194" i="9"/>
  <c r="DB302" i="9"/>
  <c r="DB354" i="9"/>
  <c r="DB457" i="9"/>
  <c r="DB112" i="9"/>
  <c r="DB217" i="9"/>
  <c r="DB359" i="9"/>
  <c r="DB426" i="9"/>
  <c r="DB11" i="9"/>
  <c r="DB227" i="9"/>
  <c r="DB411" i="9"/>
  <c r="DB235" i="9"/>
  <c r="DB246" i="9"/>
  <c r="DB168" i="9"/>
  <c r="DB139" i="9"/>
  <c r="DB280" i="9"/>
  <c r="DB189" i="9"/>
  <c r="DB179" i="9"/>
  <c r="DB95" i="9"/>
  <c r="DB230" i="9"/>
  <c r="DB126" i="9"/>
  <c r="DB63" i="9"/>
  <c r="DB281" i="9"/>
  <c r="DB370" i="9"/>
  <c r="DB198" i="9"/>
  <c r="DB54" i="9"/>
  <c r="DB377" i="9"/>
  <c r="DB459" i="9"/>
  <c r="DB343" i="9"/>
  <c r="DB272" i="9"/>
  <c r="DB106" i="9"/>
  <c r="DB40" i="9"/>
  <c r="DB305" i="9"/>
  <c r="DB97" i="9"/>
  <c r="DB186" i="9"/>
  <c r="DB55" i="9"/>
  <c r="DB86" i="9"/>
  <c r="DB99" i="9"/>
  <c r="DB228" i="9"/>
  <c r="DB378" i="9"/>
  <c r="DB428" i="9"/>
  <c r="DB434" i="9"/>
  <c r="DB207" i="9"/>
  <c r="DB291" i="9"/>
  <c r="DB338" i="9"/>
  <c r="DB73" i="9"/>
  <c r="DB452" i="9"/>
  <c r="DB329" i="9"/>
  <c r="DB421" i="9"/>
  <c r="DB351" i="9"/>
  <c r="DB133" i="9"/>
  <c r="DB164" i="9"/>
  <c r="DB276" i="9"/>
  <c r="DB58" i="9"/>
  <c r="DB456" i="9"/>
  <c r="DB405" i="9"/>
  <c r="DB122" i="9"/>
  <c r="DB310" i="9"/>
  <c r="DB409" i="9"/>
  <c r="DB84" i="9"/>
  <c r="DB187" i="9"/>
  <c r="DB263" i="9"/>
  <c r="DB427" i="9"/>
  <c r="DB371" i="9"/>
  <c r="DB211" i="9"/>
  <c r="DB114" i="9"/>
  <c r="DB458" i="9"/>
  <c r="DB9" i="9"/>
  <c r="DB384" i="9"/>
  <c r="DB47" i="9"/>
  <c r="DB356" i="9"/>
  <c r="DB290" i="9"/>
  <c r="DB208" i="9"/>
  <c r="DB285" i="9"/>
  <c r="DB21" i="9"/>
  <c r="DB292" i="9"/>
  <c r="DB433" i="9"/>
  <c r="DB222" i="9"/>
  <c r="DB445" i="9"/>
  <c r="DB403" i="9"/>
  <c r="DB23" i="9"/>
  <c r="DB382" i="9"/>
  <c r="DB213" i="9"/>
  <c r="DB337" i="9"/>
  <c r="DB414" i="9"/>
  <c r="DB304" i="9"/>
  <c r="DB295" i="9"/>
  <c r="DB19" i="9"/>
  <c r="DB461" i="9"/>
  <c r="DB241" i="9"/>
  <c r="DB446" i="9"/>
  <c r="DB148" i="9"/>
  <c r="DB386" i="9"/>
  <c r="DB162" i="9"/>
  <c r="DB113" i="9"/>
  <c r="DB435" i="9"/>
  <c r="DB248" i="9"/>
  <c r="DB385" i="9"/>
  <c r="DB264" i="9"/>
  <c r="DB350" i="9"/>
  <c r="DB85" i="9"/>
  <c r="DB447" i="9"/>
  <c r="DB101" i="9"/>
  <c r="DB202" i="9"/>
  <c r="DB109" i="9"/>
  <c r="DB143" i="9"/>
  <c r="DB196" i="9"/>
  <c r="DB406" i="9"/>
  <c r="DB417" i="9"/>
  <c r="DB120" i="9"/>
  <c r="DB104" i="9"/>
  <c r="DB367" i="9"/>
  <c r="DB180" i="9"/>
  <c r="DB123" i="9"/>
  <c r="DB326" i="9"/>
  <c r="DB14" i="9"/>
  <c r="DB240" i="9"/>
  <c r="DB269" i="9"/>
  <c r="DB442" i="9"/>
  <c r="DB270" i="9"/>
  <c r="DB307" i="9"/>
  <c r="DB87" i="9"/>
  <c r="DB387" i="9"/>
  <c r="DB234" i="9"/>
  <c r="DB17" i="9"/>
  <c r="DB70" i="9"/>
  <c r="DB80" i="9"/>
  <c r="DB127" i="9"/>
  <c r="DB96" i="9"/>
  <c r="DB160" i="9"/>
  <c r="DB145" i="9"/>
  <c r="DB16" i="9"/>
  <c r="DB20" i="9"/>
  <c r="DB432" i="9"/>
  <c r="DB163" i="9"/>
  <c r="DB177" i="9"/>
  <c r="DB203" i="9"/>
  <c r="DB394" i="9"/>
  <c r="DB138" i="9"/>
  <c r="CX66" i="9"/>
  <c r="CX206" i="9"/>
  <c r="CX345" i="9"/>
  <c r="CX360" i="9"/>
  <c r="CX284" i="9"/>
  <c r="CX111" i="9"/>
  <c r="CX429" i="9"/>
  <c r="CX37" i="9"/>
  <c r="CX46" i="9"/>
  <c r="CX33" i="9"/>
  <c r="CX256" i="9"/>
  <c r="CX195" i="9"/>
  <c r="CX209" i="9"/>
  <c r="CX173" i="9"/>
  <c r="CX137" i="9"/>
  <c r="CX391" i="9"/>
  <c r="CX398" i="9"/>
  <c r="CX353" i="9"/>
  <c r="CX408" i="9"/>
  <c r="CX301" i="9"/>
  <c r="CX316" i="9"/>
  <c r="CX38" i="9"/>
  <c r="CX72" i="9"/>
  <c r="CX75" i="9"/>
  <c r="CX41" i="9"/>
  <c r="CX76" i="9"/>
  <c r="CX82" i="9"/>
  <c r="CX115" i="9"/>
  <c r="CX128" i="9"/>
  <c r="CX154" i="9"/>
  <c r="CX231" i="9"/>
  <c r="CX251" i="9"/>
  <c r="CX271" i="9"/>
  <c r="CX297" i="9"/>
  <c r="CX318" i="9"/>
  <c r="CX368" i="9"/>
  <c r="CX172" i="9"/>
  <c r="CX380" i="9"/>
  <c r="CX439" i="9"/>
  <c r="CX448" i="9"/>
  <c r="CX450" i="9"/>
  <c r="CX224" i="9"/>
  <c r="CX342" i="9"/>
  <c r="CX214" i="9"/>
  <c r="CX325" i="9"/>
  <c r="CX266" i="9"/>
  <c r="CX77" i="9"/>
  <c r="CX265" i="9"/>
  <c r="CX262" i="9"/>
  <c r="CX43" i="9"/>
  <c r="CX68" i="9"/>
  <c r="CX402" i="9"/>
  <c r="CX372" i="9"/>
  <c r="CX415" i="9"/>
  <c r="CX431" i="9"/>
  <c r="CX286" i="9"/>
  <c r="CX146" i="9"/>
  <c r="CX49" i="9"/>
  <c r="CX216" i="9"/>
  <c r="CX200" i="9"/>
  <c r="CX130" i="9"/>
  <c r="CX303" i="9"/>
  <c r="CX331" i="9"/>
  <c r="CX332" i="9"/>
  <c r="CX191" i="9"/>
  <c r="CX175" i="9"/>
  <c r="CX267" i="9"/>
  <c r="CX28" i="9"/>
  <c r="CX275" i="9"/>
  <c r="CX59" i="9"/>
  <c r="CX107" i="9"/>
  <c r="CX12" i="9"/>
  <c r="CX32" i="9"/>
  <c r="CX125" i="9"/>
  <c r="CX147" i="9"/>
  <c r="CX220" i="9"/>
  <c r="CX229" i="9"/>
  <c r="CX250" i="9"/>
  <c r="CX319" i="9"/>
  <c r="CX323" i="9"/>
  <c r="CX418" i="9"/>
  <c r="CX30" i="9"/>
  <c r="CX60" i="9"/>
  <c r="CX116" i="9"/>
  <c r="CX136" i="9"/>
  <c r="CX153" i="9"/>
  <c r="CX170" i="9"/>
  <c r="CX254" i="9"/>
  <c r="CX255" i="9"/>
  <c r="CX288" i="9"/>
  <c r="CX309" i="9"/>
  <c r="CX335" i="9"/>
  <c r="CX341" i="9"/>
  <c r="CX346" i="9"/>
  <c r="CX298" i="9"/>
  <c r="CX287" i="9"/>
  <c r="CX53" i="9"/>
  <c r="CX13" i="9"/>
  <c r="CX283" i="9"/>
  <c r="CX176" i="9"/>
  <c r="CX129" i="9"/>
  <c r="CX50" i="9"/>
  <c r="CX51" i="9"/>
  <c r="CX52" i="9"/>
  <c r="CX300" i="9"/>
  <c r="CX259" i="9"/>
  <c r="CX71" i="9"/>
  <c r="CX363" i="9"/>
  <c r="CX401" i="9"/>
  <c r="CX45" i="9"/>
  <c r="CX400" i="9"/>
  <c r="CX440" i="9"/>
  <c r="CX462" i="9"/>
  <c r="CX165" i="9"/>
  <c r="CX83" i="9"/>
  <c r="CX361" i="9"/>
  <c r="CX397" i="9"/>
  <c r="CX174" i="9"/>
  <c r="CX375" i="9"/>
  <c r="CX48" i="9"/>
  <c r="CX278" i="9"/>
  <c r="CX294" i="9"/>
  <c r="CX322" i="9"/>
  <c r="CX320" i="9"/>
  <c r="CX34" i="9"/>
  <c r="CX135" i="9"/>
  <c r="CX205" i="9"/>
  <c r="CX244" i="9"/>
  <c r="CX413" i="9"/>
  <c r="CX393" i="9"/>
  <c r="CX98" i="9"/>
  <c r="CX349" i="9"/>
  <c r="CX152" i="9"/>
  <c r="CX355" i="9"/>
  <c r="CX188" i="9"/>
  <c r="CX141" i="9"/>
  <c r="CX132" i="9"/>
  <c r="CX449" i="9"/>
  <c r="CX306" i="9"/>
  <c r="CX313" i="9"/>
  <c r="CX348" i="9"/>
  <c r="CX193" i="9"/>
  <c r="CX407" i="9"/>
  <c r="CX362" i="9"/>
  <c r="CX453" i="9"/>
  <c r="CX327" i="9"/>
  <c r="CX252" i="9"/>
  <c r="CX27" i="9"/>
  <c r="CX438" i="9"/>
  <c r="CX42" i="9"/>
  <c r="CX192" i="9"/>
  <c r="CX218" i="9"/>
  <c r="CX389" i="9"/>
  <c r="CX108" i="9"/>
  <c r="CX225" i="9"/>
  <c r="CX312" i="9"/>
  <c r="CX156" i="9"/>
  <c r="CX347" i="9"/>
  <c r="CX57" i="9"/>
  <c r="CX64" i="9"/>
  <c r="CX369" i="9"/>
  <c r="CX65" i="9"/>
  <c r="CX67" i="9"/>
  <c r="CX396" i="9"/>
  <c r="CX221" i="9"/>
  <c r="CX454" i="9"/>
  <c r="CX215" i="9"/>
  <c r="CX364" i="9"/>
  <c r="CX315" i="9"/>
  <c r="CX149" i="9"/>
  <c r="CX22" i="9"/>
  <c r="CX74" i="9"/>
  <c r="CX10" i="9"/>
  <c r="CX102" i="9"/>
  <c r="CX131" i="9"/>
  <c r="CX358" i="9"/>
  <c r="CX158" i="9"/>
  <c r="CX181" i="9"/>
  <c r="CX308" i="9"/>
  <c r="CX239" i="9"/>
  <c r="CX324" i="9"/>
  <c r="CX182" i="9"/>
  <c r="CX117" i="9"/>
  <c r="CX357" i="9"/>
  <c r="CX423" i="9"/>
  <c r="CX36" i="9"/>
  <c r="CX56" i="9"/>
  <c r="CX404" i="9"/>
  <c r="CX376" i="9"/>
  <c r="CX420" i="9"/>
  <c r="CX336" i="9"/>
  <c r="CX79" i="9"/>
  <c r="CX121" i="9"/>
  <c r="CX24" i="9"/>
  <c r="CX161" i="9"/>
  <c r="CX443" i="9"/>
  <c r="CX233" i="9"/>
  <c r="CX374" i="9"/>
  <c r="CX124" i="9"/>
  <c r="CX140" i="9"/>
  <c r="CX199" i="9"/>
  <c r="CX253" i="9"/>
  <c r="CX258" i="9"/>
  <c r="CX299" i="9"/>
  <c r="CX260" i="9"/>
  <c r="CX451" i="9"/>
  <c r="CX157" i="9"/>
  <c r="CX419" i="9"/>
  <c r="CX437" i="9"/>
  <c r="CX243" i="9"/>
  <c r="CX366" i="9"/>
  <c r="CX365" i="9"/>
  <c r="CX150" i="9"/>
  <c r="CX277" i="9"/>
  <c r="CX223" i="9"/>
  <c r="CX167" i="9"/>
  <c r="CX261" i="9"/>
  <c r="CX226" i="9"/>
  <c r="CX35" i="9"/>
  <c r="CX257" i="9"/>
  <c r="CX184" i="9"/>
  <c r="CX197" i="9"/>
  <c r="CX273" i="9"/>
  <c r="CX118" i="9"/>
  <c r="CX103" i="9"/>
  <c r="CX249" i="9"/>
  <c r="CX44" i="9"/>
  <c r="CX296" i="9"/>
  <c r="CX328" i="9"/>
  <c r="CX293" i="9"/>
  <c r="CX245" i="9"/>
  <c r="CX100" i="9"/>
  <c r="CX25" i="9"/>
  <c r="CX171" i="9"/>
  <c r="CX321" i="9"/>
  <c r="CX314" i="9"/>
  <c r="CX383" i="9"/>
  <c r="CX422" i="9"/>
  <c r="CX381" i="9"/>
  <c r="CX247" i="9"/>
  <c r="CX26" i="9"/>
  <c r="CX274" i="9"/>
  <c r="CX392" i="9"/>
  <c r="CX232" i="9"/>
  <c r="CX134" i="9"/>
  <c r="CX142" i="9"/>
  <c r="CX237" i="9"/>
  <c r="CX311" i="9"/>
  <c r="CX379" i="9"/>
  <c r="CX344" i="9"/>
  <c r="CX94" i="9"/>
  <c r="CX339" i="9"/>
  <c r="CX90" i="9"/>
  <c r="CX93" i="9"/>
  <c r="CX91" i="9"/>
  <c r="CX92" i="9"/>
  <c r="CX15" i="9"/>
  <c r="CX31" i="9"/>
  <c r="CX268" i="9"/>
  <c r="CX373" i="9"/>
  <c r="CX460" i="9"/>
  <c r="CX455" i="9"/>
  <c r="CX105" i="9"/>
  <c r="CX183" i="9"/>
  <c r="CX201" i="9"/>
  <c r="CX178" i="9"/>
  <c r="CX61" i="9"/>
  <c r="CX289" i="9"/>
  <c r="CX334" i="9"/>
  <c r="CX169" i="9"/>
  <c r="CX88" i="9"/>
  <c r="CX219" i="9"/>
  <c r="CX282" i="9"/>
  <c r="CX425" i="9"/>
  <c r="CX333" i="9"/>
  <c r="CX388" i="9"/>
  <c r="CX110" i="9"/>
  <c r="CX416" i="9"/>
  <c r="CX352" i="9"/>
  <c r="CX279" i="9"/>
  <c r="CX317" i="9"/>
  <c r="CX212" i="9"/>
  <c r="CX430" i="9"/>
  <c r="CX236" i="9"/>
  <c r="CX190" i="9"/>
  <c r="CX166" i="9"/>
  <c r="CX210" i="9"/>
  <c r="CX185" i="9"/>
  <c r="CX89" i="9"/>
  <c r="CX78" i="9"/>
  <c r="CX412" i="9"/>
  <c r="CX436" i="9"/>
  <c r="CX441" i="9"/>
  <c r="CX81" i="9"/>
  <c r="CX242" i="9"/>
  <c r="CX151" i="9"/>
  <c r="CX18" i="9"/>
  <c r="CX144" i="9"/>
  <c r="CX238" i="9"/>
  <c r="CX399" i="9"/>
  <c r="CX340" i="9"/>
  <c r="CX395" i="9"/>
  <c r="CX444" i="9"/>
  <c r="CX29" i="9"/>
  <c r="CX204" i="9"/>
  <c r="CX410" i="9"/>
  <c r="CX119" i="9"/>
  <c r="CX62" i="9"/>
  <c r="CX155" i="9"/>
  <c r="CX390" i="9"/>
  <c r="CX69" i="9"/>
  <c r="CX330" i="9"/>
  <c r="CX159" i="9"/>
  <c r="CX424" i="9"/>
  <c r="CX39" i="9"/>
  <c r="CX194" i="9"/>
  <c r="CX302" i="9"/>
  <c r="CX354" i="9"/>
  <c r="CX457" i="9"/>
  <c r="CX112" i="9"/>
  <c r="CX217" i="9"/>
  <c r="CX359" i="9"/>
  <c r="CX426" i="9"/>
  <c r="CX11" i="9"/>
  <c r="CX227" i="9"/>
  <c r="CX411" i="9"/>
  <c r="CX235" i="9"/>
  <c r="CX246" i="9"/>
  <c r="CX168" i="9"/>
  <c r="CX139" i="9"/>
  <c r="CX280" i="9"/>
  <c r="CX189" i="9"/>
  <c r="CX179" i="9"/>
  <c r="CX95" i="9"/>
  <c r="CX230" i="9"/>
  <c r="CX126" i="9"/>
  <c r="CX63" i="9"/>
  <c r="CX281" i="9"/>
  <c r="CX370" i="9"/>
  <c r="CX198" i="9"/>
  <c r="CX54" i="9"/>
  <c r="CX377" i="9"/>
  <c r="CX459" i="9"/>
  <c r="CX343" i="9"/>
  <c r="CX272" i="9"/>
  <c r="CX106" i="9"/>
  <c r="CX40" i="9"/>
  <c r="CX305" i="9"/>
  <c r="CX97" i="9"/>
  <c r="CX186" i="9"/>
  <c r="CX55" i="9"/>
  <c r="CX86" i="9"/>
  <c r="CX99" i="9"/>
  <c r="CX228" i="9"/>
  <c r="CX378" i="9"/>
  <c r="CX428" i="9"/>
  <c r="CX434" i="9"/>
  <c r="CX207" i="9"/>
  <c r="CX291" i="9"/>
  <c r="CX338" i="9"/>
  <c r="CX73" i="9"/>
  <c r="CX452" i="9"/>
  <c r="CX329" i="9"/>
  <c r="CX421" i="9"/>
  <c r="CX351" i="9"/>
  <c r="CX133" i="9"/>
  <c r="CX164" i="9"/>
  <c r="CX276" i="9"/>
  <c r="CX58" i="9"/>
  <c r="CX456" i="9"/>
  <c r="CX405" i="9"/>
  <c r="CX122" i="9"/>
  <c r="CX310" i="9"/>
  <c r="CX409" i="9"/>
  <c r="CX84" i="9"/>
  <c r="CX187" i="9"/>
  <c r="CX263" i="9"/>
  <c r="CX427" i="9"/>
  <c r="CX371" i="9"/>
  <c r="CX211" i="9"/>
  <c r="CX114" i="9"/>
  <c r="CX458" i="9"/>
  <c r="CX9" i="9"/>
  <c r="CX384" i="9"/>
  <c r="CX47" i="9"/>
  <c r="CX356" i="9"/>
  <c r="CX290" i="9"/>
  <c r="CX208" i="9"/>
  <c r="CX285" i="9"/>
  <c r="CX21" i="9"/>
  <c r="CX292" i="9"/>
  <c r="CX433" i="9"/>
  <c r="CX222" i="9"/>
  <c r="CX445" i="9"/>
  <c r="CX403" i="9"/>
  <c r="CX23" i="9"/>
  <c r="CX382" i="9"/>
  <c r="CX213" i="9"/>
  <c r="CX337" i="9"/>
  <c r="CX414" i="9"/>
  <c r="CX304" i="9"/>
  <c r="CX295" i="9"/>
  <c r="CX19" i="9"/>
  <c r="CX461" i="9"/>
  <c r="CX241" i="9"/>
  <c r="CX446" i="9"/>
  <c r="CX148" i="9"/>
  <c r="CX386" i="9"/>
  <c r="CX162" i="9"/>
  <c r="CX113" i="9"/>
  <c r="CX435" i="9"/>
  <c r="CX248" i="9"/>
  <c r="CX385" i="9"/>
  <c r="CX264" i="9"/>
  <c r="CX350" i="9"/>
  <c r="CX85" i="9"/>
  <c r="CX447" i="9"/>
  <c r="CX101" i="9"/>
  <c r="CX202" i="9"/>
  <c r="CX109" i="9"/>
  <c r="CX143" i="9"/>
  <c r="CX196" i="9"/>
  <c r="CX406" i="9"/>
  <c r="CX417" i="9"/>
  <c r="CX120" i="9"/>
  <c r="CX104" i="9"/>
  <c r="CX367" i="9"/>
  <c r="CX180" i="9"/>
  <c r="CX123" i="9"/>
  <c r="CX326" i="9"/>
  <c r="CX14" i="9"/>
  <c r="CX240" i="9"/>
  <c r="CX269" i="9"/>
  <c r="CX442" i="9"/>
  <c r="CX270" i="9"/>
  <c r="CX307" i="9"/>
  <c r="CX87" i="9"/>
  <c r="CX387" i="9"/>
  <c r="CX234" i="9"/>
  <c r="CX17" i="9"/>
  <c r="CX70" i="9"/>
  <c r="CX80" i="9"/>
  <c r="CX127" i="9"/>
  <c r="CX96" i="9"/>
  <c r="CX160" i="9"/>
  <c r="CX145" i="9"/>
  <c r="CX16" i="9"/>
  <c r="CX20" i="9"/>
  <c r="CX432" i="9"/>
  <c r="CX163" i="9"/>
  <c r="CX177" i="9"/>
  <c r="CX203" i="9"/>
  <c r="CX394" i="9"/>
  <c r="CX138" i="9"/>
  <c r="CT66" i="9"/>
  <c r="CT206" i="9"/>
  <c r="CT345" i="9"/>
  <c r="CT360" i="9"/>
  <c r="CT284" i="9"/>
  <c r="CT111" i="9"/>
  <c r="CT429" i="9"/>
  <c r="CT37" i="9"/>
  <c r="CT46" i="9"/>
  <c r="CT33" i="9"/>
  <c r="CT256" i="9"/>
  <c r="CT195" i="9"/>
  <c r="CT209" i="9"/>
  <c r="CT173" i="9"/>
  <c r="CT137" i="9"/>
  <c r="CT391" i="9"/>
  <c r="CT398" i="9"/>
  <c r="CT353" i="9"/>
  <c r="CT408" i="9"/>
  <c r="CT301" i="9"/>
  <c r="CT316" i="9"/>
  <c r="CT38" i="9"/>
  <c r="CT72" i="9"/>
  <c r="CT75" i="9"/>
  <c r="CT41" i="9"/>
  <c r="CT76" i="9"/>
  <c r="CT82" i="9"/>
  <c r="CT115" i="9"/>
  <c r="CT128" i="9"/>
  <c r="CT154" i="9"/>
  <c r="CT231" i="9"/>
  <c r="CT251" i="9"/>
  <c r="CT271" i="9"/>
  <c r="CT297" i="9"/>
  <c r="CT318" i="9"/>
  <c r="CT368" i="9"/>
  <c r="CT172" i="9"/>
  <c r="CT380" i="9"/>
  <c r="CT439" i="9"/>
  <c r="CT448" i="9"/>
  <c r="CT450" i="9"/>
  <c r="CT224" i="9"/>
  <c r="CT342" i="9"/>
  <c r="CT214" i="9"/>
  <c r="CT325" i="9"/>
  <c r="CT266" i="9"/>
  <c r="CT77" i="9"/>
  <c r="CT265" i="9"/>
  <c r="CT262" i="9"/>
  <c r="CT43" i="9"/>
  <c r="CT68" i="9"/>
  <c r="CT402" i="9"/>
  <c r="CT372" i="9"/>
  <c r="CT415" i="9"/>
  <c r="CT431" i="9"/>
  <c r="CT286" i="9"/>
  <c r="CT146" i="9"/>
  <c r="CT49" i="9"/>
  <c r="CT216" i="9"/>
  <c r="CT200" i="9"/>
  <c r="CT130" i="9"/>
  <c r="CT303" i="9"/>
  <c r="CT331" i="9"/>
  <c r="CT332" i="9"/>
  <c r="CT191" i="9"/>
  <c r="CT175" i="9"/>
  <c r="CT267" i="9"/>
  <c r="CT28" i="9"/>
  <c r="CT275" i="9"/>
  <c r="CT59" i="9"/>
  <c r="CT107" i="9"/>
  <c r="CT12" i="9"/>
  <c r="CT32" i="9"/>
  <c r="CT125" i="9"/>
  <c r="CT147" i="9"/>
  <c r="CT220" i="9"/>
  <c r="CT229" i="9"/>
  <c r="CT250" i="9"/>
  <c r="CT319" i="9"/>
  <c r="CT323" i="9"/>
  <c r="CT418" i="9"/>
  <c r="CT30" i="9"/>
  <c r="CT60" i="9"/>
  <c r="CT116" i="9"/>
  <c r="CT136" i="9"/>
  <c r="CT153" i="9"/>
  <c r="CT170" i="9"/>
  <c r="CT254" i="9"/>
  <c r="CT255" i="9"/>
  <c r="CT288" i="9"/>
  <c r="CT309" i="9"/>
  <c r="CT335" i="9"/>
  <c r="CT341" i="9"/>
  <c r="CT346" i="9"/>
  <c r="CT298" i="9"/>
  <c r="CT287" i="9"/>
  <c r="CT53" i="9"/>
  <c r="CT13" i="9"/>
  <c r="CT283" i="9"/>
  <c r="CT176" i="9"/>
  <c r="CT129" i="9"/>
  <c r="CT50" i="9"/>
  <c r="CT51" i="9"/>
  <c r="CT52" i="9"/>
  <c r="CT300" i="9"/>
  <c r="CT259" i="9"/>
  <c r="CT71" i="9"/>
  <c r="CT363" i="9"/>
  <c r="CT401" i="9"/>
  <c r="CT45" i="9"/>
  <c r="CT400" i="9"/>
  <c r="CT440" i="9"/>
  <c r="CT462" i="9"/>
  <c r="CT165" i="9"/>
  <c r="CT83" i="9"/>
  <c r="CT361" i="9"/>
  <c r="CT397" i="9"/>
  <c r="CT174" i="9"/>
  <c r="CT375" i="9"/>
  <c r="CT48" i="9"/>
  <c r="CT278" i="9"/>
  <c r="CT294" i="9"/>
  <c r="CT322" i="9"/>
  <c r="CT320" i="9"/>
  <c r="CT34" i="9"/>
  <c r="CT135" i="9"/>
  <c r="CT205" i="9"/>
  <c r="CT244" i="9"/>
  <c r="CT413" i="9"/>
  <c r="CT393" i="9"/>
  <c r="CT98" i="9"/>
  <c r="CT349" i="9"/>
  <c r="CT152" i="9"/>
  <c r="CT355" i="9"/>
  <c r="CT188" i="9"/>
  <c r="CT141" i="9"/>
  <c r="CT132" i="9"/>
  <c r="CT449" i="9"/>
  <c r="CT306" i="9"/>
  <c r="CT313" i="9"/>
  <c r="CT348" i="9"/>
  <c r="CT193" i="9"/>
  <c r="CT407" i="9"/>
  <c r="CT362" i="9"/>
  <c r="CT453" i="9"/>
  <c r="CT327" i="9"/>
  <c r="CT252" i="9"/>
  <c r="CT27" i="9"/>
  <c r="CT438" i="9"/>
  <c r="CT42" i="9"/>
  <c r="CT192" i="9"/>
  <c r="CT218" i="9"/>
  <c r="CT389" i="9"/>
  <c r="CT108" i="9"/>
  <c r="CT225" i="9"/>
  <c r="CT312" i="9"/>
  <c r="CT156" i="9"/>
  <c r="CT347" i="9"/>
  <c r="CT57" i="9"/>
  <c r="CT64" i="9"/>
  <c r="CT369" i="9"/>
  <c r="CT65" i="9"/>
  <c r="CT67" i="9"/>
  <c r="CT396" i="9"/>
  <c r="CT221" i="9"/>
  <c r="CT454" i="9"/>
  <c r="CT215" i="9"/>
  <c r="CT364" i="9"/>
  <c r="CT315" i="9"/>
  <c r="CT149" i="9"/>
  <c r="CT22" i="9"/>
  <c r="CT74" i="9"/>
  <c r="CT10" i="9"/>
  <c r="CT102" i="9"/>
  <c r="CT131" i="9"/>
  <c r="CT358" i="9"/>
  <c r="CT158" i="9"/>
  <c r="CT181" i="9"/>
  <c r="CT308" i="9"/>
  <c r="CT239" i="9"/>
  <c r="CT324" i="9"/>
  <c r="CT182" i="9"/>
  <c r="CT117" i="9"/>
  <c r="CT357" i="9"/>
  <c r="CT423" i="9"/>
  <c r="CT36" i="9"/>
  <c r="CT56" i="9"/>
  <c r="CT404" i="9"/>
  <c r="CT376" i="9"/>
  <c r="CT420" i="9"/>
  <c r="CT336" i="9"/>
  <c r="CT79" i="9"/>
  <c r="CT121" i="9"/>
  <c r="CT24" i="9"/>
  <c r="CT161" i="9"/>
  <c r="CT443" i="9"/>
  <c r="CT233" i="9"/>
  <c r="CT374" i="9"/>
  <c r="CT124" i="9"/>
  <c r="CT140" i="9"/>
  <c r="CT199" i="9"/>
  <c r="CT253" i="9"/>
  <c r="CT258" i="9"/>
  <c r="CT299" i="9"/>
  <c r="CT260" i="9"/>
  <c r="CT451" i="9"/>
  <c r="CT157" i="9"/>
  <c r="CT419" i="9"/>
  <c r="CT437" i="9"/>
  <c r="CT243" i="9"/>
  <c r="CT366" i="9"/>
  <c r="CT365" i="9"/>
  <c r="CT150" i="9"/>
  <c r="CT277" i="9"/>
  <c r="CT223" i="9"/>
  <c r="CT167" i="9"/>
  <c r="CT261" i="9"/>
  <c r="CT226" i="9"/>
  <c r="CT35" i="9"/>
  <c r="CT257" i="9"/>
  <c r="CT184" i="9"/>
  <c r="CT197" i="9"/>
  <c r="CT273" i="9"/>
  <c r="CT118" i="9"/>
  <c r="CT103" i="9"/>
  <c r="CT249" i="9"/>
  <c r="CT44" i="9"/>
  <c r="CT296" i="9"/>
  <c r="CT328" i="9"/>
  <c r="CT293" i="9"/>
  <c r="CT245" i="9"/>
  <c r="CT100" i="9"/>
  <c r="CT25" i="9"/>
  <c r="CT171" i="9"/>
  <c r="CT321" i="9"/>
  <c r="CT314" i="9"/>
  <c r="CT383" i="9"/>
  <c r="CT422" i="9"/>
  <c r="CT381" i="9"/>
  <c r="CT247" i="9"/>
  <c r="CT26" i="9"/>
  <c r="CT274" i="9"/>
  <c r="CT392" i="9"/>
  <c r="CT232" i="9"/>
  <c r="CT134" i="9"/>
  <c r="CT142" i="9"/>
  <c r="CT237" i="9"/>
  <c r="CT311" i="9"/>
  <c r="CT379" i="9"/>
  <c r="CT344" i="9"/>
  <c r="CT94" i="9"/>
  <c r="CT339" i="9"/>
  <c r="CT90" i="9"/>
  <c r="CT93" i="9"/>
  <c r="CT91" i="9"/>
  <c r="CT92" i="9"/>
  <c r="CT15" i="9"/>
  <c r="CT31" i="9"/>
  <c r="CT268" i="9"/>
  <c r="CT373" i="9"/>
  <c r="CT460" i="9"/>
  <c r="CT455" i="9"/>
  <c r="CT105" i="9"/>
  <c r="CT183" i="9"/>
  <c r="CT201" i="9"/>
  <c r="CT178" i="9"/>
  <c r="CT61" i="9"/>
  <c r="CT289" i="9"/>
  <c r="CT334" i="9"/>
  <c r="CT169" i="9"/>
  <c r="CT88" i="9"/>
  <c r="CT219" i="9"/>
  <c r="CT282" i="9"/>
  <c r="CT425" i="9"/>
  <c r="CT333" i="9"/>
  <c r="CT388" i="9"/>
  <c r="CT110" i="9"/>
  <c r="CT416" i="9"/>
  <c r="CT352" i="9"/>
  <c r="CT279" i="9"/>
  <c r="CT317" i="9"/>
  <c r="CT212" i="9"/>
  <c r="CT430" i="9"/>
  <c r="CT236" i="9"/>
  <c r="CT190" i="9"/>
  <c r="CT166" i="9"/>
  <c r="CT210" i="9"/>
  <c r="CT185" i="9"/>
  <c r="CT89" i="9"/>
  <c r="CT78" i="9"/>
  <c r="CT412" i="9"/>
  <c r="CT436" i="9"/>
  <c r="CT441" i="9"/>
  <c r="CT81" i="9"/>
  <c r="CT242" i="9"/>
  <c r="CT151" i="9"/>
  <c r="CT18" i="9"/>
  <c r="CT144" i="9"/>
  <c r="CT238" i="9"/>
  <c r="CT399" i="9"/>
  <c r="CT340" i="9"/>
  <c r="CT395" i="9"/>
  <c r="CT444" i="9"/>
  <c r="CT29" i="9"/>
  <c r="CT204" i="9"/>
  <c r="CT410" i="9"/>
  <c r="CT119" i="9"/>
  <c r="CT62" i="9"/>
  <c r="CT155" i="9"/>
  <c r="CT390" i="9"/>
  <c r="CT69" i="9"/>
  <c r="CT330" i="9"/>
  <c r="CT159" i="9"/>
  <c r="CT424" i="9"/>
  <c r="CT39" i="9"/>
  <c r="CT194" i="9"/>
  <c r="CT302" i="9"/>
  <c r="CT354" i="9"/>
  <c r="CT457" i="9"/>
  <c r="CT112" i="9"/>
  <c r="CT217" i="9"/>
  <c r="CT359" i="9"/>
  <c r="CT426" i="9"/>
  <c r="CT11" i="9"/>
  <c r="CT227" i="9"/>
  <c r="CT411" i="9"/>
  <c r="CT235" i="9"/>
  <c r="CT246" i="9"/>
  <c r="CT168" i="9"/>
  <c r="CT139" i="9"/>
  <c r="CT280" i="9"/>
  <c r="CT189" i="9"/>
  <c r="CT179" i="9"/>
  <c r="CT95" i="9"/>
  <c r="CT230" i="9"/>
  <c r="CT126" i="9"/>
  <c r="CT63" i="9"/>
  <c r="CT281" i="9"/>
  <c r="CT370" i="9"/>
  <c r="CT198" i="9"/>
  <c r="CT54" i="9"/>
  <c r="CT377" i="9"/>
  <c r="CT459" i="9"/>
  <c r="CT343" i="9"/>
  <c r="CT272" i="9"/>
  <c r="CT106" i="9"/>
  <c r="CT40" i="9"/>
  <c r="CT305" i="9"/>
  <c r="CT97" i="9"/>
  <c r="CT186" i="9"/>
  <c r="CT55" i="9"/>
  <c r="CT86" i="9"/>
  <c r="CT99" i="9"/>
  <c r="CT228" i="9"/>
  <c r="CT378" i="9"/>
  <c r="CT428" i="9"/>
  <c r="CT434" i="9"/>
  <c r="CT207" i="9"/>
  <c r="CT291" i="9"/>
  <c r="CT338" i="9"/>
  <c r="CT73" i="9"/>
  <c r="CT452" i="9"/>
  <c r="CT329" i="9"/>
  <c r="CT421" i="9"/>
  <c r="CT351" i="9"/>
  <c r="CT133" i="9"/>
  <c r="CT164" i="9"/>
  <c r="CT276" i="9"/>
  <c r="CT58" i="9"/>
  <c r="CT456" i="9"/>
  <c r="CT405" i="9"/>
  <c r="CT122" i="9"/>
  <c r="CT310" i="9"/>
  <c r="CT409" i="9"/>
  <c r="CT84" i="9"/>
  <c r="CT187" i="9"/>
  <c r="CT263" i="9"/>
  <c r="CT427" i="9"/>
  <c r="CT371" i="9"/>
  <c r="CT211" i="9"/>
  <c r="CT114" i="9"/>
  <c r="CT458" i="9"/>
  <c r="CT9" i="9"/>
  <c r="CT384" i="9"/>
  <c r="CT47" i="9"/>
  <c r="CT356" i="9"/>
  <c r="CT290" i="9"/>
  <c r="CT208" i="9"/>
  <c r="CT285" i="9"/>
  <c r="CT21" i="9"/>
  <c r="CT292" i="9"/>
  <c r="CT433" i="9"/>
  <c r="CT222" i="9"/>
  <c r="CT445" i="9"/>
  <c r="CT403" i="9"/>
  <c r="CT23" i="9"/>
  <c r="CT382" i="9"/>
  <c r="CT213" i="9"/>
  <c r="CT337" i="9"/>
  <c r="CT414" i="9"/>
  <c r="CT304" i="9"/>
  <c r="CT295" i="9"/>
  <c r="CT19" i="9"/>
  <c r="CT461" i="9"/>
  <c r="CT241" i="9"/>
  <c r="CT446" i="9"/>
  <c r="CT148" i="9"/>
  <c r="CT386" i="9"/>
  <c r="CT162" i="9"/>
  <c r="CT113" i="9"/>
  <c r="CT435" i="9"/>
  <c r="CT248" i="9"/>
  <c r="CT385" i="9"/>
  <c r="CT264" i="9"/>
  <c r="CT350" i="9"/>
  <c r="CT85" i="9"/>
  <c r="CT447" i="9"/>
  <c r="CT101" i="9"/>
  <c r="CT202" i="9"/>
  <c r="CT109" i="9"/>
  <c r="CT143" i="9"/>
  <c r="CT196" i="9"/>
  <c r="CT406" i="9"/>
  <c r="CT417" i="9"/>
  <c r="CT120" i="9"/>
  <c r="CT104" i="9"/>
  <c r="CT367" i="9"/>
  <c r="CT180" i="9"/>
  <c r="CT123" i="9"/>
  <c r="CT326" i="9"/>
  <c r="CT14" i="9"/>
  <c r="CT240" i="9"/>
  <c r="CT269" i="9"/>
  <c r="CT442" i="9"/>
  <c r="CT270" i="9"/>
  <c r="CT307" i="9"/>
  <c r="CT87" i="9"/>
  <c r="CT387" i="9"/>
  <c r="CT234" i="9"/>
  <c r="CT17" i="9"/>
  <c r="CT70" i="9"/>
  <c r="CT80" i="9"/>
  <c r="CT127" i="9"/>
  <c r="CT96" i="9"/>
  <c r="CT160" i="9"/>
  <c r="CT145" i="9"/>
  <c r="CT16" i="9"/>
  <c r="CT20" i="9"/>
  <c r="CT432" i="9"/>
  <c r="CT163" i="9"/>
  <c r="CT177" i="9"/>
  <c r="CT203" i="9"/>
  <c r="CT394" i="9"/>
  <c r="CT138" i="9"/>
  <c r="CP66" i="9"/>
  <c r="CP206" i="9"/>
  <c r="CP345" i="9"/>
  <c r="CP360" i="9"/>
  <c r="CP284" i="9"/>
  <c r="CP111" i="9"/>
  <c r="CP429" i="9"/>
  <c r="CP37" i="9"/>
  <c r="CP46" i="9"/>
  <c r="CP33" i="9"/>
  <c r="CP256" i="9"/>
  <c r="CP195" i="9"/>
  <c r="CP209" i="9"/>
  <c r="CP173" i="9"/>
  <c r="CP137" i="9"/>
  <c r="CP391" i="9"/>
  <c r="CP398" i="9"/>
  <c r="CP353" i="9"/>
  <c r="CP408" i="9"/>
  <c r="CP301" i="9"/>
  <c r="CP316" i="9"/>
  <c r="CP38" i="9"/>
  <c r="CP72" i="9"/>
  <c r="CP75" i="9"/>
  <c r="CP41" i="9"/>
  <c r="CP76" i="9"/>
  <c r="CP82" i="9"/>
  <c r="CP115" i="9"/>
  <c r="CP128" i="9"/>
  <c r="CP154" i="9"/>
  <c r="CP231" i="9"/>
  <c r="CP251" i="9"/>
  <c r="CP271" i="9"/>
  <c r="CP297" i="9"/>
  <c r="CP318" i="9"/>
  <c r="CP368" i="9"/>
  <c r="CP172" i="9"/>
  <c r="CP380" i="9"/>
  <c r="CP439" i="9"/>
  <c r="CP448" i="9"/>
  <c r="CP450" i="9"/>
  <c r="CP224" i="9"/>
  <c r="CP342" i="9"/>
  <c r="CP214" i="9"/>
  <c r="CP325" i="9"/>
  <c r="CP266" i="9"/>
  <c r="CP77" i="9"/>
  <c r="CP265" i="9"/>
  <c r="CP262" i="9"/>
  <c r="CP43" i="9"/>
  <c r="CP68" i="9"/>
  <c r="CP402" i="9"/>
  <c r="CP372" i="9"/>
  <c r="CP415" i="9"/>
  <c r="CP431" i="9"/>
  <c r="CP286" i="9"/>
  <c r="CP146" i="9"/>
  <c r="CP49" i="9"/>
  <c r="CP216" i="9"/>
  <c r="CP200" i="9"/>
  <c r="CP130" i="9"/>
  <c r="CP303" i="9"/>
  <c r="CP331" i="9"/>
  <c r="CP332" i="9"/>
  <c r="CP191" i="9"/>
  <c r="CP175" i="9"/>
  <c r="CP267" i="9"/>
  <c r="CP28" i="9"/>
  <c r="CP275" i="9"/>
  <c r="CP59" i="9"/>
  <c r="CP107" i="9"/>
  <c r="CP12" i="9"/>
  <c r="CP32" i="9"/>
  <c r="CP125" i="9"/>
  <c r="CP147" i="9"/>
  <c r="CP220" i="9"/>
  <c r="CP229" i="9"/>
  <c r="CP250" i="9"/>
  <c r="CP319" i="9"/>
  <c r="CP323" i="9"/>
  <c r="CP418" i="9"/>
  <c r="CP30" i="9"/>
  <c r="CP60" i="9"/>
  <c r="CP116" i="9"/>
  <c r="CP136" i="9"/>
  <c r="CP153" i="9"/>
  <c r="CP170" i="9"/>
  <c r="CP254" i="9"/>
  <c r="CP255" i="9"/>
  <c r="CP288" i="9"/>
  <c r="CP309" i="9"/>
  <c r="CP335" i="9"/>
  <c r="CP341" i="9"/>
  <c r="CP346" i="9"/>
  <c r="CP298" i="9"/>
  <c r="CP287" i="9"/>
  <c r="CP53" i="9"/>
  <c r="CP13" i="9"/>
  <c r="CP283" i="9"/>
  <c r="CP176" i="9"/>
  <c r="CP129" i="9"/>
  <c r="CP50" i="9"/>
  <c r="CP51" i="9"/>
  <c r="CP52" i="9"/>
  <c r="CP300" i="9"/>
  <c r="CP259" i="9"/>
  <c r="CP71" i="9"/>
  <c r="CP363" i="9"/>
  <c r="CP401" i="9"/>
  <c r="CP45" i="9"/>
  <c r="CP400" i="9"/>
  <c r="CP440" i="9"/>
  <c r="CP462" i="9"/>
  <c r="CP165" i="9"/>
  <c r="CP83" i="9"/>
  <c r="CP361" i="9"/>
  <c r="CP397" i="9"/>
  <c r="CP174" i="9"/>
  <c r="CP375" i="9"/>
  <c r="CP48" i="9"/>
  <c r="CP278" i="9"/>
  <c r="CP294" i="9"/>
  <c r="CP322" i="9"/>
  <c r="CP320" i="9"/>
  <c r="CP34" i="9"/>
  <c r="CP135" i="9"/>
  <c r="CP205" i="9"/>
  <c r="CP244" i="9"/>
  <c r="CP413" i="9"/>
  <c r="CP393" i="9"/>
  <c r="CP98" i="9"/>
  <c r="CP349" i="9"/>
  <c r="CP152" i="9"/>
  <c r="CP355" i="9"/>
  <c r="CP188" i="9"/>
  <c r="CP141" i="9"/>
  <c r="CP132" i="9"/>
  <c r="CP449" i="9"/>
  <c r="CP306" i="9"/>
  <c r="CP313" i="9"/>
  <c r="CP348" i="9"/>
  <c r="CP193" i="9"/>
  <c r="CP407" i="9"/>
  <c r="CP362" i="9"/>
  <c r="CP453" i="9"/>
  <c r="CP327" i="9"/>
  <c r="CP252" i="9"/>
  <c r="CP27" i="9"/>
  <c r="CP438" i="9"/>
  <c r="CP42" i="9"/>
  <c r="CP192" i="9"/>
  <c r="CP218" i="9"/>
  <c r="CP389" i="9"/>
  <c r="CP108" i="9"/>
  <c r="CP225" i="9"/>
  <c r="CP312" i="9"/>
  <c r="CP156" i="9"/>
  <c r="CP347" i="9"/>
  <c r="CP57" i="9"/>
  <c r="CP64" i="9"/>
  <c r="CP369" i="9"/>
  <c r="CP65" i="9"/>
  <c r="CP67" i="9"/>
  <c r="CP396" i="9"/>
  <c r="CP221" i="9"/>
  <c r="CP454" i="9"/>
  <c r="CP215" i="9"/>
  <c r="CP364" i="9"/>
  <c r="CP315" i="9"/>
  <c r="CP149" i="9"/>
  <c r="CP22" i="9"/>
  <c r="CP74" i="9"/>
  <c r="CP10" i="9"/>
  <c r="CP102" i="9"/>
  <c r="CP131" i="9"/>
  <c r="CP358" i="9"/>
  <c r="CP158" i="9"/>
  <c r="CP181" i="9"/>
  <c r="CP308" i="9"/>
  <c r="CP239" i="9"/>
  <c r="CP324" i="9"/>
  <c r="CP182" i="9"/>
  <c r="CP117" i="9"/>
  <c r="CP357" i="9"/>
  <c r="CP423" i="9"/>
  <c r="CP36" i="9"/>
  <c r="CP56" i="9"/>
  <c r="CP404" i="9"/>
  <c r="CP376" i="9"/>
  <c r="CP420" i="9"/>
  <c r="CP336" i="9"/>
  <c r="CP79" i="9"/>
  <c r="CP121" i="9"/>
  <c r="CP24" i="9"/>
  <c r="CP161" i="9"/>
  <c r="CP443" i="9"/>
  <c r="CP233" i="9"/>
  <c r="CP374" i="9"/>
  <c r="CP124" i="9"/>
  <c r="CP140" i="9"/>
  <c r="CP199" i="9"/>
  <c r="CP253" i="9"/>
  <c r="CP258" i="9"/>
  <c r="CP299" i="9"/>
  <c r="CP260" i="9"/>
  <c r="CP451" i="9"/>
  <c r="CP157" i="9"/>
  <c r="CP419" i="9"/>
  <c r="CP437" i="9"/>
  <c r="CP243" i="9"/>
  <c r="CP366" i="9"/>
  <c r="CP365" i="9"/>
  <c r="CP150" i="9"/>
  <c r="CP277" i="9"/>
  <c r="CP223" i="9"/>
  <c r="CP167" i="9"/>
  <c r="CP261" i="9"/>
  <c r="CP226" i="9"/>
  <c r="CP35" i="9"/>
  <c r="CP257" i="9"/>
  <c r="CP184" i="9"/>
  <c r="CP197" i="9"/>
  <c r="CP273" i="9"/>
  <c r="CP118" i="9"/>
  <c r="CP103" i="9"/>
  <c r="CP249" i="9"/>
  <c r="CP44" i="9"/>
  <c r="CP296" i="9"/>
  <c r="CP328" i="9"/>
  <c r="CP293" i="9"/>
  <c r="CP245" i="9"/>
  <c r="CP100" i="9"/>
  <c r="CP25" i="9"/>
  <c r="CP171" i="9"/>
  <c r="CP321" i="9"/>
  <c r="CP314" i="9"/>
  <c r="CP383" i="9"/>
  <c r="CP422" i="9"/>
  <c r="CP381" i="9"/>
  <c r="CP247" i="9"/>
  <c r="CP26" i="9"/>
  <c r="CP274" i="9"/>
  <c r="CP392" i="9"/>
  <c r="CP232" i="9"/>
  <c r="CP134" i="9"/>
  <c r="CP142" i="9"/>
  <c r="CP237" i="9"/>
  <c r="CP311" i="9"/>
  <c r="CP379" i="9"/>
  <c r="CP344" i="9"/>
  <c r="CP94" i="9"/>
  <c r="CP339" i="9"/>
  <c r="CP90" i="9"/>
  <c r="CP93" i="9"/>
  <c r="CP91" i="9"/>
  <c r="CP92" i="9"/>
  <c r="CP15" i="9"/>
  <c r="CP31" i="9"/>
  <c r="CP268" i="9"/>
  <c r="CP373" i="9"/>
  <c r="CP460" i="9"/>
  <c r="CP455" i="9"/>
  <c r="CP105" i="9"/>
  <c r="CP183" i="9"/>
  <c r="CP201" i="9"/>
  <c r="CP178" i="9"/>
  <c r="CP61" i="9"/>
  <c r="CP289" i="9"/>
  <c r="CP334" i="9"/>
  <c r="CP169" i="9"/>
  <c r="CP88" i="9"/>
  <c r="CP219" i="9"/>
  <c r="CP282" i="9"/>
  <c r="CP425" i="9"/>
  <c r="CP333" i="9"/>
  <c r="CP388" i="9"/>
  <c r="CP110" i="9"/>
  <c r="CP416" i="9"/>
  <c r="CP352" i="9"/>
  <c r="CP279" i="9"/>
  <c r="CP317" i="9"/>
  <c r="CP212" i="9"/>
  <c r="CP430" i="9"/>
  <c r="CP236" i="9"/>
  <c r="CP190" i="9"/>
  <c r="CP166" i="9"/>
  <c r="CP210" i="9"/>
  <c r="CP185" i="9"/>
  <c r="CP89" i="9"/>
  <c r="CP78" i="9"/>
  <c r="CP412" i="9"/>
  <c r="CP436" i="9"/>
  <c r="CP441" i="9"/>
  <c r="CP81" i="9"/>
  <c r="CP242" i="9"/>
  <c r="CP151" i="9"/>
  <c r="CP18" i="9"/>
  <c r="CP144" i="9"/>
  <c r="CP238" i="9"/>
  <c r="CP399" i="9"/>
  <c r="CP340" i="9"/>
  <c r="CP395" i="9"/>
  <c r="CP444" i="9"/>
  <c r="CP29" i="9"/>
  <c r="CP204" i="9"/>
  <c r="CP410" i="9"/>
  <c r="CP119" i="9"/>
  <c r="CP62" i="9"/>
  <c r="CP155" i="9"/>
  <c r="CP390" i="9"/>
  <c r="CP69" i="9"/>
  <c r="CP330" i="9"/>
  <c r="CP159" i="9"/>
  <c r="CP424" i="9"/>
  <c r="CP39" i="9"/>
  <c r="CP194" i="9"/>
  <c r="CP302" i="9"/>
  <c r="CP354" i="9"/>
  <c r="CP457" i="9"/>
  <c r="CP112" i="9"/>
  <c r="CP217" i="9"/>
  <c r="CP359" i="9"/>
  <c r="CP426" i="9"/>
  <c r="CP11" i="9"/>
  <c r="CP227" i="9"/>
  <c r="CP411" i="9"/>
  <c r="CP235" i="9"/>
  <c r="CP246" i="9"/>
  <c r="CP168" i="9"/>
  <c r="CP139" i="9"/>
  <c r="CP280" i="9"/>
  <c r="CP189" i="9"/>
  <c r="CP179" i="9"/>
  <c r="CP95" i="9"/>
  <c r="CP230" i="9"/>
  <c r="CP126" i="9"/>
  <c r="CP63" i="9"/>
  <c r="CP281" i="9"/>
  <c r="CP370" i="9"/>
  <c r="CP198" i="9"/>
  <c r="CP54" i="9"/>
  <c r="CP377" i="9"/>
  <c r="CP459" i="9"/>
  <c r="CP343" i="9"/>
  <c r="CP272" i="9"/>
  <c r="CP106" i="9"/>
  <c r="CP40" i="9"/>
  <c r="CP305" i="9"/>
  <c r="CP97" i="9"/>
  <c r="CP186" i="9"/>
  <c r="CP55" i="9"/>
  <c r="CP86" i="9"/>
  <c r="CP99" i="9"/>
  <c r="CP228" i="9"/>
  <c r="CP378" i="9"/>
  <c r="CP428" i="9"/>
  <c r="CP434" i="9"/>
  <c r="CP207" i="9"/>
  <c r="CP291" i="9"/>
  <c r="CP338" i="9"/>
  <c r="CP73" i="9"/>
  <c r="CP452" i="9"/>
  <c r="CP329" i="9"/>
  <c r="CP421" i="9"/>
  <c r="CP351" i="9"/>
  <c r="CP133" i="9"/>
  <c r="CP164" i="9"/>
  <c r="CP276" i="9"/>
  <c r="CP58" i="9"/>
  <c r="CP456" i="9"/>
  <c r="CP405" i="9"/>
  <c r="CP122" i="9"/>
  <c r="CP310" i="9"/>
  <c r="CP409" i="9"/>
  <c r="CP84" i="9"/>
  <c r="CP187" i="9"/>
  <c r="CP263" i="9"/>
  <c r="CP427" i="9"/>
  <c r="CP371" i="9"/>
  <c r="CP211" i="9"/>
  <c r="CP114" i="9"/>
  <c r="CP458" i="9"/>
  <c r="CP9" i="9"/>
  <c r="CP384" i="9"/>
  <c r="CP47" i="9"/>
  <c r="CP356" i="9"/>
  <c r="CP290" i="9"/>
  <c r="CP208" i="9"/>
  <c r="CP285" i="9"/>
  <c r="CP21" i="9"/>
  <c r="CP292" i="9"/>
  <c r="CP433" i="9"/>
  <c r="CP222" i="9"/>
  <c r="CP445" i="9"/>
  <c r="CP403" i="9"/>
  <c r="CP23" i="9"/>
  <c r="CP382" i="9"/>
  <c r="CP213" i="9"/>
  <c r="CP337" i="9"/>
  <c r="CP414" i="9"/>
  <c r="CP304" i="9"/>
  <c r="CP295" i="9"/>
  <c r="CP19" i="9"/>
  <c r="CP461" i="9"/>
  <c r="CP241" i="9"/>
  <c r="CP446" i="9"/>
  <c r="CP148" i="9"/>
  <c r="CP386" i="9"/>
  <c r="CP162" i="9"/>
  <c r="CP113" i="9"/>
  <c r="CP435" i="9"/>
  <c r="CP248" i="9"/>
  <c r="CP385" i="9"/>
  <c r="CP264" i="9"/>
  <c r="CP350" i="9"/>
  <c r="CP85" i="9"/>
  <c r="CP447" i="9"/>
  <c r="CP101" i="9"/>
  <c r="CP202" i="9"/>
  <c r="CP109" i="9"/>
  <c r="CP143" i="9"/>
  <c r="CP196" i="9"/>
  <c r="CP406" i="9"/>
  <c r="CP417" i="9"/>
  <c r="CP120" i="9"/>
  <c r="CP104" i="9"/>
  <c r="CP367" i="9"/>
  <c r="CP180" i="9"/>
  <c r="CP123" i="9"/>
  <c r="CP326" i="9"/>
  <c r="CP14" i="9"/>
  <c r="CP240" i="9"/>
  <c r="CP269" i="9"/>
  <c r="CP442" i="9"/>
  <c r="CP270" i="9"/>
  <c r="CP307" i="9"/>
  <c r="CP87" i="9"/>
  <c r="CP387" i="9"/>
  <c r="CP234" i="9"/>
  <c r="CP17" i="9"/>
  <c r="CP70" i="9"/>
  <c r="CP80" i="9"/>
  <c r="CP127" i="9"/>
  <c r="CP96" i="9"/>
  <c r="CP160" i="9"/>
  <c r="CP145" i="9"/>
  <c r="CP16" i="9"/>
  <c r="CP20" i="9"/>
  <c r="CP432" i="9"/>
  <c r="CP163" i="9"/>
  <c r="CP177" i="9"/>
  <c r="CP203" i="9"/>
  <c r="CP394" i="9"/>
  <c r="CP138" i="9"/>
  <c r="CL66" i="9"/>
  <c r="CL206" i="9"/>
  <c r="CL345" i="9"/>
  <c r="CL360" i="9"/>
  <c r="CL284" i="9"/>
  <c r="CL111" i="9"/>
  <c r="CL429" i="9"/>
  <c r="CL37" i="9"/>
  <c r="CL46" i="9"/>
  <c r="CL33" i="9"/>
  <c r="CL256" i="9"/>
  <c r="CL195" i="9"/>
  <c r="CL209" i="9"/>
  <c r="CL173" i="9"/>
  <c r="CL137" i="9"/>
  <c r="CL391" i="9"/>
  <c r="CL398" i="9"/>
  <c r="CL353" i="9"/>
  <c r="CL408" i="9"/>
  <c r="CL301" i="9"/>
  <c r="CL316" i="9"/>
  <c r="CL38" i="9"/>
  <c r="CL72" i="9"/>
  <c r="CL75" i="9"/>
  <c r="CL41" i="9"/>
  <c r="CL76" i="9"/>
  <c r="CL82" i="9"/>
  <c r="CL115" i="9"/>
  <c r="CL128" i="9"/>
  <c r="CL154" i="9"/>
  <c r="CL231" i="9"/>
  <c r="CL251" i="9"/>
  <c r="CL271" i="9"/>
  <c r="CL297" i="9"/>
  <c r="CL318" i="9"/>
  <c r="CL368" i="9"/>
  <c r="CL172" i="9"/>
  <c r="CL380" i="9"/>
  <c r="CL439" i="9"/>
  <c r="CL448" i="9"/>
  <c r="CL450" i="9"/>
  <c r="CL224" i="9"/>
  <c r="CL342" i="9"/>
  <c r="CL214" i="9"/>
  <c r="CL325" i="9"/>
  <c r="CL266" i="9"/>
  <c r="CL77" i="9"/>
  <c r="CL265" i="9"/>
  <c r="CL262" i="9"/>
  <c r="CL43" i="9"/>
  <c r="CL68" i="9"/>
  <c r="CL402" i="9"/>
  <c r="CL372" i="9"/>
  <c r="CL415" i="9"/>
  <c r="CL431" i="9"/>
  <c r="CL286" i="9"/>
  <c r="CL146" i="9"/>
  <c r="CL49" i="9"/>
  <c r="CL216" i="9"/>
  <c r="CL200" i="9"/>
  <c r="CL130" i="9"/>
  <c r="CL303" i="9"/>
  <c r="CL331" i="9"/>
  <c r="CL332" i="9"/>
  <c r="CL191" i="9"/>
  <c r="CL175" i="9"/>
  <c r="CL267" i="9"/>
  <c r="CL28" i="9"/>
  <c r="CL275" i="9"/>
  <c r="CL59" i="9"/>
  <c r="CL107" i="9"/>
  <c r="CL12" i="9"/>
  <c r="CL32" i="9"/>
  <c r="CL125" i="9"/>
  <c r="CL147" i="9"/>
  <c r="CL220" i="9"/>
  <c r="CL229" i="9"/>
  <c r="CL250" i="9"/>
  <c r="CL319" i="9"/>
  <c r="CL323" i="9"/>
  <c r="CL418" i="9"/>
  <c r="CL30" i="9"/>
  <c r="CL60" i="9"/>
  <c r="CL116" i="9"/>
  <c r="CL136" i="9"/>
  <c r="CL153" i="9"/>
  <c r="CL170" i="9"/>
  <c r="CL254" i="9"/>
  <c r="CL255" i="9"/>
  <c r="CL288" i="9"/>
  <c r="CL309" i="9"/>
  <c r="CL335" i="9"/>
  <c r="CL341" i="9"/>
  <c r="CL346" i="9"/>
  <c r="CL298" i="9"/>
  <c r="CL287" i="9"/>
  <c r="CL53" i="9"/>
  <c r="CL13" i="9"/>
  <c r="CL283" i="9"/>
  <c r="CL176" i="9"/>
  <c r="CL129" i="9"/>
  <c r="CL50" i="9"/>
  <c r="CL51" i="9"/>
  <c r="CL52" i="9"/>
  <c r="CL300" i="9"/>
  <c r="CL259" i="9"/>
  <c r="CL71" i="9"/>
  <c r="CL363" i="9"/>
  <c r="CL401" i="9"/>
  <c r="CL45" i="9"/>
  <c r="CL400" i="9"/>
  <c r="CL440" i="9"/>
  <c r="CL462" i="9"/>
  <c r="CL165" i="9"/>
  <c r="CL83" i="9"/>
  <c r="CL361" i="9"/>
  <c r="CL397" i="9"/>
  <c r="CL174" i="9"/>
  <c r="CL375" i="9"/>
  <c r="CL48" i="9"/>
  <c r="CL278" i="9"/>
  <c r="CL294" i="9"/>
  <c r="CL322" i="9"/>
  <c r="CL320" i="9"/>
  <c r="CL34" i="9"/>
  <c r="CL135" i="9"/>
  <c r="CL205" i="9"/>
  <c r="CL244" i="9"/>
  <c r="CL413" i="9"/>
  <c r="CL393" i="9"/>
  <c r="CL98" i="9"/>
  <c r="CL349" i="9"/>
  <c r="CL152" i="9"/>
  <c r="CL355" i="9"/>
  <c r="CL188" i="9"/>
  <c r="CL141" i="9"/>
  <c r="CL132" i="9"/>
  <c r="CL449" i="9"/>
  <c r="CL306" i="9"/>
  <c r="CL313" i="9"/>
  <c r="CL348" i="9"/>
  <c r="CL193" i="9"/>
  <c r="CL407" i="9"/>
  <c r="CL362" i="9"/>
  <c r="CL453" i="9"/>
  <c r="CL327" i="9"/>
  <c r="CL252" i="9"/>
  <c r="CL27" i="9"/>
  <c r="CL438" i="9"/>
  <c r="CL42" i="9"/>
  <c r="CL192" i="9"/>
  <c r="CL218" i="9"/>
  <c r="CL389" i="9"/>
  <c r="CL108" i="9"/>
  <c r="CL225" i="9"/>
  <c r="CL312" i="9"/>
  <c r="CL156" i="9"/>
  <c r="CL347" i="9"/>
  <c r="CL57" i="9"/>
  <c r="CL64" i="9"/>
  <c r="CL369" i="9"/>
  <c r="CL65" i="9"/>
  <c r="CL67" i="9"/>
  <c r="CL396" i="9"/>
  <c r="CL221" i="9"/>
  <c r="CL454" i="9"/>
  <c r="CL215" i="9"/>
  <c r="CL364" i="9"/>
  <c r="CL315" i="9"/>
  <c r="CL149" i="9"/>
  <c r="CL22" i="9"/>
  <c r="CL74" i="9"/>
  <c r="CL10" i="9"/>
  <c r="CL102" i="9"/>
  <c r="CL131" i="9"/>
  <c r="CL358" i="9"/>
  <c r="CL158" i="9"/>
  <c r="CL181" i="9"/>
  <c r="CL308" i="9"/>
  <c r="CL239" i="9"/>
  <c r="CL324" i="9"/>
  <c r="CL182" i="9"/>
  <c r="CL117" i="9"/>
  <c r="CL357" i="9"/>
  <c r="CL423" i="9"/>
  <c r="CL36" i="9"/>
  <c r="CL56" i="9"/>
  <c r="CL404" i="9"/>
  <c r="CL376" i="9"/>
  <c r="CL420" i="9"/>
  <c r="CL336" i="9"/>
  <c r="CL79" i="9"/>
  <c r="CL121" i="9"/>
  <c r="CL24" i="9"/>
  <c r="CL161" i="9"/>
  <c r="CL443" i="9"/>
  <c r="CL233" i="9"/>
  <c r="CL374" i="9"/>
  <c r="CL124" i="9"/>
  <c r="CL140" i="9"/>
  <c r="CL199" i="9"/>
  <c r="CL253" i="9"/>
  <c r="CL258" i="9"/>
  <c r="CL299" i="9"/>
  <c r="CL260" i="9"/>
  <c r="CL451" i="9"/>
  <c r="CL157" i="9"/>
  <c r="CL419" i="9"/>
  <c r="CL437" i="9"/>
  <c r="CL243" i="9"/>
  <c r="CL366" i="9"/>
  <c r="CL365" i="9"/>
  <c r="CL150" i="9"/>
  <c r="CL277" i="9"/>
  <c r="CL223" i="9"/>
  <c r="CL167" i="9"/>
  <c r="CL261" i="9"/>
  <c r="CL226" i="9"/>
  <c r="CL35" i="9"/>
  <c r="CL257" i="9"/>
  <c r="CL184" i="9"/>
  <c r="CL197" i="9"/>
  <c r="CL273" i="9"/>
  <c r="CL118" i="9"/>
  <c r="CL103" i="9"/>
  <c r="CL249" i="9"/>
  <c r="CL44" i="9"/>
  <c r="CL296" i="9"/>
  <c r="CL328" i="9"/>
  <c r="CL293" i="9"/>
  <c r="CL245" i="9"/>
  <c r="CL100" i="9"/>
  <c r="CL25" i="9"/>
  <c r="CL171" i="9"/>
  <c r="CL321" i="9"/>
  <c r="CL314" i="9"/>
  <c r="CL383" i="9"/>
  <c r="CL422" i="9"/>
  <c r="CL381" i="9"/>
  <c r="CL247" i="9"/>
  <c r="CL26" i="9"/>
  <c r="CL274" i="9"/>
  <c r="CL392" i="9"/>
  <c r="CL232" i="9"/>
  <c r="CL134" i="9"/>
  <c r="CL142" i="9"/>
  <c r="CL237" i="9"/>
  <c r="CL311" i="9"/>
  <c r="CL379" i="9"/>
  <c r="CL344" i="9"/>
  <c r="CL94" i="9"/>
  <c r="CL339" i="9"/>
  <c r="CL90" i="9"/>
  <c r="CL93" i="9"/>
  <c r="CL91" i="9"/>
  <c r="CL92" i="9"/>
  <c r="CL15" i="9"/>
  <c r="CL31" i="9"/>
  <c r="CL268" i="9"/>
  <c r="CL373" i="9"/>
  <c r="CL460" i="9"/>
  <c r="CL455" i="9"/>
  <c r="CL105" i="9"/>
  <c r="CL183" i="9"/>
  <c r="CL201" i="9"/>
  <c r="CL178" i="9"/>
  <c r="CL61" i="9"/>
  <c r="CL289" i="9"/>
  <c r="CL334" i="9"/>
  <c r="CL169" i="9"/>
  <c r="CL88" i="9"/>
  <c r="CL219" i="9"/>
  <c r="CL282" i="9"/>
  <c r="CL425" i="9"/>
  <c r="CL333" i="9"/>
  <c r="CL388" i="9"/>
  <c r="CL110" i="9"/>
  <c r="CL416" i="9"/>
  <c r="CL352" i="9"/>
  <c r="CL279" i="9"/>
  <c r="CL317" i="9"/>
  <c r="CL212" i="9"/>
  <c r="CL430" i="9"/>
  <c r="CL236" i="9"/>
  <c r="CL190" i="9"/>
  <c r="CL166" i="9"/>
  <c r="CL210" i="9"/>
  <c r="CL185" i="9"/>
  <c r="CL89" i="9"/>
  <c r="CL78" i="9"/>
  <c r="CL412" i="9"/>
  <c r="CL436" i="9"/>
  <c r="CL441" i="9"/>
  <c r="CL81" i="9"/>
  <c r="CL242" i="9"/>
  <c r="CL151" i="9"/>
  <c r="CL18" i="9"/>
  <c r="CL144" i="9"/>
  <c r="CL238" i="9"/>
  <c r="CL399" i="9"/>
  <c r="CL340" i="9"/>
  <c r="CL395" i="9"/>
  <c r="CL444" i="9"/>
  <c r="CL29" i="9"/>
  <c r="CL204" i="9"/>
  <c r="CL410" i="9"/>
  <c r="CL119" i="9"/>
  <c r="CL62" i="9"/>
  <c r="CL155" i="9"/>
  <c r="CL390" i="9"/>
  <c r="CL69" i="9"/>
  <c r="CL330" i="9"/>
  <c r="CL159" i="9"/>
  <c r="CL424" i="9"/>
  <c r="CL39" i="9"/>
  <c r="CL194" i="9"/>
  <c r="CL302" i="9"/>
  <c r="CL354" i="9"/>
  <c r="CL457" i="9"/>
  <c r="CL112" i="9"/>
  <c r="CL217" i="9"/>
  <c r="CL359" i="9"/>
  <c r="CL426" i="9"/>
  <c r="CL11" i="9"/>
  <c r="CL227" i="9"/>
  <c r="CL411" i="9"/>
  <c r="CL235" i="9"/>
  <c r="CL246" i="9"/>
  <c r="CL168" i="9"/>
  <c r="CL139" i="9"/>
  <c r="CL280" i="9"/>
  <c r="CL189" i="9"/>
  <c r="CL179" i="9"/>
  <c r="CL95" i="9"/>
  <c r="CL230" i="9"/>
  <c r="CL126" i="9"/>
  <c r="CL63" i="9"/>
  <c r="CL281" i="9"/>
  <c r="CL370" i="9"/>
  <c r="CL198" i="9"/>
  <c r="CL54" i="9"/>
  <c r="CL377" i="9"/>
  <c r="CL459" i="9"/>
  <c r="CL343" i="9"/>
  <c r="CL272" i="9"/>
  <c r="CL106" i="9"/>
  <c r="CL40" i="9"/>
  <c r="CL305" i="9"/>
  <c r="CL97" i="9"/>
  <c r="CL186" i="9"/>
  <c r="CL55" i="9"/>
  <c r="CL86" i="9"/>
  <c r="CL99" i="9"/>
  <c r="CL228" i="9"/>
  <c r="CL378" i="9"/>
  <c r="CL428" i="9"/>
  <c r="CL434" i="9"/>
  <c r="CL207" i="9"/>
  <c r="CL291" i="9"/>
  <c r="CL338" i="9"/>
  <c r="CL73" i="9"/>
  <c r="CL452" i="9"/>
  <c r="CL329" i="9"/>
  <c r="CL421" i="9"/>
  <c r="CL351" i="9"/>
  <c r="CL133" i="9"/>
  <c r="CL164" i="9"/>
  <c r="CL276" i="9"/>
  <c r="CL58" i="9"/>
  <c r="CL456" i="9"/>
  <c r="CL405" i="9"/>
  <c r="CL122" i="9"/>
  <c r="CL310" i="9"/>
  <c r="CL409" i="9"/>
  <c r="CL84" i="9"/>
  <c r="CL187" i="9"/>
  <c r="CL263" i="9"/>
  <c r="CL427" i="9"/>
  <c r="CL371" i="9"/>
  <c r="CL211" i="9"/>
  <c r="CL114" i="9"/>
  <c r="CL458" i="9"/>
  <c r="CL9" i="9"/>
  <c r="CL384" i="9"/>
  <c r="CL47" i="9"/>
  <c r="CL356" i="9"/>
  <c r="CL290" i="9"/>
  <c r="CL208" i="9"/>
  <c r="CL285" i="9"/>
  <c r="CL21" i="9"/>
  <c r="CL292" i="9"/>
  <c r="CL433" i="9"/>
  <c r="CL222" i="9"/>
  <c r="CL445" i="9"/>
  <c r="CL403" i="9"/>
  <c r="CL23" i="9"/>
  <c r="CL382" i="9"/>
  <c r="CL213" i="9"/>
  <c r="CL337" i="9"/>
  <c r="CL414" i="9"/>
  <c r="CL304" i="9"/>
  <c r="CL295" i="9"/>
  <c r="CL19" i="9"/>
  <c r="CL461" i="9"/>
  <c r="CL241" i="9"/>
  <c r="CL446" i="9"/>
  <c r="CL148" i="9"/>
  <c r="CL386" i="9"/>
  <c r="CL162" i="9"/>
  <c r="CL113" i="9"/>
  <c r="CL435" i="9"/>
  <c r="CL248" i="9"/>
  <c r="CL385" i="9"/>
  <c r="CL264" i="9"/>
  <c r="CL350" i="9"/>
  <c r="CL85" i="9"/>
  <c r="CL447" i="9"/>
  <c r="CL101" i="9"/>
  <c r="CL202" i="9"/>
  <c r="CL109" i="9"/>
  <c r="CL143" i="9"/>
  <c r="CL196" i="9"/>
  <c r="CL406" i="9"/>
  <c r="CL417" i="9"/>
  <c r="CL120" i="9"/>
  <c r="CL104" i="9"/>
  <c r="CL367" i="9"/>
  <c r="CL180" i="9"/>
  <c r="CL123" i="9"/>
  <c r="CL326" i="9"/>
  <c r="CL14" i="9"/>
  <c r="CL240" i="9"/>
  <c r="CL269" i="9"/>
  <c r="CL442" i="9"/>
  <c r="CL270" i="9"/>
  <c r="CL307" i="9"/>
  <c r="CL87" i="9"/>
  <c r="CL387" i="9"/>
  <c r="CL234" i="9"/>
  <c r="CL17" i="9"/>
  <c r="CL70" i="9"/>
  <c r="CL80" i="9"/>
  <c r="CL127" i="9"/>
  <c r="CL96" i="9"/>
  <c r="CL160" i="9"/>
  <c r="CL145" i="9"/>
  <c r="CL16" i="9"/>
  <c r="CL20" i="9"/>
  <c r="CL432" i="9"/>
  <c r="CL163" i="9"/>
  <c r="CL177" i="9"/>
  <c r="CL203" i="9"/>
  <c r="CL394" i="9"/>
  <c r="CL138" i="9"/>
  <c r="CH66" i="9"/>
  <c r="CH206" i="9"/>
  <c r="CH345" i="9"/>
  <c r="CH360" i="9"/>
  <c r="CH284" i="9"/>
  <c r="CH111" i="9"/>
  <c r="CH429" i="9"/>
  <c r="CH37" i="9"/>
  <c r="CH46" i="9"/>
  <c r="CH33" i="9"/>
  <c r="CH256" i="9"/>
  <c r="CH195" i="9"/>
  <c r="CH209" i="9"/>
  <c r="CH173" i="9"/>
  <c r="CH137" i="9"/>
  <c r="CH391" i="9"/>
  <c r="CH398" i="9"/>
  <c r="CH353" i="9"/>
  <c r="CH408" i="9"/>
  <c r="CH301" i="9"/>
  <c r="CH316" i="9"/>
  <c r="CH38" i="9"/>
  <c r="CH72" i="9"/>
  <c r="CH75" i="9"/>
  <c r="CH41" i="9"/>
  <c r="CH76" i="9"/>
  <c r="CH82" i="9"/>
  <c r="CH115" i="9"/>
  <c r="CH128" i="9"/>
  <c r="CH154" i="9"/>
  <c r="CH231" i="9"/>
  <c r="CH251" i="9"/>
  <c r="CH271" i="9"/>
  <c r="CH297" i="9"/>
  <c r="CH318" i="9"/>
  <c r="CH368" i="9"/>
  <c r="CH172" i="9"/>
  <c r="CH380" i="9"/>
  <c r="CH439" i="9"/>
  <c r="CH448" i="9"/>
  <c r="CH450" i="9"/>
  <c r="CH224" i="9"/>
  <c r="CH342" i="9"/>
  <c r="CH214" i="9"/>
  <c r="CH325" i="9"/>
  <c r="CH266" i="9"/>
  <c r="CH77" i="9"/>
  <c r="CH265" i="9"/>
  <c r="CH262" i="9"/>
  <c r="CH43" i="9"/>
  <c r="CH68" i="9"/>
  <c r="CH402" i="9"/>
  <c r="CH372" i="9"/>
  <c r="CH415" i="9"/>
  <c r="CH431" i="9"/>
  <c r="CH286" i="9"/>
  <c r="CH146" i="9"/>
  <c r="CH49" i="9"/>
  <c r="CH216" i="9"/>
  <c r="CH200" i="9"/>
  <c r="CH130" i="9"/>
  <c r="CH303" i="9"/>
  <c r="CH331" i="9"/>
  <c r="CH332" i="9"/>
  <c r="CH191" i="9"/>
  <c r="CH175" i="9"/>
  <c r="CH267" i="9"/>
  <c r="CH28" i="9"/>
  <c r="CH275" i="9"/>
  <c r="CH59" i="9"/>
  <c r="CH107" i="9"/>
  <c r="CH12" i="9"/>
  <c r="CH32" i="9"/>
  <c r="CH125" i="9"/>
  <c r="CH147" i="9"/>
  <c r="CH220" i="9"/>
  <c r="CH229" i="9"/>
  <c r="CH250" i="9"/>
  <c r="CH319" i="9"/>
  <c r="CH323" i="9"/>
  <c r="CH418" i="9"/>
  <c r="CH30" i="9"/>
  <c r="CH60" i="9"/>
  <c r="CH116" i="9"/>
  <c r="CH136" i="9"/>
  <c r="CH153" i="9"/>
  <c r="CH170" i="9"/>
  <c r="CH254" i="9"/>
  <c r="CH255" i="9"/>
  <c r="CH288" i="9"/>
  <c r="CH309" i="9"/>
  <c r="CH335" i="9"/>
  <c r="CH341" i="9"/>
  <c r="CH346" i="9"/>
  <c r="CH298" i="9"/>
  <c r="CH287" i="9"/>
  <c r="CH53" i="9"/>
  <c r="CH13" i="9"/>
  <c r="CH283" i="9"/>
  <c r="CH176" i="9"/>
  <c r="CH129" i="9"/>
  <c r="CH50" i="9"/>
  <c r="CH51" i="9"/>
  <c r="CH52" i="9"/>
  <c r="CH300" i="9"/>
  <c r="CH259" i="9"/>
  <c r="CH71" i="9"/>
  <c r="CH363" i="9"/>
  <c r="CH401" i="9"/>
  <c r="CH45" i="9"/>
  <c r="CH400" i="9"/>
  <c r="CH440" i="9"/>
  <c r="CH462" i="9"/>
  <c r="CH165" i="9"/>
  <c r="CH83" i="9"/>
  <c r="CH361" i="9"/>
  <c r="CH397" i="9"/>
  <c r="CH174" i="9"/>
  <c r="CH375" i="9"/>
  <c r="CH48" i="9"/>
  <c r="CH278" i="9"/>
  <c r="CH294" i="9"/>
  <c r="CH322" i="9"/>
  <c r="CH320" i="9"/>
  <c r="CH34" i="9"/>
  <c r="CH135" i="9"/>
  <c r="CH205" i="9"/>
  <c r="CH244" i="9"/>
  <c r="CH413" i="9"/>
  <c r="CH393" i="9"/>
  <c r="CH98" i="9"/>
  <c r="CH349" i="9"/>
  <c r="CH152" i="9"/>
  <c r="CH355" i="9"/>
  <c r="CH188" i="9"/>
  <c r="CH141" i="9"/>
  <c r="CH132" i="9"/>
  <c r="CH449" i="9"/>
  <c r="CH306" i="9"/>
  <c r="CH313" i="9"/>
  <c r="CH348" i="9"/>
  <c r="CH193" i="9"/>
  <c r="CH407" i="9"/>
  <c r="CH362" i="9"/>
  <c r="CH453" i="9"/>
  <c r="CH327" i="9"/>
  <c r="CH252" i="9"/>
  <c r="CH27" i="9"/>
  <c r="CH438" i="9"/>
  <c r="CH42" i="9"/>
  <c r="CH192" i="9"/>
  <c r="CH218" i="9"/>
  <c r="CH389" i="9"/>
  <c r="CH108" i="9"/>
  <c r="CH225" i="9"/>
  <c r="CH312" i="9"/>
  <c r="CH156" i="9"/>
  <c r="CH347" i="9"/>
  <c r="CH57" i="9"/>
  <c r="CH64" i="9"/>
  <c r="CH369" i="9"/>
  <c r="CH65" i="9"/>
  <c r="CH67" i="9"/>
  <c r="CH396" i="9"/>
  <c r="CH221" i="9"/>
  <c r="CH454" i="9"/>
  <c r="CH215" i="9"/>
  <c r="CH364" i="9"/>
  <c r="CH315" i="9"/>
  <c r="CH149" i="9"/>
  <c r="CH22" i="9"/>
  <c r="CH74" i="9"/>
  <c r="CH10" i="9"/>
  <c r="CH102" i="9"/>
  <c r="CH131" i="9"/>
  <c r="CH358" i="9"/>
  <c r="CH158" i="9"/>
  <c r="CH181" i="9"/>
  <c r="CH308" i="9"/>
  <c r="CH239" i="9"/>
  <c r="CH324" i="9"/>
  <c r="CH182" i="9"/>
  <c r="CH117" i="9"/>
  <c r="CH357" i="9"/>
  <c r="CH423" i="9"/>
  <c r="CH36" i="9"/>
  <c r="CH56" i="9"/>
  <c r="CH404" i="9"/>
  <c r="CH376" i="9"/>
  <c r="CH420" i="9"/>
  <c r="CH336" i="9"/>
  <c r="CH79" i="9"/>
  <c r="CH121" i="9"/>
  <c r="CH24" i="9"/>
  <c r="CH161" i="9"/>
  <c r="CH443" i="9"/>
  <c r="CH233" i="9"/>
  <c r="CH374" i="9"/>
  <c r="CH124" i="9"/>
  <c r="CH140" i="9"/>
  <c r="CH199" i="9"/>
  <c r="CH253" i="9"/>
  <c r="CH258" i="9"/>
  <c r="CH299" i="9"/>
  <c r="CH260" i="9"/>
  <c r="CH451" i="9"/>
  <c r="CH157" i="9"/>
  <c r="CH419" i="9"/>
  <c r="CH437" i="9"/>
  <c r="CH243" i="9"/>
  <c r="CH366" i="9"/>
  <c r="CH365" i="9"/>
  <c r="CH150" i="9"/>
  <c r="CH277" i="9"/>
  <c r="CH223" i="9"/>
  <c r="CH167" i="9"/>
  <c r="CH261" i="9"/>
  <c r="CH226" i="9"/>
  <c r="CH35" i="9"/>
  <c r="CH257" i="9"/>
  <c r="CH184" i="9"/>
  <c r="CH197" i="9"/>
  <c r="CH273" i="9"/>
  <c r="CH118" i="9"/>
  <c r="CH103" i="9"/>
  <c r="CH249" i="9"/>
  <c r="CH44" i="9"/>
  <c r="CH296" i="9"/>
  <c r="CH328" i="9"/>
  <c r="CH293" i="9"/>
  <c r="CH245" i="9"/>
  <c r="CH100" i="9"/>
  <c r="CH25" i="9"/>
  <c r="CH171" i="9"/>
  <c r="CH321" i="9"/>
  <c r="CH314" i="9"/>
  <c r="CH383" i="9"/>
  <c r="CH422" i="9"/>
  <c r="CH381" i="9"/>
  <c r="CH247" i="9"/>
  <c r="CH26" i="9"/>
  <c r="CH274" i="9"/>
  <c r="CH392" i="9"/>
  <c r="CH232" i="9"/>
  <c r="CH134" i="9"/>
  <c r="CH142" i="9"/>
  <c r="CH237" i="9"/>
  <c r="CH311" i="9"/>
  <c r="CH379" i="9"/>
  <c r="CH344" i="9"/>
  <c r="CH94" i="9"/>
  <c r="CH339" i="9"/>
  <c r="CH90" i="9"/>
  <c r="CH93" i="9"/>
  <c r="CH91" i="9"/>
  <c r="CH92" i="9"/>
  <c r="CH15" i="9"/>
  <c r="CH31" i="9"/>
  <c r="CH268" i="9"/>
  <c r="CH373" i="9"/>
  <c r="CH460" i="9"/>
  <c r="CH455" i="9"/>
  <c r="CH105" i="9"/>
  <c r="CH183" i="9"/>
  <c r="CH201" i="9"/>
  <c r="CH178" i="9"/>
  <c r="CH61" i="9"/>
  <c r="CH289" i="9"/>
  <c r="CH334" i="9"/>
  <c r="CH169" i="9"/>
  <c r="CH88" i="9"/>
  <c r="CH219" i="9"/>
  <c r="CH282" i="9"/>
  <c r="CH425" i="9"/>
  <c r="CH333" i="9"/>
  <c r="CH388" i="9"/>
  <c r="CH110" i="9"/>
  <c r="CH416" i="9"/>
  <c r="CH352" i="9"/>
  <c r="CH279" i="9"/>
  <c r="CH317" i="9"/>
  <c r="CH212" i="9"/>
  <c r="CH430" i="9"/>
  <c r="CH236" i="9"/>
  <c r="CH190" i="9"/>
  <c r="CH166" i="9"/>
  <c r="CH210" i="9"/>
  <c r="CH185" i="9"/>
  <c r="CH89" i="9"/>
  <c r="CH78" i="9"/>
  <c r="CH412" i="9"/>
  <c r="CH436" i="9"/>
  <c r="CH441" i="9"/>
  <c r="CH81" i="9"/>
  <c r="CH242" i="9"/>
  <c r="CH151" i="9"/>
  <c r="CH18" i="9"/>
  <c r="CH144" i="9"/>
  <c r="CH238" i="9"/>
  <c r="CH399" i="9"/>
  <c r="CH340" i="9"/>
  <c r="CH395" i="9"/>
  <c r="CH444" i="9"/>
  <c r="CH29" i="9"/>
  <c r="CH204" i="9"/>
  <c r="CH410" i="9"/>
  <c r="CH119" i="9"/>
  <c r="CH62" i="9"/>
  <c r="CH155" i="9"/>
  <c r="CH390" i="9"/>
  <c r="CH69" i="9"/>
  <c r="CH330" i="9"/>
  <c r="CH159" i="9"/>
  <c r="CH424" i="9"/>
  <c r="CH39" i="9"/>
  <c r="CH194" i="9"/>
  <c r="CH302" i="9"/>
  <c r="CH354" i="9"/>
  <c r="CH457" i="9"/>
  <c r="CH112" i="9"/>
  <c r="CH217" i="9"/>
  <c r="CH359" i="9"/>
  <c r="CH426" i="9"/>
  <c r="CH11" i="9"/>
  <c r="CH227" i="9"/>
  <c r="CH411" i="9"/>
  <c r="CH235" i="9"/>
  <c r="CH246" i="9"/>
  <c r="CH168" i="9"/>
  <c r="CH139" i="9"/>
  <c r="CH280" i="9"/>
  <c r="CH189" i="9"/>
  <c r="CH179" i="9"/>
  <c r="CH95" i="9"/>
  <c r="CH230" i="9"/>
  <c r="CH126" i="9"/>
  <c r="CH63" i="9"/>
  <c r="CH281" i="9"/>
  <c r="CH370" i="9"/>
  <c r="CH198" i="9"/>
  <c r="CH54" i="9"/>
  <c r="CH377" i="9"/>
  <c r="CH459" i="9"/>
  <c r="CH343" i="9"/>
  <c r="CH272" i="9"/>
  <c r="CH106" i="9"/>
  <c r="CH40" i="9"/>
  <c r="CH305" i="9"/>
  <c r="CH97" i="9"/>
  <c r="CH186" i="9"/>
  <c r="CH55" i="9"/>
  <c r="CH86" i="9"/>
  <c r="CH99" i="9"/>
  <c r="CH228" i="9"/>
  <c r="CH378" i="9"/>
  <c r="CH428" i="9"/>
  <c r="CH434" i="9"/>
  <c r="CH207" i="9"/>
  <c r="CH291" i="9"/>
  <c r="CH338" i="9"/>
  <c r="CH73" i="9"/>
  <c r="CH452" i="9"/>
  <c r="CH329" i="9"/>
  <c r="CH421" i="9"/>
  <c r="CH351" i="9"/>
  <c r="CH133" i="9"/>
  <c r="CH164" i="9"/>
  <c r="CH276" i="9"/>
  <c r="CH58" i="9"/>
  <c r="CH456" i="9"/>
  <c r="CH405" i="9"/>
  <c r="CH122" i="9"/>
  <c r="CH310" i="9"/>
  <c r="CH409" i="9"/>
  <c r="CH84" i="9"/>
  <c r="CH187" i="9"/>
  <c r="CH263" i="9"/>
  <c r="CH427" i="9"/>
  <c r="CH371" i="9"/>
  <c r="CH211" i="9"/>
  <c r="CH114" i="9"/>
  <c r="CH458" i="9"/>
  <c r="CH9" i="9"/>
  <c r="CH384" i="9"/>
  <c r="CH47" i="9"/>
  <c r="CH356" i="9"/>
  <c r="CH290" i="9"/>
  <c r="CH208" i="9"/>
  <c r="CH285" i="9"/>
  <c r="CH21" i="9"/>
  <c r="CH292" i="9"/>
  <c r="CH433" i="9"/>
  <c r="CH222" i="9"/>
  <c r="CH445" i="9"/>
  <c r="CH403" i="9"/>
  <c r="CH23" i="9"/>
  <c r="CH382" i="9"/>
  <c r="CH213" i="9"/>
  <c r="CH337" i="9"/>
  <c r="CH414" i="9"/>
  <c r="CH304" i="9"/>
  <c r="CH295" i="9"/>
  <c r="CH19" i="9"/>
  <c r="CH461" i="9"/>
  <c r="CH241" i="9"/>
  <c r="CH446" i="9"/>
  <c r="CH148" i="9"/>
  <c r="CH386" i="9"/>
  <c r="CH162" i="9"/>
  <c r="CH113" i="9"/>
  <c r="CH435" i="9"/>
  <c r="CH248" i="9"/>
  <c r="CH385" i="9"/>
  <c r="CH264" i="9"/>
  <c r="CH350" i="9"/>
  <c r="CH85" i="9"/>
  <c r="CH447" i="9"/>
  <c r="CH101" i="9"/>
  <c r="CH202" i="9"/>
  <c r="CH109" i="9"/>
  <c r="CH143" i="9"/>
  <c r="CH196" i="9"/>
  <c r="CH406" i="9"/>
  <c r="CH417" i="9"/>
  <c r="CH120" i="9"/>
  <c r="CH104" i="9"/>
  <c r="CH367" i="9"/>
  <c r="CH180" i="9"/>
  <c r="CH123" i="9"/>
  <c r="CH326" i="9"/>
  <c r="CH14" i="9"/>
  <c r="CH240" i="9"/>
  <c r="CH269" i="9"/>
  <c r="CH442" i="9"/>
  <c r="CH270" i="9"/>
  <c r="CH307" i="9"/>
  <c r="CH87" i="9"/>
  <c r="CH387" i="9"/>
  <c r="CH234" i="9"/>
  <c r="CH17" i="9"/>
  <c r="CH70" i="9"/>
  <c r="CH80" i="9"/>
  <c r="CH127" i="9"/>
  <c r="CH96" i="9"/>
  <c r="CH160" i="9"/>
  <c r="CH145" i="9"/>
  <c r="CH16" i="9"/>
  <c r="CH20" i="9"/>
  <c r="CH432" i="9"/>
  <c r="CH163" i="9"/>
  <c r="CH177" i="9"/>
  <c r="CH203" i="9"/>
  <c r="CH394" i="9"/>
  <c r="CH138" i="9"/>
  <c r="CD66" i="9"/>
  <c r="CD206" i="9"/>
  <c r="CD345" i="9"/>
  <c r="CD360" i="9"/>
  <c r="CD284" i="9"/>
  <c r="CD111" i="9"/>
  <c r="CD429" i="9"/>
  <c r="CD37" i="9"/>
  <c r="CD46" i="9"/>
  <c r="CD33" i="9"/>
  <c r="CD256" i="9"/>
  <c r="CD195" i="9"/>
  <c r="CD209" i="9"/>
  <c r="CD173" i="9"/>
  <c r="CD137" i="9"/>
  <c r="CD391" i="9"/>
  <c r="CD398" i="9"/>
  <c r="CD353" i="9"/>
  <c r="CD408" i="9"/>
  <c r="CD301" i="9"/>
  <c r="CD316" i="9"/>
  <c r="CD38" i="9"/>
  <c r="CD72" i="9"/>
  <c r="CD75" i="9"/>
  <c r="CD41" i="9"/>
  <c r="CD76" i="9"/>
  <c r="CD82" i="9"/>
  <c r="CD115" i="9"/>
  <c r="CD128" i="9"/>
  <c r="CD154" i="9"/>
  <c r="CD231" i="9"/>
  <c r="CD251" i="9"/>
  <c r="CD271" i="9"/>
  <c r="CD297" i="9"/>
  <c r="CD318" i="9"/>
  <c r="CD368" i="9"/>
  <c r="CD172" i="9"/>
  <c r="CD380" i="9"/>
  <c r="CD439" i="9"/>
  <c r="CD448" i="9"/>
  <c r="CD450" i="9"/>
  <c r="CD224" i="9"/>
  <c r="CD342" i="9"/>
  <c r="CD214" i="9"/>
  <c r="CD325" i="9"/>
  <c r="CD266" i="9"/>
  <c r="CD77" i="9"/>
  <c r="CD265" i="9"/>
  <c r="CD262" i="9"/>
  <c r="CD43" i="9"/>
  <c r="CD68" i="9"/>
  <c r="CD402" i="9"/>
  <c r="CD372" i="9"/>
  <c r="CD415" i="9"/>
  <c r="CD431" i="9"/>
  <c r="CD286" i="9"/>
  <c r="CD146" i="9"/>
  <c r="CD49" i="9"/>
  <c r="CD216" i="9"/>
  <c r="CD200" i="9"/>
  <c r="CD130" i="9"/>
  <c r="CD303" i="9"/>
  <c r="CD331" i="9"/>
  <c r="CD332" i="9"/>
  <c r="CD191" i="9"/>
  <c r="CD175" i="9"/>
  <c r="CD267" i="9"/>
  <c r="CD28" i="9"/>
  <c r="CD275" i="9"/>
  <c r="CD59" i="9"/>
  <c r="CD107" i="9"/>
  <c r="CD12" i="9"/>
  <c r="CD32" i="9"/>
  <c r="CD125" i="9"/>
  <c r="CD147" i="9"/>
  <c r="CD220" i="9"/>
  <c r="CD229" i="9"/>
  <c r="CD250" i="9"/>
  <c r="CD319" i="9"/>
  <c r="CD323" i="9"/>
  <c r="CD418" i="9"/>
  <c r="CD30" i="9"/>
  <c r="CD60" i="9"/>
  <c r="CD116" i="9"/>
  <c r="CD136" i="9"/>
  <c r="CD153" i="9"/>
  <c r="CD170" i="9"/>
  <c r="CD254" i="9"/>
  <c r="CD255" i="9"/>
  <c r="CD288" i="9"/>
  <c r="CD309" i="9"/>
  <c r="CD335" i="9"/>
  <c r="CD341" i="9"/>
  <c r="CD346" i="9"/>
  <c r="CD298" i="9"/>
  <c r="CD287" i="9"/>
  <c r="CD53" i="9"/>
  <c r="CD13" i="9"/>
  <c r="CD283" i="9"/>
  <c r="CD176" i="9"/>
  <c r="CD129" i="9"/>
  <c r="CD50" i="9"/>
  <c r="CD51" i="9"/>
  <c r="CD52" i="9"/>
  <c r="CD300" i="9"/>
  <c r="CD259" i="9"/>
  <c r="CD71" i="9"/>
  <c r="CD363" i="9"/>
  <c r="CD401" i="9"/>
  <c r="CD45" i="9"/>
  <c r="CD400" i="9"/>
  <c r="CD440" i="9"/>
  <c r="CD462" i="9"/>
  <c r="CD165" i="9"/>
  <c r="CD83" i="9"/>
  <c r="CD361" i="9"/>
  <c r="CD397" i="9"/>
  <c r="CD174" i="9"/>
  <c r="CD375" i="9"/>
  <c r="CD48" i="9"/>
  <c r="CD278" i="9"/>
  <c r="CD294" i="9"/>
  <c r="CD322" i="9"/>
  <c r="CD320" i="9"/>
  <c r="CD34" i="9"/>
  <c r="CD135" i="9"/>
  <c r="CD205" i="9"/>
  <c r="CD244" i="9"/>
  <c r="CD413" i="9"/>
  <c r="CD393" i="9"/>
  <c r="CD98" i="9"/>
  <c r="CD349" i="9"/>
  <c r="CD152" i="9"/>
  <c r="CD355" i="9"/>
  <c r="CD188" i="9"/>
  <c r="CD141" i="9"/>
  <c r="CD132" i="9"/>
  <c r="CD449" i="9"/>
  <c r="CD306" i="9"/>
  <c r="CD313" i="9"/>
  <c r="CD348" i="9"/>
  <c r="CD193" i="9"/>
  <c r="CD407" i="9"/>
  <c r="CD362" i="9"/>
  <c r="CD453" i="9"/>
  <c r="CD327" i="9"/>
  <c r="CD252" i="9"/>
  <c r="CD27" i="9"/>
  <c r="CD438" i="9"/>
  <c r="CD42" i="9"/>
  <c r="CD192" i="9"/>
  <c r="CD218" i="9"/>
  <c r="CD389" i="9"/>
  <c r="CD108" i="9"/>
  <c r="CD225" i="9"/>
  <c r="CD312" i="9"/>
  <c r="CD156" i="9"/>
  <c r="CD347" i="9"/>
  <c r="CD57" i="9"/>
  <c r="CD64" i="9"/>
  <c r="CD369" i="9"/>
  <c r="CD65" i="9"/>
  <c r="CD67" i="9"/>
  <c r="CD396" i="9"/>
  <c r="CD221" i="9"/>
  <c r="CD454" i="9"/>
  <c r="CD215" i="9"/>
  <c r="CD364" i="9"/>
  <c r="CD315" i="9"/>
  <c r="CD149" i="9"/>
  <c r="CD22" i="9"/>
  <c r="CD74" i="9"/>
  <c r="CD10" i="9"/>
  <c r="CD102" i="9"/>
  <c r="CD131" i="9"/>
  <c r="CD358" i="9"/>
  <c r="CD158" i="9"/>
  <c r="CD181" i="9"/>
  <c r="CD308" i="9"/>
  <c r="CD239" i="9"/>
  <c r="CD324" i="9"/>
  <c r="CD182" i="9"/>
  <c r="CD117" i="9"/>
  <c r="CD357" i="9"/>
  <c r="CD423" i="9"/>
  <c r="CD36" i="9"/>
  <c r="CD56" i="9"/>
  <c r="CD404" i="9"/>
  <c r="CD376" i="9"/>
  <c r="CD420" i="9"/>
  <c r="CD336" i="9"/>
  <c r="CD79" i="9"/>
  <c r="CD121" i="9"/>
  <c r="CD24" i="9"/>
  <c r="CD161" i="9"/>
  <c r="CD443" i="9"/>
  <c r="CD233" i="9"/>
  <c r="CD374" i="9"/>
  <c r="CD124" i="9"/>
  <c r="CD140" i="9"/>
  <c r="CD199" i="9"/>
  <c r="CD253" i="9"/>
  <c r="CD258" i="9"/>
  <c r="CD299" i="9"/>
  <c r="CD260" i="9"/>
  <c r="CD451" i="9"/>
  <c r="CD157" i="9"/>
  <c r="CD419" i="9"/>
  <c r="CD437" i="9"/>
  <c r="CD243" i="9"/>
  <c r="CD366" i="9"/>
  <c r="CD365" i="9"/>
  <c r="CD150" i="9"/>
  <c r="CD277" i="9"/>
  <c r="CD223" i="9"/>
  <c r="CD167" i="9"/>
  <c r="CD261" i="9"/>
  <c r="CD226" i="9"/>
  <c r="CD35" i="9"/>
  <c r="CD257" i="9"/>
  <c r="CD184" i="9"/>
  <c r="CD197" i="9"/>
  <c r="CD273" i="9"/>
  <c r="CD118" i="9"/>
  <c r="CD103" i="9"/>
  <c r="CD249" i="9"/>
  <c r="CD44" i="9"/>
  <c r="CD296" i="9"/>
  <c r="CD328" i="9"/>
  <c r="CD293" i="9"/>
  <c r="CD245" i="9"/>
  <c r="CD100" i="9"/>
  <c r="CD25" i="9"/>
  <c r="CD171" i="9"/>
  <c r="CD321" i="9"/>
  <c r="CD314" i="9"/>
  <c r="CD383" i="9"/>
  <c r="CD422" i="9"/>
  <c r="CD381" i="9"/>
  <c r="CD247" i="9"/>
  <c r="CD26" i="9"/>
  <c r="CD274" i="9"/>
  <c r="CD392" i="9"/>
  <c r="CD232" i="9"/>
  <c r="CD134" i="9"/>
  <c r="CD142" i="9"/>
  <c r="CD237" i="9"/>
  <c r="CD311" i="9"/>
  <c r="CD379" i="9"/>
  <c r="CD344" i="9"/>
  <c r="CD94" i="9"/>
  <c r="CD339" i="9"/>
  <c r="CD90" i="9"/>
  <c r="CD93" i="9"/>
  <c r="CD91" i="9"/>
  <c r="CD92" i="9"/>
  <c r="CD15" i="9"/>
  <c r="CD31" i="9"/>
  <c r="CD268" i="9"/>
  <c r="CD373" i="9"/>
  <c r="CD460" i="9"/>
  <c r="CD455" i="9"/>
  <c r="CD105" i="9"/>
  <c r="CD183" i="9"/>
  <c r="CD201" i="9"/>
  <c r="CD178" i="9"/>
  <c r="CD61" i="9"/>
  <c r="CD289" i="9"/>
  <c r="CD334" i="9"/>
  <c r="CD169" i="9"/>
  <c r="CD88" i="9"/>
  <c r="CD219" i="9"/>
  <c r="CD282" i="9"/>
  <c r="CD425" i="9"/>
  <c r="CD333" i="9"/>
  <c r="CD388" i="9"/>
  <c r="CD110" i="9"/>
  <c r="CD416" i="9"/>
  <c r="CD352" i="9"/>
  <c r="CD279" i="9"/>
  <c r="CD317" i="9"/>
  <c r="CD212" i="9"/>
  <c r="CD430" i="9"/>
  <c r="CD236" i="9"/>
  <c r="CD190" i="9"/>
  <c r="CD166" i="9"/>
  <c r="CD210" i="9"/>
  <c r="CD185" i="9"/>
  <c r="CD89" i="9"/>
  <c r="CD78" i="9"/>
  <c r="CD412" i="9"/>
  <c r="CD436" i="9"/>
  <c r="CD441" i="9"/>
  <c r="CD81" i="9"/>
  <c r="CD242" i="9"/>
  <c r="CD151" i="9"/>
  <c r="CD18" i="9"/>
  <c r="CD144" i="9"/>
  <c r="CD238" i="9"/>
  <c r="CD399" i="9"/>
  <c r="CD340" i="9"/>
  <c r="CD395" i="9"/>
  <c r="CD444" i="9"/>
  <c r="CD29" i="9"/>
  <c r="CD204" i="9"/>
  <c r="CD410" i="9"/>
  <c r="CD119" i="9"/>
  <c r="CD62" i="9"/>
  <c r="CD155" i="9"/>
  <c r="CD390" i="9"/>
  <c r="CD69" i="9"/>
  <c r="CD330" i="9"/>
  <c r="CD159" i="9"/>
  <c r="CD424" i="9"/>
  <c r="CD39" i="9"/>
  <c r="CD194" i="9"/>
  <c r="CD302" i="9"/>
  <c r="CD354" i="9"/>
  <c r="CD457" i="9"/>
  <c r="CD112" i="9"/>
  <c r="CD217" i="9"/>
  <c r="CD359" i="9"/>
  <c r="CD426" i="9"/>
  <c r="CD11" i="9"/>
  <c r="CD227" i="9"/>
  <c r="CD411" i="9"/>
  <c r="CD235" i="9"/>
  <c r="CD246" i="9"/>
  <c r="CD168" i="9"/>
  <c r="CD139" i="9"/>
  <c r="CD280" i="9"/>
  <c r="CD189" i="9"/>
  <c r="CD179" i="9"/>
  <c r="CD95" i="9"/>
  <c r="CD230" i="9"/>
  <c r="CD126" i="9"/>
  <c r="CD63" i="9"/>
  <c r="CD281" i="9"/>
  <c r="CD370" i="9"/>
  <c r="CD198" i="9"/>
  <c r="CD54" i="9"/>
  <c r="CD377" i="9"/>
  <c r="CD459" i="9"/>
  <c r="CD343" i="9"/>
  <c r="CD272" i="9"/>
  <c r="CD106" i="9"/>
  <c r="CD40" i="9"/>
  <c r="CD305" i="9"/>
  <c r="CD97" i="9"/>
  <c r="CD186" i="9"/>
  <c r="CD55" i="9"/>
  <c r="CD86" i="9"/>
  <c r="CD99" i="9"/>
  <c r="CD228" i="9"/>
  <c r="CD378" i="9"/>
  <c r="CD428" i="9"/>
  <c r="CD434" i="9"/>
  <c r="CD207" i="9"/>
  <c r="CD291" i="9"/>
  <c r="CD338" i="9"/>
  <c r="CD73" i="9"/>
  <c r="CD452" i="9"/>
  <c r="CD329" i="9"/>
  <c r="CD421" i="9"/>
  <c r="CD351" i="9"/>
  <c r="CD133" i="9"/>
  <c r="CD164" i="9"/>
  <c r="CD276" i="9"/>
  <c r="CD58" i="9"/>
  <c r="CD456" i="9"/>
  <c r="CD405" i="9"/>
  <c r="CD122" i="9"/>
  <c r="CD310" i="9"/>
  <c r="CD409" i="9"/>
  <c r="CD84" i="9"/>
  <c r="CD187" i="9"/>
  <c r="CD263" i="9"/>
  <c r="CD427" i="9"/>
  <c r="CD371" i="9"/>
  <c r="CD211" i="9"/>
  <c r="CD114" i="9"/>
  <c r="CD458" i="9"/>
  <c r="CD9" i="9"/>
  <c r="CD384" i="9"/>
  <c r="CD47" i="9"/>
  <c r="CD356" i="9"/>
  <c r="CD290" i="9"/>
  <c r="CD208" i="9"/>
  <c r="CD285" i="9"/>
  <c r="CD21" i="9"/>
  <c r="CD292" i="9"/>
  <c r="CD433" i="9"/>
  <c r="CD222" i="9"/>
  <c r="CD445" i="9"/>
  <c r="CD403" i="9"/>
  <c r="CD23" i="9"/>
  <c r="CD382" i="9"/>
  <c r="CD213" i="9"/>
  <c r="CD337" i="9"/>
  <c r="CD414" i="9"/>
  <c r="CD304" i="9"/>
  <c r="CD295" i="9"/>
  <c r="CD19" i="9"/>
  <c r="CD461" i="9"/>
  <c r="CD241" i="9"/>
  <c r="CD446" i="9"/>
  <c r="CD148" i="9"/>
  <c r="CD386" i="9"/>
  <c r="CD162" i="9"/>
  <c r="CD113" i="9"/>
  <c r="CD435" i="9"/>
  <c r="CD248" i="9"/>
  <c r="CD385" i="9"/>
  <c r="CD264" i="9"/>
  <c r="CD350" i="9"/>
  <c r="CD85" i="9"/>
  <c r="CD447" i="9"/>
  <c r="CD101" i="9"/>
  <c r="CD202" i="9"/>
  <c r="CD109" i="9"/>
  <c r="CD143" i="9"/>
  <c r="CD196" i="9"/>
  <c r="CD406" i="9"/>
  <c r="CD417" i="9"/>
  <c r="CD120" i="9"/>
  <c r="CD104" i="9"/>
  <c r="CD367" i="9"/>
  <c r="CD180" i="9"/>
  <c r="CD123" i="9"/>
  <c r="CD326" i="9"/>
  <c r="CD14" i="9"/>
  <c r="CD240" i="9"/>
  <c r="CD269" i="9"/>
  <c r="CD442" i="9"/>
  <c r="CD270" i="9"/>
  <c r="CD307" i="9"/>
  <c r="CD87" i="9"/>
  <c r="CD387" i="9"/>
  <c r="CD234" i="9"/>
  <c r="CD17" i="9"/>
  <c r="CD70" i="9"/>
  <c r="CD80" i="9"/>
  <c r="CD127" i="9"/>
  <c r="CD96" i="9"/>
  <c r="CD160" i="9"/>
  <c r="CD145" i="9"/>
  <c r="CD16" i="9"/>
  <c r="CD20" i="9"/>
  <c r="CD432" i="9"/>
  <c r="CD163" i="9"/>
  <c r="CD177" i="9"/>
  <c r="CD203" i="9"/>
  <c r="CD394" i="9"/>
  <c r="CD138" i="9"/>
  <c r="BZ66" i="9"/>
  <c r="BZ206" i="9"/>
  <c r="BZ345" i="9"/>
  <c r="BZ360" i="9"/>
  <c r="BZ284" i="9"/>
  <c r="BZ111" i="9"/>
  <c r="BZ429" i="9"/>
  <c r="BZ37" i="9"/>
  <c r="BZ46" i="9"/>
  <c r="BZ33" i="9"/>
  <c r="BZ256" i="9"/>
  <c r="BZ195" i="9"/>
  <c r="BZ209" i="9"/>
  <c r="BZ173" i="9"/>
  <c r="BZ137" i="9"/>
  <c r="BZ391" i="9"/>
  <c r="BZ398" i="9"/>
  <c r="BZ353" i="9"/>
  <c r="BZ408" i="9"/>
  <c r="BZ301" i="9"/>
  <c r="BZ316" i="9"/>
  <c r="BZ38" i="9"/>
  <c r="BZ72" i="9"/>
  <c r="BZ75" i="9"/>
  <c r="BZ41" i="9"/>
  <c r="BZ76" i="9"/>
  <c r="BZ82" i="9"/>
  <c r="BZ115" i="9"/>
  <c r="BZ128" i="9"/>
  <c r="BZ154" i="9"/>
  <c r="BZ231" i="9"/>
  <c r="BZ251" i="9"/>
  <c r="BZ271" i="9"/>
  <c r="BZ297" i="9"/>
  <c r="BZ318" i="9"/>
  <c r="BZ368" i="9"/>
  <c r="BZ172" i="9"/>
  <c r="BZ380" i="9"/>
  <c r="BZ439" i="9"/>
  <c r="BZ448" i="9"/>
  <c r="BZ450" i="9"/>
  <c r="BZ224" i="9"/>
  <c r="BZ342" i="9"/>
  <c r="BZ214" i="9"/>
  <c r="BZ325" i="9"/>
  <c r="BZ266" i="9"/>
  <c r="BZ77" i="9"/>
  <c r="BZ265" i="9"/>
  <c r="BZ262" i="9"/>
  <c r="BZ43" i="9"/>
  <c r="BZ68" i="9"/>
  <c r="BZ402" i="9"/>
  <c r="BZ372" i="9"/>
  <c r="BZ415" i="9"/>
  <c r="BZ431" i="9"/>
  <c r="BZ286" i="9"/>
  <c r="BZ146" i="9"/>
  <c r="BZ49" i="9"/>
  <c r="BZ216" i="9"/>
  <c r="BZ200" i="9"/>
  <c r="BZ130" i="9"/>
  <c r="BZ303" i="9"/>
  <c r="BZ331" i="9"/>
  <c r="BZ332" i="9"/>
  <c r="BZ191" i="9"/>
  <c r="BZ175" i="9"/>
  <c r="BZ267" i="9"/>
  <c r="BZ28" i="9"/>
  <c r="BZ275" i="9"/>
  <c r="BZ59" i="9"/>
  <c r="BZ107" i="9"/>
  <c r="BZ12" i="9"/>
  <c r="BZ32" i="9"/>
  <c r="BZ125" i="9"/>
  <c r="BZ147" i="9"/>
  <c r="BZ220" i="9"/>
  <c r="BZ229" i="9"/>
  <c r="BZ250" i="9"/>
  <c r="BZ319" i="9"/>
  <c r="BZ323" i="9"/>
  <c r="BZ418" i="9"/>
  <c r="BZ30" i="9"/>
  <c r="BZ60" i="9"/>
  <c r="BZ116" i="9"/>
  <c r="BZ136" i="9"/>
  <c r="BZ153" i="9"/>
  <c r="BZ170" i="9"/>
  <c r="BZ254" i="9"/>
  <c r="BZ255" i="9"/>
  <c r="BZ288" i="9"/>
  <c r="BZ309" i="9"/>
  <c r="BZ335" i="9"/>
  <c r="BZ341" i="9"/>
  <c r="BZ346" i="9"/>
  <c r="BZ298" i="9"/>
  <c r="BZ287" i="9"/>
  <c r="BZ53" i="9"/>
  <c r="BZ13" i="9"/>
  <c r="BZ283" i="9"/>
  <c r="BZ176" i="9"/>
  <c r="BZ129" i="9"/>
  <c r="BZ50" i="9"/>
  <c r="BZ51" i="9"/>
  <c r="BZ52" i="9"/>
  <c r="BZ300" i="9"/>
  <c r="BZ259" i="9"/>
  <c r="BZ71" i="9"/>
  <c r="BZ363" i="9"/>
  <c r="BZ401" i="9"/>
  <c r="BZ45" i="9"/>
  <c r="BZ400" i="9"/>
  <c r="BZ440" i="9"/>
  <c r="BZ462" i="9"/>
  <c r="BZ165" i="9"/>
  <c r="BZ83" i="9"/>
  <c r="BZ361" i="9"/>
  <c r="BZ397" i="9"/>
  <c r="BZ174" i="9"/>
  <c r="BZ375" i="9"/>
  <c r="BZ48" i="9"/>
  <c r="BZ278" i="9"/>
  <c r="BZ294" i="9"/>
  <c r="BZ322" i="9"/>
  <c r="BZ320" i="9"/>
  <c r="BZ34" i="9"/>
  <c r="BZ135" i="9"/>
  <c r="BZ205" i="9"/>
  <c r="BZ244" i="9"/>
  <c r="BZ413" i="9"/>
  <c r="BZ393" i="9"/>
  <c r="BZ98" i="9"/>
  <c r="BZ349" i="9"/>
  <c r="BZ152" i="9"/>
  <c r="BZ355" i="9"/>
  <c r="BZ188" i="9"/>
  <c r="BZ141" i="9"/>
  <c r="BZ132" i="9"/>
  <c r="BZ449" i="9"/>
  <c r="BZ306" i="9"/>
  <c r="BZ313" i="9"/>
  <c r="BZ348" i="9"/>
  <c r="BZ193" i="9"/>
  <c r="BZ407" i="9"/>
  <c r="BZ362" i="9"/>
  <c r="BZ453" i="9"/>
  <c r="BZ327" i="9"/>
  <c r="BZ252" i="9"/>
  <c r="BZ27" i="9"/>
  <c r="BZ438" i="9"/>
  <c r="BZ42" i="9"/>
  <c r="BZ192" i="9"/>
  <c r="BZ218" i="9"/>
  <c r="BZ389" i="9"/>
  <c r="BZ108" i="9"/>
  <c r="BZ225" i="9"/>
  <c r="BZ312" i="9"/>
  <c r="BZ156" i="9"/>
  <c r="BZ347" i="9"/>
  <c r="BZ57" i="9"/>
  <c r="BZ64" i="9"/>
  <c r="BZ369" i="9"/>
  <c r="BZ65" i="9"/>
  <c r="BZ67" i="9"/>
  <c r="BZ396" i="9"/>
  <c r="BZ221" i="9"/>
  <c r="BZ454" i="9"/>
  <c r="BZ215" i="9"/>
  <c r="BZ364" i="9"/>
  <c r="BZ315" i="9"/>
  <c r="BZ149" i="9"/>
  <c r="BZ22" i="9"/>
  <c r="BZ74" i="9"/>
  <c r="BZ10" i="9"/>
  <c r="BZ102" i="9"/>
  <c r="BZ131" i="9"/>
  <c r="BZ358" i="9"/>
  <c r="BZ158" i="9"/>
  <c r="BZ181" i="9"/>
  <c r="BZ308" i="9"/>
  <c r="BZ239" i="9"/>
  <c r="BZ324" i="9"/>
  <c r="BZ182" i="9"/>
  <c r="BZ117" i="9"/>
  <c r="BZ357" i="9"/>
  <c r="BZ423" i="9"/>
  <c r="BZ36" i="9"/>
  <c r="BZ56" i="9"/>
  <c r="BZ404" i="9"/>
  <c r="BZ376" i="9"/>
  <c r="BZ420" i="9"/>
  <c r="BZ336" i="9"/>
  <c r="BZ79" i="9"/>
  <c r="BZ121" i="9"/>
  <c r="BZ24" i="9"/>
  <c r="BZ161" i="9"/>
  <c r="BZ443" i="9"/>
  <c r="BZ233" i="9"/>
  <c r="BZ374" i="9"/>
  <c r="BZ124" i="9"/>
  <c r="BZ140" i="9"/>
  <c r="BZ199" i="9"/>
  <c r="BZ253" i="9"/>
  <c r="BZ258" i="9"/>
  <c r="BZ299" i="9"/>
  <c r="BZ260" i="9"/>
  <c r="BZ451" i="9"/>
  <c r="BZ157" i="9"/>
  <c r="BZ419" i="9"/>
  <c r="BZ437" i="9"/>
  <c r="BZ243" i="9"/>
  <c r="BZ366" i="9"/>
  <c r="BZ365" i="9"/>
  <c r="BZ150" i="9"/>
  <c r="BZ277" i="9"/>
  <c r="BZ223" i="9"/>
  <c r="BZ167" i="9"/>
  <c r="BZ261" i="9"/>
  <c r="BZ226" i="9"/>
  <c r="BZ35" i="9"/>
  <c r="BZ257" i="9"/>
  <c r="BZ184" i="9"/>
  <c r="BZ197" i="9"/>
  <c r="BZ273" i="9"/>
  <c r="BZ118" i="9"/>
  <c r="BZ103" i="9"/>
  <c r="BZ249" i="9"/>
  <c r="BZ44" i="9"/>
  <c r="BZ296" i="9"/>
  <c r="BZ328" i="9"/>
  <c r="BZ293" i="9"/>
  <c r="BZ245" i="9"/>
  <c r="BZ100" i="9"/>
  <c r="BZ25" i="9"/>
  <c r="BZ171" i="9"/>
  <c r="BZ321" i="9"/>
  <c r="BZ314" i="9"/>
  <c r="BZ383" i="9"/>
  <c r="BZ422" i="9"/>
  <c r="BZ381" i="9"/>
  <c r="BZ247" i="9"/>
  <c r="BZ26" i="9"/>
  <c r="BZ274" i="9"/>
  <c r="BZ392" i="9"/>
  <c r="BZ232" i="9"/>
  <c r="BZ134" i="9"/>
  <c r="BZ142" i="9"/>
  <c r="BZ237" i="9"/>
  <c r="BZ311" i="9"/>
  <c r="BZ379" i="9"/>
  <c r="BZ344" i="9"/>
  <c r="BZ94" i="9"/>
  <c r="BZ339" i="9"/>
  <c r="BZ90" i="9"/>
  <c r="BZ93" i="9"/>
  <c r="BZ91" i="9"/>
  <c r="BZ92" i="9"/>
  <c r="BZ15" i="9"/>
  <c r="BZ31" i="9"/>
  <c r="BZ268" i="9"/>
  <c r="BZ373" i="9"/>
  <c r="BZ460" i="9"/>
  <c r="BZ455" i="9"/>
  <c r="BZ105" i="9"/>
  <c r="BZ183" i="9"/>
  <c r="BZ201" i="9"/>
  <c r="BZ178" i="9"/>
  <c r="BZ61" i="9"/>
  <c r="BZ289" i="9"/>
  <c r="BZ334" i="9"/>
  <c r="BZ169" i="9"/>
  <c r="BZ88" i="9"/>
  <c r="BZ219" i="9"/>
  <c r="BZ282" i="9"/>
  <c r="BZ425" i="9"/>
  <c r="BZ333" i="9"/>
  <c r="BZ388" i="9"/>
  <c r="BZ110" i="9"/>
  <c r="BZ416" i="9"/>
  <c r="BZ352" i="9"/>
  <c r="BZ279" i="9"/>
  <c r="BZ317" i="9"/>
  <c r="BZ212" i="9"/>
  <c r="BZ430" i="9"/>
  <c r="BZ236" i="9"/>
  <c r="BZ190" i="9"/>
  <c r="BZ166" i="9"/>
  <c r="BZ210" i="9"/>
  <c r="BZ185" i="9"/>
  <c r="BZ89" i="9"/>
  <c r="BZ78" i="9"/>
  <c r="BZ412" i="9"/>
  <c r="BZ436" i="9"/>
  <c r="BZ441" i="9"/>
  <c r="BZ81" i="9"/>
  <c r="BZ242" i="9"/>
  <c r="BZ151" i="9"/>
  <c r="BZ18" i="9"/>
  <c r="BZ144" i="9"/>
  <c r="BZ238" i="9"/>
  <c r="BZ399" i="9"/>
  <c r="BZ340" i="9"/>
  <c r="BZ395" i="9"/>
  <c r="BZ444" i="9"/>
  <c r="BZ29" i="9"/>
  <c r="BZ204" i="9"/>
  <c r="BZ410" i="9"/>
  <c r="BZ119" i="9"/>
  <c r="BZ62" i="9"/>
  <c r="BZ155" i="9"/>
  <c r="BZ390" i="9"/>
  <c r="BZ69" i="9"/>
  <c r="BZ330" i="9"/>
  <c r="BZ159" i="9"/>
  <c r="BZ424" i="9"/>
  <c r="BZ39" i="9"/>
  <c r="BZ194" i="9"/>
  <c r="BZ302" i="9"/>
  <c r="BZ354" i="9"/>
  <c r="BZ457" i="9"/>
  <c r="BZ112" i="9"/>
  <c r="BZ217" i="9"/>
  <c r="BZ359" i="9"/>
  <c r="BZ426" i="9"/>
  <c r="BZ11" i="9"/>
  <c r="BZ227" i="9"/>
  <c r="BZ411" i="9"/>
  <c r="BZ235" i="9"/>
  <c r="BZ246" i="9"/>
  <c r="BZ168" i="9"/>
  <c r="BZ139" i="9"/>
  <c r="BZ280" i="9"/>
  <c r="BZ189" i="9"/>
  <c r="BZ179" i="9"/>
  <c r="BZ95" i="9"/>
  <c r="BZ230" i="9"/>
  <c r="BZ126" i="9"/>
  <c r="BZ63" i="9"/>
  <c r="BZ281" i="9"/>
  <c r="BZ370" i="9"/>
  <c r="BZ198" i="9"/>
  <c r="BZ54" i="9"/>
  <c r="BZ377" i="9"/>
  <c r="BZ459" i="9"/>
  <c r="BZ343" i="9"/>
  <c r="BZ272" i="9"/>
  <c r="BZ106" i="9"/>
  <c r="BZ40" i="9"/>
  <c r="BZ305" i="9"/>
  <c r="BZ97" i="9"/>
  <c r="BZ186" i="9"/>
  <c r="BZ55" i="9"/>
  <c r="BZ86" i="9"/>
  <c r="BZ99" i="9"/>
  <c r="BZ228" i="9"/>
  <c r="BZ378" i="9"/>
  <c r="BZ428" i="9"/>
  <c r="BZ434" i="9"/>
  <c r="BZ207" i="9"/>
  <c r="BZ291" i="9"/>
  <c r="BZ338" i="9"/>
  <c r="BZ73" i="9"/>
  <c r="BZ452" i="9"/>
  <c r="BZ329" i="9"/>
  <c r="BZ421" i="9"/>
  <c r="BZ351" i="9"/>
  <c r="BZ133" i="9"/>
  <c r="BZ164" i="9"/>
  <c r="BZ276" i="9"/>
  <c r="BZ58" i="9"/>
  <c r="BZ456" i="9"/>
  <c r="BZ405" i="9"/>
  <c r="BZ122" i="9"/>
  <c r="BZ310" i="9"/>
  <c r="BZ409" i="9"/>
  <c r="BZ84" i="9"/>
  <c r="BZ187" i="9"/>
  <c r="BZ263" i="9"/>
  <c r="BZ427" i="9"/>
  <c r="BZ371" i="9"/>
  <c r="BZ211" i="9"/>
  <c r="BZ114" i="9"/>
  <c r="BZ458" i="9"/>
  <c r="BZ9" i="9"/>
  <c r="BZ384" i="9"/>
  <c r="BZ47" i="9"/>
  <c r="BZ356" i="9"/>
  <c r="BZ290" i="9"/>
  <c r="BZ208" i="9"/>
  <c r="BZ285" i="9"/>
  <c r="BZ21" i="9"/>
  <c r="BZ292" i="9"/>
  <c r="BZ433" i="9"/>
  <c r="BZ222" i="9"/>
  <c r="BZ445" i="9"/>
  <c r="BZ403" i="9"/>
  <c r="BZ23" i="9"/>
  <c r="BZ382" i="9"/>
  <c r="BZ213" i="9"/>
  <c r="BZ337" i="9"/>
  <c r="BZ414" i="9"/>
  <c r="BZ304" i="9"/>
  <c r="BZ295" i="9"/>
  <c r="BZ19" i="9"/>
  <c r="BZ461" i="9"/>
  <c r="BZ241" i="9"/>
  <c r="BZ446" i="9"/>
  <c r="BZ148" i="9"/>
  <c r="BZ386" i="9"/>
  <c r="BZ162" i="9"/>
  <c r="BZ113" i="9"/>
  <c r="BZ435" i="9"/>
  <c r="BZ248" i="9"/>
  <c r="BZ385" i="9"/>
  <c r="BZ264" i="9"/>
  <c r="BZ350" i="9"/>
  <c r="BZ85" i="9"/>
  <c r="BZ447" i="9"/>
  <c r="BZ101" i="9"/>
  <c r="BZ202" i="9"/>
  <c r="BZ109" i="9"/>
  <c r="BZ143" i="9"/>
  <c r="BZ196" i="9"/>
  <c r="BZ406" i="9"/>
  <c r="BZ417" i="9"/>
  <c r="BZ120" i="9"/>
  <c r="BZ104" i="9"/>
  <c r="BZ367" i="9"/>
  <c r="BZ180" i="9"/>
  <c r="BZ123" i="9"/>
  <c r="BZ326" i="9"/>
  <c r="BZ14" i="9"/>
  <c r="BZ240" i="9"/>
  <c r="BZ269" i="9"/>
  <c r="BZ442" i="9"/>
  <c r="BZ270" i="9"/>
  <c r="BZ307" i="9"/>
  <c r="BZ87" i="9"/>
  <c r="BZ387" i="9"/>
  <c r="BZ234" i="9"/>
  <c r="BZ17" i="9"/>
  <c r="BZ70" i="9"/>
  <c r="BZ80" i="9"/>
  <c r="BZ127" i="9"/>
  <c r="BZ96" i="9"/>
  <c r="BZ160" i="9"/>
  <c r="BZ145" i="9"/>
  <c r="BZ16" i="9"/>
  <c r="BZ20" i="9"/>
  <c r="BZ432" i="9"/>
  <c r="BZ163" i="9"/>
  <c r="BZ177" i="9"/>
  <c r="BZ203" i="9"/>
  <c r="BZ394" i="9"/>
  <c r="BZ138" i="9"/>
  <c r="BV66" i="9"/>
  <c r="BV206" i="9"/>
  <c r="BV345" i="9"/>
  <c r="BV360" i="9"/>
  <c r="BV284" i="9"/>
  <c r="BV111" i="9"/>
  <c r="BV429" i="9"/>
  <c r="BV37" i="9"/>
  <c r="BV46" i="9"/>
  <c r="BV33" i="9"/>
  <c r="BV256" i="9"/>
  <c r="BV195" i="9"/>
  <c r="BV209" i="9"/>
  <c r="BV173" i="9"/>
  <c r="BV137" i="9"/>
  <c r="BV391" i="9"/>
  <c r="BV398" i="9"/>
  <c r="BV353" i="9"/>
  <c r="BV408" i="9"/>
  <c r="BV301" i="9"/>
  <c r="BV316" i="9"/>
  <c r="BV38" i="9"/>
  <c r="BV72" i="9"/>
  <c r="BV75" i="9"/>
  <c r="BV41" i="9"/>
  <c r="BV76" i="9"/>
  <c r="BV82" i="9"/>
  <c r="BV115" i="9"/>
  <c r="BV128" i="9"/>
  <c r="BV154" i="9"/>
  <c r="BV231" i="9"/>
  <c r="BV251" i="9"/>
  <c r="BV271" i="9"/>
  <c r="BV297" i="9"/>
  <c r="BV318" i="9"/>
  <c r="BV368" i="9"/>
  <c r="BV172" i="9"/>
  <c r="BV380" i="9"/>
  <c r="BV439" i="9"/>
  <c r="BV448" i="9"/>
  <c r="BV450" i="9"/>
  <c r="BV224" i="9"/>
  <c r="BV342" i="9"/>
  <c r="BV214" i="9"/>
  <c r="BV325" i="9"/>
  <c r="BV266" i="9"/>
  <c r="BV77" i="9"/>
  <c r="BV265" i="9"/>
  <c r="BV262" i="9"/>
  <c r="BV43" i="9"/>
  <c r="BV68" i="9"/>
  <c r="BV402" i="9"/>
  <c r="BV372" i="9"/>
  <c r="BV415" i="9"/>
  <c r="BV431" i="9"/>
  <c r="BV286" i="9"/>
  <c r="BV146" i="9"/>
  <c r="BV49" i="9"/>
  <c r="BV216" i="9"/>
  <c r="BV200" i="9"/>
  <c r="BV130" i="9"/>
  <c r="BV303" i="9"/>
  <c r="BV331" i="9"/>
  <c r="BV332" i="9"/>
  <c r="BV191" i="9"/>
  <c r="BV175" i="9"/>
  <c r="BV267" i="9"/>
  <c r="BV28" i="9"/>
  <c r="BV275" i="9"/>
  <c r="BV59" i="9"/>
  <c r="BV107" i="9"/>
  <c r="BV12" i="9"/>
  <c r="BV32" i="9"/>
  <c r="BV125" i="9"/>
  <c r="BV147" i="9"/>
  <c r="BV220" i="9"/>
  <c r="BV229" i="9"/>
  <c r="BV250" i="9"/>
  <c r="BV319" i="9"/>
  <c r="BV323" i="9"/>
  <c r="BV418" i="9"/>
  <c r="BV30" i="9"/>
  <c r="BV60" i="9"/>
  <c r="BV116" i="9"/>
  <c r="BV136" i="9"/>
  <c r="BV153" i="9"/>
  <c r="BV170" i="9"/>
  <c r="BV254" i="9"/>
  <c r="BV255" i="9"/>
  <c r="BV288" i="9"/>
  <c r="BV309" i="9"/>
  <c r="BV335" i="9"/>
  <c r="BV341" i="9"/>
  <c r="BV346" i="9"/>
  <c r="BV298" i="9"/>
  <c r="BV287" i="9"/>
  <c r="BV53" i="9"/>
  <c r="BV13" i="9"/>
  <c r="BV283" i="9"/>
  <c r="BV176" i="9"/>
  <c r="BV129" i="9"/>
  <c r="BV50" i="9"/>
  <c r="BV51" i="9"/>
  <c r="BV52" i="9"/>
  <c r="BV300" i="9"/>
  <c r="BV259" i="9"/>
  <c r="BV71" i="9"/>
  <c r="BV363" i="9"/>
  <c r="BV401" i="9"/>
  <c r="BV45" i="9"/>
  <c r="BV400" i="9"/>
  <c r="BV440" i="9"/>
  <c r="BV462" i="9"/>
  <c r="BV165" i="9"/>
  <c r="BV83" i="9"/>
  <c r="BV361" i="9"/>
  <c r="BV397" i="9"/>
  <c r="BV174" i="9"/>
  <c r="BV375" i="9"/>
  <c r="BV48" i="9"/>
  <c r="BV278" i="9"/>
  <c r="BV294" i="9"/>
  <c r="BV322" i="9"/>
  <c r="BV320" i="9"/>
  <c r="BV34" i="9"/>
  <c r="BV135" i="9"/>
  <c r="BV205" i="9"/>
  <c r="BV244" i="9"/>
  <c r="BV413" i="9"/>
  <c r="BV393" i="9"/>
  <c r="BV98" i="9"/>
  <c r="BV349" i="9"/>
  <c r="BV152" i="9"/>
  <c r="BV355" i="9"/>
  <c r="BV188" i="9"/>
  <c r="BV141" i="9"/>
  <c r="BV132" i="9"/>
  <c r="BV449" i="9"/>
  <c r="BV306" i="9"/>
  <c r="BV313" i="9"/>
  <c r="BV348" i="9"/>
  <c r="BV193" i="9"/>
  <c r="BV407" i="9"/>
  <c r="BV362" i="9"/>
  <c r="BV453" i="9"/>
  <c r="BV327" i="9"/>
  <c r="BV252" i="9"/>
  <c r="BV27" i="9"/>
  <c r="BV438" i="9"/>
  <c r="BV42" i="9"/>
  <c r="BV192" i="9"/>
  <c r="BV218" i="9"/>
  <c r="BV389" i="9"/>
  <c r="BV108" i="9"/>
  <c r="BV225" i="9"/>
  <c r="BV312" i="9"/>
  <c r="BV156" i="9"/>
  <c r="BV347" i="9"/>
  <c r="BV57" i="9"/>
  <c r="BV64" i="9"/>
  <c r="BV369" i="9"/>
  <c r="BV65" i="9"/>
  <c r="BV67" i="9"/>
  <c r="BV396" i="9"/>
  <c r="BV221" i="9"/>
  <c r="BV454" i="9"/>
  <c r="BV215" i="9"/>
  <c r="BV364" i="9"/>
  <c r="BV315" i="9"/>
  <c r="BV149" i="9"/>
  <c r="BV22" i="9"/>
  <c r="BV74" i="9"/>
  <c r="BV10" i="9"/>
  <c r="BV102" i="9"/>
  <c r="BV131" i="9"/>
  <c r="BV358" i="9"/>
  <c r="BV158" i="9"/>
  <c r="BV181" i="9"/>
  <c r="BV308" i="9"/>
  <c r="BV239" i="9"/>
  <c r="BV324" i="9"/>
  <c r="BV182" i="9"/>
  <c r="BV117" i="9"/>
  <c r="BV357" i="9"/>
  <c r="BV423" i="9"/>
  <c r="BV36" i="9"/>
  <c r="BV56" i="9"/>
  <c r="BV404" i="9"/>
  <c r="BV376" i="9"/>
  <c r="BV420" i="9"/>
  <c r="BV336" i="9"/>
  <c r="BV79" i="9"/>
  <c r="BV121" i="9"/>
  <c r="BV24" i="9"/>
  <c r="BV161" i="9"/>
  <c r="BV443" i="9"/>
  <c r="BV233" i="9"/>
  <c r="BV374" i="9"/>
  <c r="BV124" i="9"/>
  <c r="BV140" i="9"/>
  <c r="BV199" i="9"/>
  <c r="BV253" i="9"/>
  <c r="BV258" i="9"/>
  <c r="BV299" i="9"/>
  <c r="BV260" i="9"/>
  <c r="BV451" i="9"/>
  <c r="BV157" i="9"/>
  <c r="BV419" i="9"/>
  <c r="BV437" i="9"/>
  <c r="BV243" i="9"/>
  <c r="BV366" i="9"/>
  <c r="BV365" i="9"/>
  <c r="BV150" i="9"/>
  <c r="BV277" i="9"/>
  <c r="BV223" i="9"/>
  <c r="BV167" i="9"/>
  <c r="BV261" i="9"/>
  <c r="BV226" i="9"/>
  <c r="BV35" i="9"/>
  <c r="BV257" i="9"/>
  <c r="BV184" i="9"/>
  <c r="BV197" i="9"/>
  <c r="BV273" i="9"/>
  <c r="BV118" i="9"/>
  <c r="BV103" i="9"/>
  <c r="BV249" i="9"/>
  <c r="BV44" i="9"/>
  <c r="BV296" i="9"/>
  <c r="BV328" i="9"/>
  <c r="BV293" i="9"/>
  <c r="BV245" i="9"/>
  <c r="BV100" i="9"/>
  <c r="BV25" i="9"/>
  <c r="BV171" i="9"/>
  <c r="BV321" i="9"/>
  <c r="BV314" i="9"/>
  <c r="BV383" i="9"/>
  <c r="BV422" i="9"/>
  <c r="BV381" i="9"/>
  <c r="BV247" i="9"/>
  <c r="BV26" i="9"/>
  <c r="BV274" i="9"/>
  <c r="BV392" i="9"/>
  <c r="BV232" i="9"/>
  <c r="BV134" i="9"/>
  <c r="BV142" i="9"/>
  <c r="BV237" i="9"/>
  <c r="BV311" i="9"/>
  <c r="BV379" i="9"/>
  <c r="BV344" i="9"/>
  <c r="BV94" i="9"/>
  <c r="BV339" i="9"/>
  <c r="BV90" i="9"/>
  <c r="BV93" i="9"/>
  <c r="BV91" i="9"/>
  <c r="BV92" i="9"/>
  <c r="BV15" i="9"/>
  <c r="BV31" i="9"/>
  <c r="BV268" i="9"/>
  <c r="BV373" i="9"/>
  <c r="BV460" i="9"/>
  <c r="BV455" i="9"/>
  <c r="BV105" i="9"/>
  <c r="BV183" i="9"/>
  <c r="BV201" i="9"/>
  <c r="BV178" i="9"/>
  <c r="BV61" i="9"/>
  <c r="BV289" i="9"/>
  <c r="BV334" i="9"/>
  <c r="BV169" i="9"/>
  <c r="BV88" i="9"/>
  <c r="BV219" i="9"/>
  <c r="BV282" i="9"/>
  <c r="BV425" i="9"/>
  <c r="BV333" i="9"/>
  <c r="BV388" i="9"/>
  <c r="BV110" i="9"/>
  <c r="BV416" i="9"/>
  <c r="BV352" i="9"/>
  <c r="BV279" i="9"/>
  <c r="BV317" i="9"/>
  <c r="BV212" i="9"/>
  <c r="BV430" i="9"/>
  <c r="BV236" i="9"/>
  <c r="BV190" i="9"/>
  <c r="BV166" i="9"/>
  <c r="BV210" i="9"/>
  <c r="BV185" i="9"/>
  <c r="BV89" i="9"/>
  <c r="BV78" i="9"/>
  <c r="BV412" i="9"/>
  <c r="BV436" i="9"/>
  <c r="BV441" i="9"/>
  <c r="BV81" i="9"/>
  <c r="BV242" i="9"/>
  <c r="BV151" i="9"/>
  <c r="BV18" i="9"/>
  <c r="BV144" i="9"/>
  <c r="BV238" i="9"/>
  <c r="BV399" i="9"/>
  <c r="BV340" i="9"/>
  <c r="BV395" i="9"/>
  <c r="BV444" i="9"/>
  <c r="BV29" i="9"/>
  <c r="BV204" i="9"/>
  <c r="BV410" i="9"/>
  <c r="BV119" i="9"/>
  <c r="BV62" i="9"/>
  <c r="BV155" i="9"/>
  <c r="BV390" i="9"/>
  <c r="BV69" i="9"/>
  <c r="BV330" i="9"/>
  <c r="BV159" i="9"/>
  <c r="BV424" i="9"/>
  <c r="BV39" i="9"/>
  <c r="BV194" i="9"/>
  <c r="BV302" i="9"/>
  <c r="BV354" i="9"/>
  <c r="BV457" i="9"/>
  <c r="BV112" i="9"/>
  <c r="BV217" i="9"/>
  <c r="BV359" i="9"/>
  <c r="BV426" i="9"/>
  <c r="BV11" i="9"/>
  <c r="BV227" i="9"/>
  <c r="BV411" i="9"/>
  <c r="BV235" i="9"/>
  <c r="BV246" i="9"/>
  <c r="BV168" i="9"/>
  <c r="BV139" i="9"/>
  <c r="BV280" i="9"/>
  <c r="BV189" i="9"/>
  <c r="BV179" i="9"/>
  <c r="BV95" i="9"/>
  <c r="BV230" i="9"/>
  <c r="BV126" i="9"/>
  <c r="BV63" i="9"/>
  <c r="BV281" i="9"/>
  <c r="BV370" i="9"/>
  <c r="BV198" i="9"/>
  <c r="BV54" i="9"/>
  <c r="BV377" i="9"/>
  <c r="BV459" i="9"/>
  <c r="BV343" i="9"/>
  <c r="BV272" i="9"/>
  <c r="BV106" i="9"/>
  <c r="BV40" i="9"/>
  <c r="BV305" i="9"/>
  <c r="BV97" i="9"/>
  <c r="BV186" i="9"/>
  <c r="BV55" i="9"/>
  <c r="BV86" i="9"/>
  <c r="BV99" i="9"/>
  <c r="BV228" i="9"/>
  <c r="BV378" i="9"/>
  <c r="BV428" i="9"/>
  <c r="BV434" i="9"/>
  <c r="BV207" i="9"/>
  <c r="BV291" i="9"/>
  <c r="BV338" i="9"/>
  <c r="BV73" i="9"/>
  <c r="BV452" i="9"/>
  <c r="BV329" i="9"/>
  <c r="BV421" i="9"/>
  <c r="BV351" i="9"/>
  <c r="BV133" i="9"/>
  <c r="BV164" i="9"/>
  <c r="BV276" i="9"/>
  <c r="BV58" i="9"/>
  <c r="BV456" i="9"/>
  <c r="BV405" i="9"/>
  <c r="BV122" i="9"/>
  <c r="BV310" i="9"/>
  <c r="BV409" i="9"/>
  <c r="BV84" i="9"/>
  <c r="BV187" i="9"/>
  <c r="BV263" i="9"/>
  <c r="BV427" i="9"/>
  <c r="BV371" i="9"/>
  <c r="BV211" i="9"/>
  <c r="BV114" i="9"/>
  <c r="BV458" i="9"/>
  <c r="BV9" i="9"/>
  <c r="BV384" i="9"/>
  <c r="BV47" i="9"/>
  <c r="BV356" i="9"/>
  <c r="BV290" i="9"/>
  <c r="BV208" i="9"/>
  <c r="BV285" i="9"/>
  <c r="BV21" i="9"/>
  <c r="BV292" i="9"/>
  <c r="BV433" i="9"/>
  <c r="BV222" i="9"/>
  <c r="BV445" i="9"/>
  <c r="BV403" i="9"/>
  <c r="BV23" i="9"/>
  <c r="BV382" i="9"/>
  <c r="BV213" i="9"/>
  <c r="BV337" i="9"/>
  <c r="BV414" i="9"/>
  <c r="BV304" i="9"/>
  <c r="BV295" i="9"/>
  <c r="BV19" i="9"/>
  <c r="BV461" i="9"/>
  <c r="BV241" i="9"/>
  <c r="BV446" i="9"/>
  <c r="BV148" i="9"/>
  <c r="BV386" i="9"/>
  <c r="BV162" i="9"/>
  <c r="BV113" i="9"/>
  <c r="BV435" i="9"/>
  <c r="BV248" i="9"/>
  <c r="BV385" i="9"/>
  <c r="BV264" i="9"/>
  <c r="BV350" i="9"/>
  <c r="BV85" i="9"/>
  <c r="BV447" i="9"/>
  <c r="BV101" i="9"/>
  <c r="BV202" i="9"/>
  <c r="BV109" i="9"/>
  <c r="BV143" i="9"/>
  <c r="BV196" i="9"/>
  <c r="BV406" i="9"/>
  <c r="BV417" i="9"/>
  <c r="BV120" i="9"/>
  <c r="BV104" i="9"/>
  <c r="BV367" i="9"/>
  <c r="BV180" i="9"/>
  <c r="BV123" i="9"/>
  <c r="BV326" i="9"/>
  <c r="BV14" i="9"/>
  <c r="BV240" i="9"/>
  <c r="BV269" i="9"/>
  <c r="BV442" i="9"/>
  <c r="BV270" i="9"/>
  <c r="BV307" i="9"/>
  <c r="BV87" i="9"/>
  <c r="BV387" i="9"/>
  <c r="BV234" i="9"/>
  <c r="BV17" i="9"/>
  <c r="BV70" i="9"/>
  <c r="BV80" i="9"/>
  <c r="BV127" i="9"/>
  <c r="BV96" i="9"/>
  <c r="BV160" i="9"/>
  <c r="BV145" i="9"/>
  <c r="BV16" i="9"/>
  <c r="BV20" i="9"/>
  <c r="BV432" i="9"/>
  <c r="BV163" i="9"/>
  <c r="BV177" i="9"/>
  <c r="BV203" i="9"/>
  <c r="BV394" i="9"/>
  <c r="BV138" i="9"/>
  <c r="BR66" i="9"/>
  <c r="BR206" i="9"/>
  <c r="BR345" i="9"/>
  <c r="BR360" i="9"/>
  <c r="BR284" i="9"/>
  <c r="BR111" i="9"/>
  <c r="BR429" i="9"/>
  <c r="BR37" i="9"/>
  <c r="BR46" i="9"/>
  <c r="BR33" i="9"/>
  <c r="BR256" i="9"/>
  <c r="BR195" i="9"/>
  <c r="BR209" i="9"/>
  <c r="BR173" i="9"/>
  <c r="BR137" i="9"/>
  <c r="BR391" i="9"/>
  <c r="BR398" i="9"/>
  <c r="BR353" i="9"/>
  <c r="BR408" i="9"/>
  <c r="BR301" i="9"/>
  <c r="BR316" i="9"/>
  <c r="BR38" i="9"/>
  <c r="BR72" i="9"/>
  <c r="BR75" i="9"/>
  <c r="BR41" i="9"/>
  <c r="BR76" i="9"/>
  <c r="BR82" i="9"/>
  <c r="BR115" i="9"/>
  <c r="BR128" i="9"/>
  <c r="BR154" i="9"/>
  <c r="BR231" i="9"/>
  <c r="BR251" i="9"/>
  <c r="BR271" i="9"/>
  <c r="BR297" i="9"/>
  <c r="BR318" i="9"/>
  <c r="BR368" i="9"/>
  <c r="BR172" i="9"/>
  <c r="BR380" i="9"/>
  <c r="BR439" i="9"/>
  <c r="BR448" i="9"/>
  <c r="BR450" i="9"/>
  <c r="BR224" i="9"/>
  <c r="BR342" i="9"/>
  <c r="BR214" i="9"/>
  <c r="BR325" i="9"/>
  <c r="BR266" i="9"/>
  <c r="BR77" i="9"/>
  <c r="BR265" i="9"/>
  <c r="BR262" i="9"/>
  <c r="BR43" i="9"/>
  <c r="BR68" i="9"/>
  <c r="BR402" i="9"/>
  <c r="BR372" i="9"/>
  <c r="BR415" i="9"/>
  <c r="BR431" i="9"/>
  <c r="BR286" i="9"/>
  <c r="BR146" i="9"/>
  <c r="BR49" i="9"/>
  <c r="BR216" i="9"/>
  <c r="BR200" i="9"/>
  <c r="BR130" i="9"/>
  <c r="BR303" i="9"/>
  <c r="BR331" i="9"/>
  <c r="BR332" i="9"/>
  <c r="BR191" i="9"/>
  <c r="BR175" i="9"/>
  <c r="BR267" i="9"/>
  <c r="BR28" i="9"/>
  <c r="BR275" i="9"/>
  <c r="BR59" i="9"/>
  <c r="BR107" i="9"/>
  <c r="BR12" i="9"/>
  <c r="BR32" i="9"/>
  <c r="BR125" i="9"/>
  <c r="BR147" i="9"/>
  <c r="BR220" i="9"/>
  <c r="BR229" i="9"/>
  <c r="BR250" i="9"/>
  <c r="BR319" i="9"/>
  <c r="BR323" i="9"/>
  <c r="BR418" i="9"/>
  <c r="BR30" i="9"/>
  <c r="BR60" i="9"/>
  <c r="BR116" i="9"/>
  <c r="BR136" i="9"/>
  <c r="BR153" i="9"/>
  <c r="BR170" i="9"/>
  <c r="BR254" i="9"/>
  <c r="BR255" i="9"/>
  <c r="BR288" i="9"/>
  <c r="BR309" i="9"/>
  <c r="BR335" i="9"/>
  <c r="BR341" i="9"/>
  <c r="BR346" i="9"/>
  <c r="BR298" i="9"/>
  <c r="BR287" i="9"/>
  <c r="BR53" i="9"/>
  <c r="BR13" i="9"/>
  <c r="BR283" i="9"/>
  <c r="BR176" i="9"/>
  <c r="BR129" i="9"/>
  <c r="BR50" i="9"/>
  <c r="BR51" i="9"/>
  <c r="BR52" i="9"/>
  <c r="BR300" i="9"/>
  <c r="BR259" i="9"/>
  <c r="BR71" i="9"/>
  <c r="BR363" i="9"/>
  <c r="BR401" i="9"/>
  <c r="BR45" i="9"/>
  <c r="BR400" i="9"/>
  <c r="BR440" i="9"/>
  <c r="BR462" i="9"/>
  <c r="BR165" i="9"/>
  <c r="BR83" i="9"/>
  <c r="BR361" i="9"/>
  <c r="BR397" i="9"/>
  <c r="BR174" i="9"/>
  <c r="BR375" i="9"/>
  <c r="BR48" i="9"/>
  <c r="BR278" i="9"/>
  <c r="BR294" i="9"/>
  <c r="BR322" i="9"/>
  <c r="BR320" i="9"/>
  <c r="BR34" i="9"/>
  <c r="BR135" i="9"/>
  <c r="BR205" i="9"/>
  <c r="BR244" i="9"/>
  <c r="BR413" i="9"/>
  <c r="BR393" i="9"/>
  <c r="BR98" i="9"/>
  <c r="BR349" i="9"/>
  <c r="BR152" i="9"/>
  <c r="BR355" i="9"/>
  <c r="BR188" i="9"/>
  <c r="BR141" i="9"/>
  <c r="BR132" i="9"/>
  <c r="BR449" i="9"/>
  <c r="BR306" i="9"/>
  <c r="BR313" i="9"/>
  <c r="BR348" i="9"/>
  <c r="BR193" i="9"/>
  <c r="BR407" i="9"/>
  <c r="BR362" i="9"/>
  <c r="BR453" i="9"/>
  <c r="BR327" i="9"/>
  <c r="BR252" i="9"/>
  <c r="BR27" i="9"/>
  <c r="BR438" i="9"/>
  <c r="BR42" i="9"/>
  <c r="BR192" i="9"/>
  <c r="BR218" i="9"/>
  <c r="BR389" i="9"/>
  <c r="BR108" i="9"/>
  <c r="BR225" i="9"/>
  <c r="BR312" i="9"/>
  <c r="BR156" i="9"/>
  <c r="BR347" i="9"/>
  <c r="BR57" i="9"/>
  <c r="BR64" i="9"/>
  <c r="BR369" i="9"/>
  <c r="BR65" i="9"/>
  <c r="BR67" i="9"/>
  <c r="BR396" i="9"/>
  <c r="BR221" i="9"/>
  <c r="BR454" i="9"/>
  <c r="BR215" i="9"/>
  <c r="BR364" i="9"/>
  <c r="BR315" i="9"/>
  <c r="BR149" i="9"/>
  <c r="BR22" i="9"/>
  <c r="BR74" i="9"/>
  <c r="BR10" i="9"/>
  <c r="BR102" i="9"/>
  <c r="BR131" i="9"/>
  <c r="BR358" i="9"/>
  <c r="BR158" i="9"/>
  <c r="BR181" i="9"/>
  <c r="BR308" i="9"/>
  <c r="BR239" i="9"/>
  <c r="BR324" i="9"/>
  <c r="BR182" i="9"/>
  <c r="BR117" i="9"/>
  <c r="BR357" i="9"/>
  <c r="BR423" i="9"/>
  <c r="BR36" i="9"/>
  <c r="BR56" i="9"/>
  <c r="BR404" i="9"/>
  <c r="BR376" i="9"/>
  <c r="BR420" i="9"/>
  <c r="BR336" i="9"/>
  <c r="BR79" i="9"/>
  <c r="BR121" i="9"/>
  <c r="BR24" i="9"/>
  <c r="BR161" i="9"/>
  <c r="BR443" i="9"/>
  <c r="BR233" i="9"/>
  <c r="BR374" i="9"/>
  <c r="BR124" i="9"/>
  <c r="BR140" i="9"/>
  <c r="BR199" i="9"/>
  <c r="BR253" i="9"/>
  <c r="BR258" i="9"/>
  <c r="BR299" i="9"/>
  <c r="BR260" i="9"/>
  <c r="BR451" i="9"/>
  <c r="BR157" i="9"/>
  <c r="BR419" i="9"/>
  <c r="BR437" i="9"/>
  <c r="BR243" i="9"/>
  <c r="BR366" i="9"/>
  <c r="BR365" i="9"/>
  <c r="BR150" i="9"/>
  <c r="BR277" i="9"/>
  <c r="BR223" i="9"/>
  <c r="BR167" i="9"/>
  <c r="BR261" i="9"/>
  <c r="BR226" i="9"/>
  <c r="BR35" i="9"/>
  <c r="BR257" i="9"/>
  <c r="BR184" i="9"/>
  <c r="BR197" i="9"/>
  <c r="BR273" i="9"/>
  <c r="BR118" i="9"/>
  <c r="BR103" i="9"/>
  <c r="BR249" i="9"/>
  <c r="BR44" i="9"/>
  <c r="BR296" i="9"/>
  <c r="BR328" i="9"/>
  <c r="BR293" i="9"/>
  <c r="BR245" i="9"/>
  <c r="BR100" i="9"/>
  <c r="BR25" i="9"/>
  <c r="BR171" i="9"/>
  <c r="BR321" i="9"/>
  <c r="BR314" i="9"/>
  <c r="BR383" i="9"/>
  <c r="BR422" i="9"/>
  <c r="BR381" i="9"/>
  <c r="BR247" i="9"/>
  <c r="BR26" i="9"/>
  <c r="BR274" i="9"/>
  <c r="BR392" i="9"/>
  <c r="BR232" i="9"/>
  <c r="BR134" i="9"/>
  <c r="BR142" i="9"/>
  <c r="BR237" i="9"/>
  <c r="BR311" i="9"/>
  <c r="BR379" i="9"/>
  <c r="BR344" i="9"/>
  <c r="BR94" i="9"/>
  <c r="BR339" i="9"/>
  <c r="BR90" i="9"/>
  <c r="BR93" i="9"/>
  <c r="BR91" i="9"/>
  <c r="BR92" i="9"/>
  <c r="BR15" i="9"/>
  <c r="BR31" i="9"/>
  <c r="BR268" i="9"/>
  <c r="BR373" i="9"/>
  <c r="BR460" i="9"/>
  <c r="BR455" i="9"/>
  <c r="BR105" i="9"/>
  <c r="BR183" i="9"/>
  <c r="BR201" i="9"/>
  <c r="BR178" i="9"/>
  <c r="BR61" i="9"/>
  <c r="BR289" i="9"/>
  <c r="BR334" i="9"/>
  <c r="BR169" i="9"/>
  <c r="BR88" i="9"/>
  <c r="BR219" i="9"/>
  <c r="BR282" i="9"/>
  <c r="BR425" i="9"/>
  <c r="BR333" i="9"/>
  <c r="BR388" i="9"/>
  <c r="BR110" i="9"/>
  <c r="BR416" i="9"/>
  <c r="BR352" i="9"/>
  <c r="BR279" i="9"/>
  <c r="BR317" i="9"/>
  <c r="BR212" i="9"/>
  <c r="BR430" i="9"/>
  <c r="BR236" i="9"/>
  <c r="BR190" i="9"/>
  <c r="BR166" i="9"/>
  <c r="BR210" i="9"/>
  <c r="BR185" i="9"/>
  <c r="BR89" i="9"/>
  <c r="BR78" i="9"/>
  <c r="BR412" i="9"/>
  <c r="BR436" i="9"/>
  <c r="BR441" i="9"/>
  <c r="BR81" i="9"/>
  <c r="BR242" i="9"/>
  <c r="BR151" i="9"/>
  <c r="BR18" i="9"/>
  <c r="BR144" i="9"/>
  <c r="BR238" i="9"/>
  <c r="BR399" i="9"/>
  <c r="BR340" i="9"/>
  <c r="BR395" i="9"/>
  <c r="BR444" i="9"/>
  <c r="BR29" i="9"/>
  <c r="BR204" i="9"/>
  <c r="BR410" i="9"/>
  <c r="BR119" i="9"/>
  <c r="BR62" i="9"/>
  <c r="BR155" i="9"/>
  <c r="BR390" i="9"/>
  <c r="BR69" i="9"/>
  <c r="BR330" i="9"/>
  <c r="BR159" i="9"/>
  <c r="BR424" i="9"/>
  <c r="BR39" i="9"/>
  <c r="BR194" i="9"/>
  <c r="BR302" i="9"/>
  <c r="BR354" i="9"/>
  <c r="BR457" i="9"/>
  <c r="BR112" i="9"/>
  <c r="BR217" i="9"/>
  <c r="BR359" i="9"/>
  <c r="BR426" i="9"/>
  <c r="BR11" i="9"/>
  <c r="BR227" i="9"/>
  <c r="BR411" i="9"/>
  <c r="BR235" i="9"/>
  <c r="BR246" i="9"/>
  <c r="BR168" i="9"/>
  <c r="BR139" i="9"/>
  <c r="BR280" i="9"/>
  <c r="BR189" i="9"/>
  <c r="BR179" i="9"/>
  <c r="BR95" i="9"/>
  <c r="BR230" i="9"/>
  <c r="BR126" i="9"/>
  <c r="BR63" i="9"/>
  <c r="BR281" i="9"/>
  <c r="BR370" i="9"/>
  <c r="BR198" i="9"/>
  <c r="BR54" i="9"/>
  <c r="BR377" i="9"/>
  <c r="BR459" i="9"/>
  <c r="BR343" i="9"/>
  <c r="BR272" i="9"/>
  <c r="BR106" i="9"/>
  <c r="BR40" i="9"/>
  <c r="BR305" i="9"/>
  <c r="BR97" i="9"/>
  <c r="BR186" i="9"/>
  <c r="BR55" i="9"/>
  <c r="BR86" i="9"/>
  <c r="BR99" i="9"/>
  <c r="BR228" i="9"/>
  <c r="BR378" i="9"/>
  <c r="BR428" i="9"/>
  <c r="BR434" i="9"/>
  <c r="BR207" i="9"/>
  <c r="BR291" i="9"/>
  <c r="BR338" i="9"/>
  <c r="BR73" i="9"/>
  <c r="BR452" i="9"/>
  <c r="BR329" i="9"/>
  <c r="BR421" i="9"/>
  <c r="BR351" i="9"/>
  <c r="BR133" i="9"/>
  <c r="BR164" i="9"/>
  <c r="BR276" i="9"/>
  <c r="BR58" i="9"/>
  <c r="BR456" i="9"/>
  <c r="BR405" i="9"/>
  <c r="BR122" i="9"/>
  <c r="BR310" i="9"/>
  <c r="BR409" i="9"/>
  <c r="BR84" i="9"/>
  <c r="BR187" i="9"/>
  <c r="BR263" i="9"/>
  <c r="BR427" i="9"/>
  <c r="BR371" i="9"/>
  <c r="BR211" i="9"/>
  <c r="BR114" i="9"/>
  <c r="BR458" i="9"/>
  <c r="BR9" i="9"/>
  <c r="BR384" i="9"/>
  <c r="BR47" i="9"/>
  <c r="BR356" i="9"/>
  <c r="BR290" i="9"/>
  <c r="BR208" i="9"/>
  <c r="BR285" i="9"/>
  <c r="BR21" i="9"/>
  <c r="BR292" i="9"/>
  <c r="BR433" i="9"/>
  <c r="BR222" i="9"/>
  <c r="BR445" i="9"/>
  <c r="BR403" i="9"/>
  <c r="BR23" i="9"/>
  <c r="BR382" i="9"/>
  <c r="BR213" i="9"/>
  <c r="BR337" i="9"/>
  <c r="BR414" i="9"/>
  <c r="BR304" i="9"/>
  <c r="BR295" i="9"/>
  <c r="BR19" i="9"/>
  <c r="BR461" i="9"/>
  <c r="BR241" i="9"/>
  <c r="BR446" i="9"/>
  <c r="BR148" i="9"/>
  <c r="BR386" i="9"/>
  <c r="BR162" i="9"/>
  <c r="BR113" i="9"/>
  <c r="BR435" i="9"/>
  <c r="BR248" i="9"/>
  <c r="BR385" i="9"/>
  <c r="BR264" i="9"/>
  <c r="BR350" i="9"/>
  <c r="BR85" i="9"/>
  <c r="BR447" i="9"/>
  <c r="BR101" i="9"/>
  <c r="BR202" i="9"/>
  <c r="BR109" i="9"/>
  <c r="BR143" i="9"/>
  <c r="BR196" i="9"/>
  <c r="BR406" i="9"/>
  <c r="BR417" i="9"/>
  <c r="BR120" i="9"/>
  <c r="BR104" i="9"/>
  <c r="BR367" i="9"/>
  <c r="BR180" i="9"/>
  <c r="BR123" i="9"/>
  <c r="BR326" i="9"/>
  <c r="BR14" i="9"/>
  <c r="BR240" i="9"/>
  <c r="BR269" i="9"/>
  <c r="BR442" i="9"/>
  <c r="BR270" i="9"/>
  <c r="BR307" i="9"/>
  <c r="BR87" i="9"/>
  <c r="BR387" i="9"/>
  <c r="BR234" i="9"/>
  <c r="BR17" i="9"/>
  <c r="BR70" i="9"/>
  <c r="BR80" i="9"/>
  <c r="BR127" i="9"/>
  <c r="BR96" i="9"/>
  <c r="BR160" i="9"/>
  <c r="BR145" i="9"/>
  <c r="BR16" i="9"/>
  <c r="BR20" i="9"/>
  <c r="BR432" i="9"/>
  <c r="BR163" i="9"/>
  <c r="BR177" i="9"/>
  <c r="BR203" i="9"/>
  <c r="BR394" i="9"/>
  <c r="BR138" i="9"/>
  <c r="BN66" i="9"/>
  <c r="BN206" i="9"/>
  <c r="BN345" i="9"/>
  <c r="BN360" i="9"/>
  <c r="BN284" i="9"/>
  <c r="BN111" i="9"/>
  <c r="BN429" i="9"/>
  <c r="BN37" i="9"/>
  <c r="BN46" i="9"/>
  <c r="BN33" i="9"/>
  <c r="BN256" i="9"/>
  <c r="BN195" i="9"/>
  <c r="BN209" i="9"/>
  <c r="BN173" i="9"/>
  <c r="BN137" i="9"/>
  <c r="BN391" i="9"/>
  <c r="BN398" i="9"/>
  <c r="BN353" i="9"/>
  <c r="BN408" i="9"/>
  <c r="BN301" i="9"/>
  <c r="BN316" i="9"/>
  <c r="BN38" i="9"/>
  <c r="BN72" i="9"/>
  <c r="BN75" i="9"/>
  <c r="BN41" i="9"/>
  <c r="BN76" i="9"/>
  <c r="BN82" i="9"/>
  <c r="BN115" i="9"/>
  <c r="BN128" i="9"/>
  <c r="BN154" i="9"/>
  <c r="BN231" i="9"/>
  <c r="BN251" i="9"/>
  <c r="BN271" i="9"/>
  <c r="BN297" i="9"/>
  <c r="BN318" i="9"/>
  <c r="BN368" i="9"/>
  <c r="BN172" i="9"/>
  <c r="BN380" i="9"/>
  <c r="BN439" i="9"/>
  <c r="BN448" i="9"/>
  <c r="BN450" i="9"/>
  <c r="BN224" i="9"/>
  <c r="BN342" i="9"/>
  <c r="BN214" i="9"/>
  <c r="BN325" i="9"/>
  <c r="BN266" i="9"/>
  <c r="BN77" i="9"/>
  <c r="BN265" i="9"/>
  <c r="BN262" i="9"/>
  <c r="BN43" i="9"/>
  <c r="BN68" i="9"/>
  <c r="BN402" i="9"/>
  <c r="BN372" i="9"/>
  <c r="BN415" i="9"/>
  <c r="BN431" i="9"/>
  <c r="BN286" i="9"/>
  <c r="BN146" i="9"/>
  <c r="BN49" i="9"/>
  <c r="BN216" i="9"/>
  <c r="BN200" i="9"/>
  <c r="BN130" i="9"/>
  <c r="BN303" i="9"/>
  <c r="BN331" i="9"/>
  <c r="BN332" i="9"/>
  <c r="BN191" i="9"/>
  <c r="BN175" i="9"/>
  <c r="BN267" i="9"/>
  <c r="BN28" i="9"/>
  <c r="BN275" i="9"/>
  <c r="BN59" i="9"/>
  <c r="BN107" i="9"/>
  <c r="BN12" i="9"/>
  <c r="BN32" i="9"/>
  <c r="BN125" i="9"/>
  <c r="BN147" i="9"/>
  <c r="BN220" i="9"/>
  <c r="BN229" i="9"/>
  <c r="BN250" i="9"/>
  <c r="BN319" i="9"/>
  <c r="BN323" i="9"/>
  <c r="BN418" i="9"/>
  <c r="BN30" i="9"/>
  <c r="BN60" i="9"/>
  <c r="BN116" i="9"/>
  <c r="BN136" i="9"/>
  <c r="BN153" i="9"/>
  <c r="BN170" i="9"/>
  <c r="BN254" i="9"/>
  <c r="BN255" i="9"/>
  <c r="BN288" i="9"/>
  <c r="BN309" i="9"/>
  <c r="BN335" i="9"/>
  <c r="BN341" i="9"/>
  <c r="BN346" i="9"/>
  <c r="BN298" i="9"/>
  <c r="BN287" i="9"/>
  <c r="BN53" i="9"/>
  <c r="BN13" i="9"/>
  <c r="BN283" i="9"/>
  <c r="BN176" i="9"/>
  <c r="BN129" i="9"/>
  <c r="BN50" i="9"/>
  <c r="BN51" i="9"/>
  <c r="BN52" i="9"/>
  <c r="BN300" i="9"/>
  <c r="BN259" i="9"/>
  <c r="BN71" i="9"/>
  <c r="BN363" i="9"/>
  <c r="BN401" i="9"/>
  <c r="BN45" i="9"/>
  <c r="BN400" i="9"/>
  <c r="BN440" i="9"/>
  <c r="BN462" i="9"/>
  <c r="BN165" i="9"/>
  <c r="BN83" i="9"/>
  <c r="BN361" i="9"/>
  <c r="BN397" i="9"/>
  <c r="BN174" i="9"/>
  <c r="BN375" i="9"/>
  <c r="BN48" i="9"/>
  <c r="BN278" i="9"/>
  <c r="BN294" i="9"/>
  <c r="BN322" i="9"/>
  <c r="BN320" i="9"/>
  <c r="BN34" i="9"/>
  <c r="BN135" i="9"/>
  <c r="BN205" i="9"/>
  <c r="BN244" i="9"/>
  <c r="BN413" i="9"/>
  <c r="BN393" i="9"/>
  <c r="BN98" i="9"/>
  <c r="BN349" i="9"/>
  <c r="BN152" i="9"/>
  <c r="BN355" i="9"/>
  <c r="BN188" i="9"/>
  <c r="BN141" i="9"/>
  <c r="BN132" i="9"/>
  <c r="BN449" i="9"/>
  <c r="BN306" i="9"/>
  <c r="BN313" i="9"/>
  <c r="BN348" i="9"/>
  <c r="BN193" i="9"/>
  <c r="BN407" i="9"/>
  <c r="BN362" i="9"/>
  <c r="BN453" i="9"/>
  <c r="BN327" i="9"/>
  <c r="BN252" i="9"/>
  <c r="BN27" i="9"/>
  <c r="BN438" i="9"/>
  <c r="BN42" i="9"/>
  <c r="BN192" i="9"/>
  <c r="BN218" i="9"/>
  <c r="BN389" i="9"/>
  <c r="BN108" i="9"/>
  <c r="BN225" i="9"/>
  <c r="BN312" i="9"/>
  <c r="BN156" i="9"/>
  <c r="BN347" i="9"/>
  <c r="BN57" i="9"/>
  <c r="BN64" i="9"/>
  <c r="BN369" i="9"/>
  <c r="BN65" i="9"/>
  <c r="BN67" i="9"/>
  <c r="BN396" i="9"/>
  <c r="BN221" i="9"/>
  <c r="BN454" i="9"/>
  <c r="BN215" i="9"/>
  <c r="BN364" i="9"/>
  <c r="BN315" i="9"/>
  <c r="BN149" i="9"/>
  <c r="BN22" i="9"/>
  <c r="BN74" i="9"/>
  <c r="BN10" i="9"/>
  <c r="BN102" i="9"/>
  <c r="BN131" i="9"/>
  <c r="BN358" i="9"/>
  <c r="BN158" i="9"/>
  <c r="BN181" i="9"/>
  <c r="BN308" i="9"/>
  <c r="BN239" i="9"/>
  <c r="BN324" i="9"/>
  <c r="BN182" i="9"/>
  <c r="BN117" i="9"/>
  <c r="BN357" i="9"/>
  <c r="BN423" i="9"/>
  <c r="BN36" i="9"/>
  <c r="BN56" i="9"/>
  <c r="BN404" i="9"/>
  <c r="BN376" i="9"/>
  <c r="BN420" i="9"/>
  <c r="BN336" i="9"/>
  <c r="BN79" i="9"/>
  <c r="BN121" i="9"/>
  <c r="BN24" i="9"/>
  <c r="BN161" i="9"/>
  <c r="BN443" i="9"/>
  <c r="BN233" i="9"/>
  <c r="BN374" i="9"/>
  <c r="BN124" i="9"/>
  <c r="BN140" i="9"/>
  <c r="BN199" i="9"/>
  <c r="BN253" i="9"/>
  <c r="BN258" i="9"/>
  <c r="BN299" i="9"/>
  <c r="BN260" i="9"/>
  <c r="BN451" i="9"/>
  <c r="BN157" i="9"/>
  <c r="BN419" i="9"/>
  <c r="BN437" i="9"/>
  <c r="BN243" i="9"/>
  <c r="BN366" i="9"/>
  <c r="BN365" i="9"/>
  <c r="BN150" i="9"/>
  <c r="BN277" i="9"/>
  <c r="BN223" i="9"/>
  <c r="BN167" i="9"/>
  <c r="BN261" i="9"/>
  <c r="BN226" i="9"/>
  <c r="BN35" i="9"/>
  <c r="BN257" i="9"/>
  <c r="BN184" i="9"/>
  <c r="BN197" i="9"/>
  <c r="BN273" i="9"/>
  <c r="BN118" i="9"/>
  <c r="BN103" i="9"/>
  <c r="BN249" i="9"/>
  <c r="BN44" i="9"/>
  <c r="BN296" i="9"/>
  <c r="BN328" i="9"/>
  <c r="BN293" i="9"/>
  <c r="BN245" i="9"/>
  <c r="BN100" i="9"/>
  <c r="BN25" i="9"/>
  <c r="BN171" i="9"/>
  <c r="BN321" i="9"/>
  <c r="BN314" i="9"/>
  <c r="BN383" i="9"/>
  <c r="BN422" i="9"/>
  <c r="BN381" i="9"/>
  <c r="BN247" i="9"/>
  <c r="BN26" i="9"/>
  <c r="BN274" i="9"/>
  <c r="BN392" i="9"/>
  <c r="BN232" i="9"/>
  <c r="BN134" i="9"/>
  <c r="BN142" i="9"/>
  <c r="BN237" i="9"/>
  <c r="BN311" i="9"/>
  <c r="BN379" i="9"/>
  <c r="BN344" i="9"/>
  <c r="BN94" i="9"/>
  <c r="BN339" i="9"/>
  <c r="BN90" i="9"/>
  <c r="BN93" i="9"/>
  <c r="BN91" i="9"/>
  <c r="BN92" i="9"/>
  <c r="BN15" i="9"/>
  <c r="BN31" i="9"/>
  <c r="BN268" i="9"/>
  <c r="BN373" i="9"/>
  <c r="BN460" i="9"/>
  <c r="BN455" i="9"/>
  <c r="BN105" i="9"/>
  <c r="BN183" i="9"/>
  <c r="BN201" i="9"/>
  <c r="BN178" i="9"/>
  <c r="BN61" i="9"/>
  <c r="BN289" i="9"/>
  <c r="BN334" i="9"/>
  <c r="BN169" i="9"/>
  <c r="BN88" i="9"/>
  <c r="BN219" i="9"/>
  <c r="BN282" i="9"/>
  <c r="BN425" i="9"/>
  <c r="BN333" i="9"/>
  <c r="BN388" i="9"/>
  <c r="BN110" i="9"/>
  <c r="BN416" i="9"/>
  <c r="BN352" i="9"/>
  <c r="BN279" i="9"/>
  <c r="BN317" i="9"/>
  <c r="BN212" i="9"/>
  <c r="BN430" i="9"/>
  <c r="BN236" i="9"/>
  <c r="BN190" i="9"/>
  <c r="BN166" i="9"/>
  <c r="BN210" i="9"/>
  <c r="BN185" i="9"/>
  <c r="BN89" i="9"/>
  <c r="BN78" i="9"/>
  <c r="BN412" i="9"/>
  <c r="BN436" i="9"/>
  <c r="BN441" i="9"/>
  <c r="BN81" i="9"/>
  <c r="BN242" i="9"/>
  <c r="BN151" i="9"/>
  <c r="BN18" i="9"/>
  <c r="BN144" i="9"/>
  <c r="BN238" i="9"/>
  <c r="BN399" i="9"/>
  <c r="BN340" i="9"/>
  <c r="BN395" i="9"/>
  <c r="BN444" i="9"/>
  <c r="BN29" i="9"/>
  <c r="BN204" i="9"/>
  <c r="BN410" i="9"/>
  <c r="BN119" i="9"/>
  <c r="BN62" i="9"/>
  <c r="BN155" i="9"/>
  <c r="BN390" i="9"/>
  <c r="BN69" i="9"/>
  <c r="BN330" i="9"/>
  <c r="BN159" i="9"/>
  <c r="BN424" i="9"/>
  <c r="BN39" i="9"/>
  <c r="BN194" i="9"/>
  <c r="BN302" i="9"/>
  <c r="BN354" i="9"/>
  <c r="BN457" i="9"/>
  <c r="BN112" i="9"/>
  <c r="BN217" i="9"/>
  <c r="BN359" i="9"/>
  <c r="BN426" i="9"/>
  <c r="BN11" i="9"/>
  <c r="BN227" i="9"/>
  <c r="BN411" i="9"/>
  <c r="BN235" i="9"/>
  <c r="BN246" i="9"/>
  <c r="BN168" i="9"/>
  <c r="BN139" i="9"/>
  <c r="BN280" i="9"/>
  <c r="BN189" i="9"/>
  <c r="BN179" i="9"/>
  <c r="BN95" i="9"/>
  <c r="BN230" i="9"/>
  <c r="BN126" i="9"/>
  <c r="BN63" i="9"/>
  <c r="BN281" i="9"/>
  <c r="BN370" i="9"/>
  <c r="BN198" i="9"/>
  <c r="BN54" i="9"/>
  <c r="BN377" i="9"/>
  <c r="BN459" i="9"/>
  <c r="BN343" i="9"/>
  <c r="BN272" i="9"/>
  <c r="BN106" i="9"/>
  <c r="BN40" i="9"/>
  <c r="BN305" i="9"/>
  <c r="BN97" i="9"/>
  <c r="BN186" i="9"/>
  <c r="BN55" i="9"/>
  <c r="BN86" i="9"/>
  <c r="BN99" i="9"/>
  <c r="BN228" i="9"/>
  <c r="BN378" i="9"/>
  <c r="BN428" i="9"/>
  <c r="BN434" i="9"/>
  <c r="BN207" i="9"/>
  <c r="BN291" i="9"/>
  <c r="BN338" i="9"/>
  <c r="BN73" i="9"/>
  <c r="BN452" i="9"/>
  <c r="BN329" i="9"/>
  <c r="BN421" i="9"/>
  <c r="BN351" i="9"/>
  <c r="BN133" i="9"/>
  <c r="BN164" i="9"/>
  <c r="BN276" i="9"/>
  <c r="BN58" i="9"/>
  <c r="BN456" i="9"/>
  <c r="BN405" i="9"/>
  <c r="BN122" i="9"/>
  <c r="BN310" i="9"/>
  <c r="BN409" i="9"/>
  <c r="BN84" i="9"/>
  <c r="BN187" i="9"/>
  <c r="BN263" i="9"/>
  <c r="BN427" i="9"/>
  <c r="BN371" i="9"/>
  <c r="BN211" i="9"/>
  <c r="BN114" i="9"/>
  <c r="BN458" i="9"/>
  <c r="BN9" i="9"/>
  <c r="BN384" i="9"/>
  <c r="BN47" i="9"/>
  <c r="BN356" i="9"/>
  <c r="BN290" i="9"/>
  <c r="BN208" i="9"/>
  <c r="BN285" i="9"/>
  <c r="BN21" i="9"/>
  <c r="BN292" i="9"/>
  <c r="BN433" i="9"/>
  <c r="BN222" i="9"/>
  <c r="BN445" i="9"/>
  <c r="BN403" i="9"/>
  <c r="BN23" i="9"/>
  <c r="BN382" i="9"/>
  <c r="BN213" i="9"/>
  <c r="BN337" i="9"/>
  <c r="BN414" i="9"/>
  <c r="BN304" i="9"/>
  <c r="BN295" i="9"/>
  <c r="BN19" i="9"/>
  <c r="BN461" i="9"/>
  <c r="BN241" i="9"/>
  <c r="BN446" i="9"/>
  <c r="BN148" i="9"/>
  <c r="BN386" i="9"/>
  <c r="BN162" i="9"/>
  <c r="BN113" i="9"/>
  <c r="BN435" i="9"/>
  <c r="BN248" i="9"/>
  <c r="BN385" i="9"/>
  <c r="BN264" i="9"/>
  <c r="BN350" i="9"/>
  <c r="BN85" i="9"/>
  <c r="BN447" i="9"/>
  <c r="BN101" i="9"/>
  <c r="BN202" i="9"/>
  <c r="BN109" i="9"/>
  <c r="BN143" i="9"/>
  <c r="BN196" i="9"/>
  <c r="BN406" i="9"/>
  <c r="BN417" i="9"/>
  <c r="BN120" i="9"/>
  <c r="BN104" i="9"/>
  <c r="BN367" i="9"/>
  <c r="BN180" i="9"/>
  <c r="BN123" i="9"/>
  <c r="BN326" i="9"/>
  <c r="BN14" i="9"/>
  <c r="BN240" i="9"/>
  <c r="BN269" i="9"/>
  <c r="BN442" i="9"/>
  <c r="BN270" i="9"/>
  <c r="BN307" i="9"/>
  <c r="BN87" i="9"/>
  <c r="BN387" i="9"/>
  <c r="BN234" i="9"/>
  <c r="BN17" i="9"/>
  <c r="BN70" i="9"/>
  <c r="BN80" i="9"/>
  <c r="BN127" i="9"/>
  <c r="BN96" i="9"/>
  <c r="BN160" i="9"/>
  <c r="BN145" i="9"/>
  <c r="BN16" i="9"/>
  <c r="BN20" i="9"/>
  <c r="BN432" i="9"/>
  <c r="BN163" i="9"/>
  <c r="BN177" i="9"/>
  <c r="BN203" i="9"/>
  <c r="BN394" i="9"/>
  <c r="BN138" i="9"/>
  <c r="BJ66" i="9"/>
  <c r="BJ206" i="9"/>
  <c r="BJ345" i="9"/>
  <c r="BJ360" i="9"/>
  <c r="BJ284" i="9"/>
  <c r="BJ111" i="9"/>
  <c r="BJ429" i="9"/>
  <c r="BJ37" i="9"/>
  <c r="BJ46" i="9"/>
  <c r="BJ33" i="9"/>
  <c r="BJ256" i="9"/>
  <c r="BJ195" i="9"/>
  <c r="BJ209" i="9"/>
  <c r="BJ173" i="9"/>
  <c r="BJ137" i="9"/>
  <c r="BJ391" i="9"/>
  <c r="BJ398" i="9"/>
  <c r="BJ353" i="9"/>
  <c r="BJ408" i="9"/>
  <c r="BJ301" i="9"/>
  <c r="BJ316" i="9"/>
  <c r="BJ38" i="9"/>
  <c r="BJ72" i="9"/>
  <c r="BJ75" i="9"/>
  <c r="BJ41" i="9"/>
  <c r="BJ76" i="9"/>
  <c r="BJ82" i="9"/>
  <c r="BJ115" i="9"/>
  <c r="BJ128" i="9"/>
  <c r="BJ154" i="9"/>
  <c r="BJ231" i="9"/>
  <c r="BJ251" i="9"/>
  <c r="BJ271" i="9"/>
  <c r="BJ297" i="9"/>
  <c r="BJ318" i="9"/>
  <c r="BJ368" i="9"/>
  <c r="BJ172" i="9"/>
  <c r="BJ380" i="9"/>
  <c r="BJ439" i="9"/>
  <c r="BJ448" i="9"/>
  <c r="BJ450" i="9"/>
  <c r="BJ224" i="9"/>
  <c r="BJ342" i="9"/>
  <c r="BJ214" i="9"/>
  <c r="BJ325" i="9"/>
  <c r="BJ266" i="9"/>
  <c r="BJ77" i="9"/>
  <c r="BJ265" i="9"/>
  <c r="BJ262" i="9"/>
  <c r="BJ43" i="9"/>
  <c r="BJ68" i="9"/>
  <c r="BJ402" i="9"/>
  <c r="BJ372" i="9"/>
  <c r="BJ415" i="9"/>
  <c r="BJ431" i="9"/>
  <c r="BJ286" i="9"/>
  <c r="BJ146" i="9"/>
  <c r="BJ49" i="9"/>
  <c r="BJ216" i="9"/>
  <c r="BJ200" i="9"/>
  <c r="BJ130" i="9"/>
  <c r="BJ303" i="9"/>
  <c r="BJ331" i="9"/>
  <c r="BJ332" i="9"/>
  <c r="BJ191" i="9"/>
  <c r="BJ175" i="9"/>
  <c r="BJ267" i="9"/>
  <c r="BJ28" i="9"/>
  <c r="BJ275" i="9"/>
  <c r="BJ59" i="9"/>
  <c r="BJ107" i="9"/>
  <c r="BJ12" i="9"/>
  <c r="BJ32" i="9"/>
  <c r="BJ125" i="9"/>
  <c r="BJ147" i="9"/>
  <c r="BJ220" i="9"/>
  <c r="BJ229" i="9"/>
  <c r="BJ250" i="9"/>
  <c r="BJ319" i="9"/>
  <c r="BJ323" i="9"/>
  <c r="BJ418" i="9"/>
  <c r="BJ30" i="9"/>
  <c r="BJ60" i="9"/>
  <c r="BJ116" i="9"/>
  <c r="BJ136" i="9"/>
  <c r="BJ153" i="9"/>
  <c r="BJ170" i="9"/>
  <c r="BJ254" i="9"/>
  <c r="BJ255" i="9"/>
  <c r="BJ288" i="9"/>
  <c r="BJ309" i="9"/>
  <c r="BJ335" i="9"/>
  <c r="BJ341" i="9"/>
  <c r="BJ346" i="9"/>
  <c r="BJ298" i="9"/>
  <c r="BJ287" i="9"/>
  <c r="BJ53" i="9"/>
  <c r="BJ13" i="9"/>
  <c r="BJ283" i="9"/>
  <c r="BJ176" i="9"/>
  <c r="BJ129" i="9"/>
  <c r="BJ50" i="9"/>
  <c r="BJ51" i="9"/>
  <c r="BJ52" i="9"/>
  <c r="BJ300" i="9"/>
  <c r="BJ259" i="9"/>
  <c r="BJ71" i="9"/>
  <c r="BJ363" i="9"/>
  <c r="BJ401" i="9"/>
  <c r="BJ45" i="9"/>
  <c r="BJ400" i="9"/>
  <c r="BJ440" i="9"/>
  <c r="BJ462" i="9"/>
  <c r="BJ165" i="9"/>
  <c r="BJ83" i="9"/>
  <c r="BJ361" i="9"/>
  <c r="BJ397" i="9"/>
  <c r="BJ174" i="9"/>
  <c r="BJ375" i="9"/>
  <c r="BJ48" i="9"/>
  <c r="BJ278" i="9"/>
  <c r="BJ294" i="9"/>
  <c r="BJ322" i="9"/>
  <c r="BJ320" i="9"/>
  <c r="BJ34" i="9"/>
  <c r="BJ135" i="9"/>
  <c r="BJ205" i="9"/>
  <c r="BJ244" i="9"/>
  <c r="BJ413" i="9"/>
  <c r="BJ393" i="9"/>
  <c r="BJ98" i="9"/>
  <c r="BJ349" i="9"/>
  <c r="BJ152" i="9"/>
  <c r="BJ355" i="9"/>
  <c r="BJ188" i="9"/>
  <c r="BJ141" i="9"/>
  <c r="BJ132" i="9"/>
  <c r="BJ449" i="9"/>
  <c r="BJ306" i="9"/>
  <c r="BJ313" i="9"/>
  <c r="BJ348" i="9"/>
  <c r="BJ193" i="9"/>
  <c r="BJ407" i="9"/>
  <c r="BJ362" i="9"/>
  <c r="BJ453" i="9"/>
  <c r="BJ327" i="9"/>
  <c r="BJ252" i="9"/>
  <c r="BJ27" i="9"/>
  <c r="BJ438" i="9"/>
  <c r="BJ42" i="9"/>
  <c r="BJ192" i="9"/>
  <c r="BJ218" i="9"/>
  <c r="BJ389" i="9"/>
  <c r="BJ108" i="9"/>
  <c r="BJ225" i="9"/>
  <c r="BJ312" i="9"/>
  <c r="BJ156" i="9"/>
  <c r="BJ347" i="9"/>
  <c r="BJ57" i="9"/>
  <c r="BJ64" i="9"/>
  <c r="BJ369" i="9"/>
  <c r="BJ65" i="9"/>
  <c r="BJ67" i="9"/>
  <c r="BJ396" i="9"/>
  <c r="BJ221" i="9"/>
  <c r="BJ454" i="9"/>
  <c r="BJ215" i="9"/>
  <c r="BJ364" i="9"/>
  <c r="BJ315" i="9"/>
  <c r="BJ149" i="9"/>
  <c r="BJ22" i="9"/>
  <c r="BJ74" i="9"/>
  <c r="BJ10" i="9"/>
  <c r="BJ102" i="9"/>
  <c r="BJ131" i="9"/>
  <c r="BJ358" i="9"/>
  <c r="BJ158" i="9"/>
  <c r="BJ181" i="9"/>
  <c r="BJ308" i="9"/>
  <c r="BJ239" i="9"/>
  <c r="BJ324" i="9"/>
  <c r="BJ182" i="9"/>
  <c r="BJ117" i="9"/>
  <c r="BJ357" i="9"/>
  <c r="BJ423" i="9"/>
  <c r="BJ36" i="9"/>
  <c r="BJ56" i="9"/>
  <c r="BJ404" i="9"/>
  <c r="BJ376" i="9"/>
  <c r="BJ420" i="9"/>
  <c r="BJ336" i="9"/>
  <c r="BJ79" i="9"/>
  <c r="BJ121" i="9"/>
  <c r="BJ24" i="9"/>
  <c r="BJ161" i="9"/>
  <c r="BJ443" i="9"/>
  <c r="BJ233" i="9"/>
  <c r="BJ374" i="9"/>
  <c r="BJ124" i="9"/>
  <c r="BJ140" i="9"/>
  <c r="BJ199" i="9"/>
  <c r="BJ253" i="9"/>
  <c r="BJ258" i="9"/>
  <c r="BJ299" i="9"/>
  <c r="BJ260" i="9"/>
  <c r="BJ451" i="9"/>
  <c r="BJ157" i="9"/>
  <c r="BJ419" i="9"/>
  <c r="BJ437" i="9"/>
  <c r="BJ243" i="9"/>
  <c r="BJ366" i="9"/>
  <c r="BJ365" i="9"/>
  <c r="BJ150" i="9"/>
  <c r="BJ277" i="9"/>
  <c r="BJ223" i="9"/>
  <c r="BJ167" i="9"/>
  <c r="BJ261" i="9"/>
  <c r="BJ226" i="9"/>
  <c r="BJ35" i="9"/>
  <c r="BJ257" i="9"/>
  <c r="BJ184" i="9"/>
  <c r="BJ197" i="9"/>
  <c r="BJ273" i="9"/>
  <c r="BJ118" i="9"/>
  <c r="BJ103" i="9"/>
  <c r="BJ249" i="9"/>
  <c r="BJ44" i="9"/>
  <c r="BJ296" i="9"/>
  <c r="BJ328" i="9"/>
  <c r="BJ293" i="9"/>
  <c r="BJ245" i="9"/>
  <c r="BJ100" i="9"/>
  <c r="BJ25" i="9"/>
  <c r="BJ171" i="9"/>
  <c r="BJ321" i="9"/>
  <c r="BJ314" i="9"/>
  <c r="BJ383" i="9"/>
  <c r="BJ422" i="9"/>
  <c r="BJ381" i="9"/>
  <c r="BJ247" i="9"/>
  <c r="BJ26" i="9"/>
  <c r="BJ274" i="9"/>
  <c r="BJ392" i="9"/>
  <c r="BJ232" i="9"/>
  <c r="BJ134" i="9"/>
  <c r="BJ142" i="9"/>
  <c r="BJ237" i="9"/>
  <c r="BJ311" i="9"/>
  <c r="BJ379" i="9"/>
  <c r="BJ344" i="9"/>
  <c r="BJ94" i="9"/>
  <c r="BJ339" i="9"/>
  <c r="BJ90" i="9"/>
  <c r="BJ93" i="9"/>
  <c r="BJ91" i="9"/>
  <c r="BJ92" i="9"/>
  <c r="BJ15" i="9"/>
  <c r="BJ31" i="9"/>
  <c r="BJ268" i="9"/>
  <c r="BJ373" i="9"/>
  <c r="BJ460" i="9"/>
  <c r="BJ455" i="9"/>
  <c r="BJ105" i="9"/>
  <c r="BJ183" i="9"/>
  <c r="BJ201" i="9"/>
  <c r="BJ178" i="9"/>
  <c r="BJ61" i="9"/>
  <c r="BJ289" i="9"/>
  <c r="BJ334" i="9"/>
  <c r="BJ169" i="9"/>
  <c r="BJ88" i="9"/>
  <c r="BJ219" i="9"/>
  <c r="BJ282" i="9"/>
  <c r="BJ425" i="9"/>
  <c r="BJ333" i="9"/>
  <c r="BJ388" i="9"/>
  <c r="BJ110" i="9"/>
  <c r="BJ416" i="9"/>
  <c r="BJ352" i="9"/>
  <c r="BJ279" i="9"/>
  <c r="BJ317" i="9"/>
  <c r="BJ212" i="9"/>
  <c r="BJ430" i="9"/>
  <c r="BJ236" i="9"/>
  <c r="BJ190" i="9"/>
  <c r="BJ166" i="9"/>
  <c r="BJ210" i="9"/>
  <c r="BJ185" i="9"/>
  <c r="BJ89" i="9"/>
  <c r="BJ78" i="9"/>
  <c r="BJ412" i="9"/>
  <c r="BJ436" i="9"/>
  <c r="BJ441" i="9"/>
  <c r="BJ81" i="9"/>
  <c r="BJ242" i="9"/>
  <c r="BJ151" i="9"/>
  <c r="BJ18" i="9"/>
  <c r="BJ144" i="9"/>
  <c r="BJ238" i="9"/>
  <c r="BJ399" i="9"/>
  <c r="BJ340" i="9"/>
  <c r="BJ395" i="9"/>
  <c r="BJ444" i="9"/>
  <c r="BJ29" i="9"/>
  <c r="BJ204" i="9"/>
  <c r="BJ410" i="9"/>
  <c r="BJ119" i="9"/>
  <c r="BJ62" i="9"/>
  <c r="BJ155" i="9"/>
  <c r="BJ390" i="9"/>
  <c r="BJ69" i="9"/>
  <c r="BJ330" i="9"/>
  <c r="BJ159" i="9"/>
  <c r="BJ424" i="9"/>
  <c r="BJ39" i="9"/>
  <c r="BJ194" i="9"/>
  <c r="BJ302" i="9"/>
  <c r="BJ354" i="9"/>
  <c r="BJ457" i="9"/>
  <c r="BJ112" i="9"/>
  <c r="BJ217" i="9"/>
  <c r="BJ359" i="9"/>
  <c r="BJ426" i="9"/>
  <c r="BJ11" i="9"/>
  <c r="BJ227" i="9"/>
  <c r="BJ411" i="9"/>
  <c r="BJ235" i="9"/>
  <c r="BJ246" i="9"/>
  <c r="BJ168" i="9"/>
  <c r="BJ139" i="9"/>
  <c r="BJ280" i="9"/>
  <c r="BJ189" i="9"/>
  <c r="BJ179" i="9"/>
  <c r="BJ95" i="9"/>
  <c r="BJ230" i="9"/>
  <c r="BJ126" i="9"/>
  <c r="BJ63" i="9"/>
  <c r="BJ281" i="9"/>
  <c r="BJ370" i="9"/>
  <c r="BJ198" i="9"/>
  <c r="BJ54" i="9"/>
  <c r="BJ377" i="9"/>
  <c r="BJ459" i="9"/>
  <c r="BJ343" i="9"/>
  <c r="BJ272" i="9"/>
  <c r="BJ106" i="9"/>
  <c r="BJ40" i="9"/>
  <c r="BJ305" i="9"/>
  <c r="BJ97" i="9"/>
  <c r="BJ186" i="9"/>
  <c r="BJ55" i="9"/>
  <c r="BJ86" i="9"/>
  <c r="BJ99" i="9"/>
  <c r="BJ228" i="9"/>
  <c r="BJ378" i="9"/>
  <c r="BJ428" i="9"/>
  <c r="BJ434" i="9"/>
  <c r="BJ207" i="9"/>
  <c r="BJ291" i="9"/>
  <c r="BJ338" i="9"/>
  <c r="BJ73" i="9"/>
  <c r="BJ452" i="9"/>
  <c r="BJ329" i="9"/>
  <c r="BJ421" i="9"/>
  <c r="BJ351" i="9"/>
  <c r="BJ133" i="9"/>
  <c r="BJ164" i="9"/>
  <c r="BJ276" i="9"/>
  <c r="BJ58" i="9"/>
  <c r="BJ456" i="9"/>
  <c r="BJ405" i="9"/>
  <c r="BJ122" i="9"/>
  <c r="BJ310" i="9"/>
  <c r="BJ409" i="9"/>
  <c r="BJ84" i="9"/>
  <c r="BJ187" i="9"/>
  <c r="BJ263" i="9"/>
  <c r="BJ427" i="9"/>
  <c r="BJ371" i="9"/>
  <c r="BJ211" i="9"/>
  <c r="BJ114" i="9"/>
  <c r="BJ458" i="9"/>
  <c r="BJ9" i="9"/>
  <c r="BJ384" i="9"/>
  <c r="BJ47" i="9"/>
  <c r="BJ356" i="9"/>
  <c r="BJ290" i="9"/>
  <c r="BJ208" i="9"/>
  <c r="BJ285" i="9"/>
  <c r="BJ21" i="9"/>
  <c r="BJ292" i="9"/>
  <c r="BJ433" i="9"/>
  <c r="BJ222" i="9"/>
  <c r="BJ445" i="9"/>
  <c r="BJ403" i="9"/>
  <c r="BJ23" i="9"/>
  <c r="BJ382" i="9"/>
  <c r="BJ213" i="9"/>
  <c r="BJ337" i="9"/>
  <c r="BJ414" i="9"/>
  <c r="BJ304" i="9"/>
  <c r="BJ295" i="9"/>
  <c r="BJ19" i="9"/>
  <c r="BJ461" i="9"/>
  <c r="BJ241" i="9"/>
  <c r="BJ446" i="9"/>
  <c r="BJ148" i="9"/>
  <c r="BJ386" i="9"/>
  <c r="BJ162" i="9"/>
  <c r="BJ113" i="9"/>
  <c r="BJ435" i="9"/>
  <c r="BJ248" i="9"/>
  <c r="BJ385" i="9"/>
  <c r="BJ264" i="9"/>
  <c r="BJ350" i="9"/>
  <c r="BJ85" i="9"/>
  <c r="BJ447" i="9"/>
  <c r="BJ101" i="9"/>
  <c r="BJ202" i="9"/>
  <c r="BJ109" i="9"/>
  <c r="BJ143" i="9"/>
  <c r="BJ196" i="9"/>
  <c r="BJ406" i="9"/>
  <c r="BJ417" i="9"/>
  <c r="BJ120" i="9"/>
  <c r="BJ104" i="9"/>
  <c r="BJ367" i="9"/>
  <c r="BJ180" i="9"/>
  <c r="BJ123" i="9"/>
  <c r="BJ326" i="9"/>
  <c r="BJ14" i="9"/>
  <c r="BJ240" i="9"/>
  <c r="BJ269" i="9"/>
  <c r="BJ442" i="9"/>
  <c r="BJ270" i="9"/>
  <c r="BJ307" i="9"/>
  <c r="BJ87" i="9"/>
  <c r="BJ387" i="9"/>
  <c r="BJ234" i="9"/>
  <c r="BJ17" i="9"/>
  <c r="BJ70" i="9"/>
  <c r="BJ80" i="9"/>
  <c r="BJ127" i="9"/>
  <c r="BJ96" i="9"/>
  <c r="BJ160" i="9"/>
  <c r="BJ145" i="9"/>
  <c r="BJ16" i="9"/>
  <c r="BJ20" i="9"/>
  <c r="BJ432" i="9"/>
  <c r="BJ163" i="9"/>
  <c r="BJ177" i="9"/>
  <c r="BJ203" i="9"/>
  <c r="BJ394" i="9"/>
  <c r="BJ138" i="9"/>
  <c r="BF66" i="9"/>
  <c r="BF206" i="9"/>
  <c r="BF345" i="9"/>
  <c r="BF360" i="9"/>
  <c r="BF284" i="9"/>
  <c r="BF111" i="9"/>
  <c r="BF429" i="9"/>
  <c r="BF37" i="9"/>
  <c r="BF46" i="9"/>
  <c r="BF33" i="9"/>
  <c r="BF256" i="9"/>
  <c r="BF195" i="9"/>
  <c r="BF209" i="9"/>
  <c r="BF173" i="9"/>
  <c r="BF137" i="9"/>
  <c r="BF391" i="9"/>
  <c r="BF398" i="9"/>
  <c r="BF353" i="9"/>
  <c r="BF408" i="9"/>
  <c r="BF301" i="9"/>
  <c r="BF316" i="9"/>
  <c r="BF38" i="9"/>
  <c r="BF72" i="9"/>
  <c r="BF75" i="9"/>
  <c r="BF41" i="9"/>
  <c r="BF76" i="9"/>
  <c r="BF82" i="9"/>
  <c r="BF115" i="9"/>
  <c r="BF128" i="9"/>
  <c r="BF154" i="9"/>
  <c r="BF231" i="9"/>
  <c r="BF251" i="9"/>
  <c r="BF271" i="9"/>
  <c r="BF297" i="9"/>
  <c r="BF318" i="9"/>
  <c r="BF368" i="9"/>
  <c r="BF172" i="9"/>
  <c r="BF380" i="9"/>
  <c r="BF439" i="9"/>
  <c r="BF448" i="9"/>
  <c r="BF450" i="9"/>
  <c r="BF224" i="9"/>
  <c r="BF342" i="9"/>
  <c r="BF214" i="9"/>
  <c r="BF325" i="9"/>
  <c r="BF266" i="9"/>
  <c r="BF77" i="9"/>
  <c r="BF265" i="9"/>
  <c r="BF262" i="9"/>
  <c r="BF43" i="9"/>
  <c r="BF68" i="9"/>
  <c r="BF402" i="9"/>
  <c r="BF372" i="9"/>
  <c r="BF415" i="9"/>
  <c r="BF431" i="9"/>
  <c r="BF286" i="9"/>
  <c r="BF146" i="9"/>
  <c r="BF49" i="9"/>
  <c r="BF216" i="9"/>
  <c r="BF200" i="9"/>
  <c r="BF130" i="9"/>
  <c r="BF303" i="9"/>
  <c r="BF331" i="9"/>
  <c r="BF332" i="9"/>
  <c r="BF191" i="9"/>
  <c r="BF175" i="9"/>
  <c r="BF267" i="9"/>
  <c r="BF28" i="9"/>
  <c r="BF275" i="9"/>
  <c r="BF59" i="9"/>
  <c r="BF107" i="9"/>
  <c r="BF12" i="9"/>
  <c r="BF32" i="9"/>
  <c r="BF125" i="9"/>
  <c r="BF147" i="9"/>
  <c r="BF220" i="9"/>
  <c r="BF229" i="9"/>
  <c r="BF250" i="9"/>
  <c r="BF319" i="9"/>
  <c r="BF323" i="9"/>
  <c r="BF418" i="9"/>
  <c r="BF30" i="9"/>
  <c r="BF60" i="9"/>
  <c r="BF116" i="9"/>
  <c r="BF136" i="9"/>
  <c r="BF153" i="9"/>
  <c r="BF170" i="9"/>
  <c r="BF254" i="9"/>
  <c r="BF255" i="9"/>
  <c r="BF288" i="9"/>
  <c r="BF309" i="9"/>
  <c r="BF335" i="9"/>
  <c r="BF341" i="9"/>
  <c r="BF346" i="9"/>
  <c r="BF298" i="9"/>
  <c r="BF287" i="9"/>
  <c r="BF53" i="9"/>
  <c r="BF13" i="9"/>
  <c r="BF283" i="9"/>
  <c r="BF176" i="9"/>
  <c r="BF129" i="9"/>
  <c r="BF50" i="9"/>
  <c r="BF51" i="9"/>
  <c r="BF52" i="9"/>
  <c r="BF300" i="9"/>
  <c r="BF259" i="9"/>
  <c r="BF71" i="9"/>
  <c r="BF363" i="9"/>
  <c r="BF401" i="9"/>
  <c r="BF45" i="9"/>
  <c r="BF400" i="9"/>
  <c r="BF440" i="9"/>
  <c r="BF462" i="9"/>
  <c r="BF165" i="9"/>
  <c r="BF83" i="9"/>
  <c r="BF361" i="9"/>
  <c r="BF397" i="9"/>
  <c r="BF174" i="9"/>
  <c r="BF375" i="9"/>
  <c r="BF48" i="9"/>
  <c r="BF278" i="9"/>
  <c r="BF294" i="9"/>
  <c r="BF322" i="9"/>
  <c r="BF320" i="9"/>
  <c r="BF34" i="9"/>
  <c r="BF135" i="9"/>
  <c r="BF205" i="9"/>
  <c r="BF244" i="9"/>
  <c r="BF413" i="9"/>
  <c r="BF393" i="9"/>
  <c r="BF98" i="9"/>
  <c r="BF349" i="9"/>
  <c r="BF152" i="9"/>
  <c r="BF355" i="9"/>
  <c r="BF188" i="9"/>
  <c r="BF141" i="9"/>
  <c r="BF132" i="9"/>
  <c r="BF449" i="9"/>
  <c r="BF306" i="9"/>
  <c r="BF313" i="9"/>
  <c r="BF348" i="9"/>
  <c r="BF193" i="9"/>
  <c r="BF407" i="9"/>
  <c r="BF362" i="9"/>
  <c r="BF453" i="9"/>
  <c r="BF327" i="9"/>
  <c r="BF252" i="9"/>
  <c r="BF27" i="9"/>
  <c r="BF438" i="9"/>
  <c r="BF42" i="9"/>
  <c r="BF192" i="9"/>
  <c r="BF218" i="9"/>
  <c r="BF389" i="9"/>
  <c r="BF108" i="9"/>
  <c r="BF225" i="9"/>
  <c r="BF312" i="9"/>
  <c r="BF156" i="9"/>
  <c r="BF347" i="9"/>
  <c r="BF57" i="9"/>
  <c r="BF64" i="9"/>
  <c r="BF369" i="9"/>
  <c r="BF65" i="9"/>
  <c r="BF67" i="9"/>
  <c r="BF396" i="9"/>
  <c r="BF221" i="9"/>
  <c r="BF454" i="9"/>
  <c r="BF215" i="9"/>
  <c r="BF364" i="9"/>
  <c r="BF315" i="9"/>
  <c r="BF149" i="9"/>
  <c r="BF22" i="9"/>
  <c r="BF74" i="9"/>
  <c r="BF10" i="9"/>
  <c r="BF102" i="9"/>
  <c r="BF131" i="9"/>
  <c r="BF358" i="9"/>
  <c r="BF158" i="9"/>
  <c r="BF181" i="9"/>
  <c r="BF308" i="9"/>
  <c r="BF239" i="9"/>
  <c r="BF324" i="9"/>
  <c r="BF182" i="9"/>
  <c r="BF117" i="9"/>
  <c r="BF357" i="9"/>
  <c r="BF423" i="9"/>
  <c r="BF36" i="9"/>
  <c r="BF56" i="9"/>
  <c r="BF404" i="9"/>
  <c r="BF376" i="9"/>
  <c r="BF420" i="9"/>
  <c r="BF336" i="9"/>
  <c r="BF79" i="9"/>
  <c r="BF121" i="9"/>
  <c r="BF24" i="9"/>
  <c r="BF161" i="9"/>
  <c r="BF443" i="9"/>
  <c r="BF233" i="9"/>
  <c r="BF374" i="9"/>
  <c r="BF124" i="9"/>
  <c r="BF140" i="9"/>
  <c r="BF199" i="9"/>
  <c r="BF253" i="9"/>
  <c r="BF258" i="9"/>
  <c r="BF299" i="9"/>
  <c r="BF260" i="9"/>
  <c r="BF451" i="9"/>
  <c r="BF157" i="9"/>
  <c r="BF419" i="9"/>
  <c r="BF437" i="9"/>
  <c r="BF243" i="9"/>
  <c r="BF366" i="9"/>
  <c r="BF365" i="9"/>
  <c r="BF150" i="9"/>
  <c r="BF277" i="9"/>
  <c r="BF223" i="9"/>
  <c r="BF167" i="9"/>
  <c r="BF261" i="9"/>
  <c r="BF226" i="9"/>
  <c r="BF35" i="9"/>
  <c r="BF257" i="9"/>
  <c r="BF184" i="9"/>
  <c r="BF197" i="9"/>
  <c r="BF273" i="9"/>
  <c r="BF118" i="9"/>
  <c r="BF103" i="9"/>
  <c r="BF249" i="9"/>
  <c r="BF44" i="9"/>
  <c r="BF296" i="9"/>
  <c r="BF328" i="9"/>
  <c r="BF293" i="9"/>
  <c r="BF245" i="9"/>
  <c r="BF100" i="9"/>
  <c r="BF25" i="9"/>
  <c r="BF171" i="9"/>
  <c r="BF321" i="9"/>
  <c r="BF314" i="9"/>
  <c r="BF383" i="9"/>
  <c r="BF422" i="9"/>
  <c r="BF381" i="9"/>
  <c r="BF247" i="9"/>
  <c r="BF26" i="9"/>
  <c r="BF274" i="9"/>
  <c r="BF392" i="9"/>
  <c r="BF232" i="9"/>
  <c r="BF134" i="9"/>
  <c r="BF142" i="9"/>
  <c r="BF237" i="9"/>
  <c r="BF311" i="9"/>
  <c r="BF379" i="9"/>
  <c r="BF344" i="9"/>
  <c r="BF94" i="9"/>
  <c r="BF339" i="9"/>
  <c r="BF90" i="9"/>
  <c r="BF93" i="9"/>
  <c r="BF91" i="9"/>
  <c r="BF92" i="9"/>
  <c r="BF15" i="9"/>
  <c r="BF31" i="9"/>
  <c r="BF268" i="9"/>
  <c r="BF373" i="9"/>
  <c r="BF460" i="9"/>
  <c r="BF455" i="9"/>
  <c r="BF105" i="9"/>
  <c r="BF183" i="9"/>
  <c r="BF201" i="9"/>
  <c r="BF178" i="9"/>
  <c r="BF61" i="9"/>
  <c r="BF289" i="9"/>
  <c r="BF334" i="9"/>
  <c r="BF169" i="9"/>
  <c r="BF88" i="9"/>
  <c r="BF219" i="9"/>
  <c r="BF282" i="9"/>
  <c r="BF425" i="9"/>
  <c r="BF333" i="9"/>
  <c r="BF388" i="9"/>
  <c r="BF110" i="9"/>
  <c r="BF416" i="9"/>
  <c r="BF352" i="9"/>
  <c r="BF279" i="9"/>
  <c r="BF317" i="9"/>
  <c r="BF212" i="9"/>
  <c r="BF430" i="9"/>
  <c r="BF236" i="9"/>
  <c r="BF190" i="9"/>
  <c r="BF166" i="9"/>
  <c r="BF210" i="9"/>
  <c r="BF185" i="9"/>
  <c r="BF89" i="9"/>
  <c r="BF78" i="9"/>
  <c r="BF412" i="9"/>
  <c r="BF436" i="9"/>
  <c r="BF441" i="9"/>
  <c r="BF81" i="9"/>
  <c r="BF242" i="9"/>
  <c r="BF151" i="9"/>
  <c r="BF18" i="9"/>
  <c r="BF144" i="9"/>
  <c r="BF238" i="9"/>
  <c r="BF399" i="9"/>
  <c r="BF340" i="9"/>
  <c r="BF395" i="9"/>
  <c r="BF444" i="9"/>
  <c r="BF29" i="9"/>
  <c r="BF204" i="9"/>
  <c r="BF410" i="9"/>
  <c r="BF119" i="9"/>
  <c r="BF62" i="9"/>
  <c r="BF155" i="9"/>
  <c r="BF390" i="9"/>
  <c r="BF69" i="9"/>
  <c r="BF330" i="9"/>
  <c r="BF159" i="9"/>
  <c r="BF424" i="9"/>
  <c r="BF39" i="9"/>
  <c r="BF194" i="9"/>
  <c r="BF302" i="9"/>
  <c r="BF354" i="9"/>
  <c r="BF457" i="9"/>
  <c r="BF112" i="9"/>
  <c r="BF217" i="9"/>
  <c r="BF359" i="9"/>
  <c r="BF426" i="9"/>
  <c r="BF11" i="9"/>
  <c r="BF227" i="9"/>
  <c r="BF411" i="9"/>
  <c r="BF235" i="9"/>
  <c r="BF246" i="9"/>
  <c r="BF168" i="9"/>
  <c r="BF139" i="9"/>
  <c r="BF280" i="9"/>
  <c r="BF189" i="9"/>
  <c r="BF179" i="9"/>
  <c r="BF95" i="9"/>
  <c r="BF230" i="9"/>
  <c r="BF126" i="9"/>
  <c r="BF63" i="9"/>
  <c r="BF281" i="9"/>
  <c r="BF370" i="9"/>
  <c r="BF198" i="9"/>
  <c r="BF54" i="9"/>
  <c r="BF377" i="9"/>
  <c r="BF459" i="9"/>
  <c r="BF343" i="9"/>
  <c r="BF272" i="9"/>
  <c r="BF106" i="9"/>
  <c r="BF40" i="9"/>
  <c r="BF305" i="9"/>
  <c r="BF97" i="9"/>
  <c r="BF186" i="9"/>
  <c r="BF55" i="9"/>
  <c r="BF86" i="9"/>
  <c r="BF99" i="9"/>
  <c r="BF228" i="9"/>
  <c r="BF378" i="9"/>
  <c r="BF428" i="9"/>
  <c r="BF434" i="9"/>
  <c r="BF207" i="9"/>
  <c r="BF291" i="9"/>
  <c r="BF338" i="9"/>
  <c r="BF73" i="9"/>
  <c r="BF452" i="9"/>
  <c r="BF329" i="9"/>
  <c r="BF421" i="9"/>
  <c r="BF351" i="9"/>
  <c r="BF133" i="9"/>
  <c r="BF164" i="9"/>
  <c r="BF276" i="9"/>
  <c r="BF58" i="9"/>
  <c r="BF456" i="9"/>
  <c r="BF405" i="9"/>
  <c r="BF122" i="9"/>
  <c r="BF310" i="9"/>
  <c r="BF409" i="9"/>
  <c r="BF84" i="9"/>
  <c r="BF187" i="9"/>
  <c r="BF263" i="9"/>
  <c r="BF427" i="9"/>
  <c r="BF371" i="9"/>
  <c r="BF211" i="9"/>
  <c r="BF114" i="9"/>
  <c r="BF458" i="9"/>
  <c r="BF9" i="9"/>
  <c r="BF384" i="9"/>
  <c r="BF47" i="9"/>
  <c r="BF356" i="9"/>
  <c r="BF290" i="9"/>
  <c r="BF208" i="9"/>
  <c r="BF285" i="9"/>
  <c r="BF21" i="9"/>
  <c r="BF292" i="9"/>
  <c r="BF433" i="9"/>
  <c r="BF222" i="9"/>
  <c r="BF445" i="9"/>
  <c r="BF403" i="9"/>
  <c r="BF23" i="9"/>
  <c r="BF382" i="9"/>
  <c r="BF213" i="9"/>
  <c r="BF337" i="9"/>
  <c r="BF414" i="9"/>
  <c r="BF304" i="9"/>
  <c r="BF295" i="9"/>
  <c r="BF19" i="9"/>
  <c r="BF461" i="9"/>
  <c r="BF241" i="9"/>
  <c r="BF446" i="9"/>
  <c r="BF148" i="9"/>
  <c r="BF386" i="9"/>
  <c r="BF162" i="9"/>
  <c r="BF113" i="9"/>
  <c r="BF435" i="9"/>
  <c r="BF248" i="9"/>
  <c r="BF385" i="9"/>
  <c r="BF264" i="9"/>
  <c r="BF350" i="9"/>
  <c r="BF85" i="9"/>
  <c r="BF447" i="9"/>
  <c r="BF101" i="9"/>
  <c r="BF202" i="9"/>
  <c r="BF109" i="9"/>
  <c r="BF143" i="9"/>
  <c r="BF196" i="9"/>
  <c r="BF406" i="9"/>
  <c r="BF417" i="9"/>
  <c r="BF120" i="9"/>
  <c r="BF104" i="9"/>
  <c r="BF367" i="9"/>
  <c r="BF180" i="9"/>
  <c r="BF123" i="9"/>
  <c r="BF326" i="9"/>
  <c r="BF14" i="9"/>
  <c r="BF240" i="9"/>
  <c r="BF269" i="9"/>
  <c r="BF442" i="9"/>
  <c r="BF270" i="9"/>
  <c r="BF307" i="9"/>
  <c r="BF87" i="9"/>
  <c r="BF387" i="9"/>
  <c r="BF234" i="9"/>
  <c r="BF17" i="9"/>
  <c r="BF70" i="9"/>
  <c r="BF80" i="9"/>
  <c r="BF127" i="9"/>
  <c r="BF96" i="9"/>
  <c r="BF160" i="9"/>
  <c r="BF145" i="9"/>
  <c r="BF16" i="9"/>
  <c r="BF20" i="9"/>
  <c r="BF432" i="9"/>
  <c r="BF163" i="9"/>
  <c r="BF177" i="9"/>
  <c r="BF203" i="9"/>
  <c r="BF394" i="9"/>
  <c r="BF138" i="9"/>
  <c r="BB66" i="9"/>
  <c r="BB206" i="9"/>
  <c r="BB345" i="9"/>
  <c r="BB360" i="9"/>
  <c r="BB284" i="9"/>
  <c r="BB111" i="9"/>
  <c r="BB429" i="9"/>
  <c r="BB37" i="9"/>
  <c r="BB46" i="9"/>
  <c r="BB33" i="9"/>
  <c r="BB256" i="9"/>
  <c r="BB195" i="9"/>
  <c r="BB209" i="9"/>
  <c r="BB173" i="9"/>
  <c r="BB137" i="9"/>
  <c r="BB391" i="9"/>
  <c r="BB398" i="9"/>
  <c r="BB353" i="9"/>
  <c r="BB408" i="9"/>
  <c r="BB301" i="9"/>
  <c r="BB316" i="9"/>
  <c r="BB38" i="9"/>
  <c r="BB72" i="9"/>
  <c r="BB75" i="9"/>
  <c r="BB41" i="9"/>
  <c r="BB76" i="9"/>
  <c r="BB82" i="9"/>
  <c r="BB115" i="9"/>
  <c r="BB128" i="9"/>
  <c r="BB154" i="9"/>
  <c r="BB231" i="9"/>
  <c r="BB251" i="9"/>
  <c r="BB271" i="9"/>
  <c r="BB297" i="9"/>
  <c r="BB318" i="9"/>
  <c r="BB368" i="9"/>
  <c r="BB172" i="9"/>
  <c r="BB380" i="9"/>
  <c r="BB439" i="9"/>
  <c r="BB448" i="9"/>
  <c r="BB450" i="9"/>
  <c r="BB224" i="9"/>
  <c r="BB342" i="9"/>
  <c r="BB214" i="9"/>
  <c r="BB325" i="9"/>
  <c r="BB266" i="9"/>
  <c r="BB77" i="9"/>
  <c r="BB265" i="9"/>
  <c r="BB262" i="9"/>
  <c r="BB43" i="9"/>
  <c r="BB68" i="9"/>
  <c r="BB402" i="9"/>
  <c r="BB372" i="9"/>
  <c r="BB415" i="9"/>
  <c r="BB431" i="9"/>
  <c r="BB286" i="9"/>
  <c r="BB146" i="9"/>
  <c r="BB49" i="9"/>
  <c r="BB216" i="9"/>
  <c r="BB200" i="9"/>
  <c r="BB130" i="9"/>
  <c r="BB303" i="9"/>
  <c r="BB331" i="9"/>
  <c r="BB332" i="9"/>
  <c r="BB191" i="9"/>
  <c r="BB175" i="9"/>
  <c r="BB267" i="9"/>
  <c r="BB28" i="9"/>
  <c r="BB275" i="9"/>
  <c r="BB59" i="9"/>
  <c r="BB107" i="9"/>
  <c r="BB12" i="9"/>
  <c r="BB32" i="9"/>
  <c r="BB125" i="9"/>
  <c r="BB147" i="9"/>
  <c r="BB220" i="9"/>
  <c r="BB229" i="9"/>
  <c r="BB250" i="9"/>
  <c r="BB319" i="9"/>
  <c r="BB323" i="9"/>
  <c r="BB418" i="9"/>
  <c r="BB30" i="9"/>
  <c r="BB60" i="9"/>
  <c r="BB116" i="9"/>
  <c r="BB136" i="9"/>
  <c r="BB153" i="9"/>
  <c r="BB170" i="9"/>
  <c r="BB254" i="9"/>
  <c r="BB255" i="9"/>
  <c r="BB288" i="9"/>
  <c r="BB309" i="9"/>
  <c r="BB335" i="9"/>
  <c r="BB341" i="9"/>
  <c r="BB346" i="9"/>
  <c r="BB298" i="9"/>
  <c r="BB287" i="9"/>
  <c r="BB53" i="9"/>
  <c r="BB13" i="9"/>
  <c r="BB283" i="9"/>
  <c r="BB176" i="9"/>
  <c r="BB129" i="9"/>
  <c r="BB50" i="9"/>
  <c r="BB51" i="9"/>
  <c r="BB52" i="9"/>
  <c r="BB300" i="9"/>
  <c r="BB259" i="9"/>
  <c r="BB71" i="9"/>
  <c r="BB363" i="9"/>
  <c r="BB401" i="9"/>
  <c r="BB45" i="9"/>
  <c r="BB400" i="9"/>
  <c r="BB440" i="9"/>
  <c r="BB462" i="9"/>
  <c r="BB165" i="9"/>
  <c r="BB83" i="9"/>
  <c r="BB361" i="9"/>
  <c r="BB397" i="9"/>
  <c r="BB174" i="9"/>
  <c r="BB375" i="9"/>
  <c r="BB48" i="9"/>
  <c r="BB278" i="9"/>
  <c r="BB294" i="9"/>
  <c r="BB322" i="9"/>
  <c r="BB320" i="9"/>
  <c r="BB34" i="9"/>
  <c r="BB135" i="9"/>
  <c r="BB205" i="9"/>
  <c r="BB244" i="9"/>
  <c r="BB413" i="9"/>
  <c r="BB393" i="9"/>
  <c r="BB98" i="9"/>
  <c r="BB349" i="9"/>
  <c r="BB152" i="9"/>
  <c r="BB355" i="9"/>
  <c r="BB188" i="9"/>
  <c r="BB141" i="9"/>
  <c r="BB132" i="9"/>
  <c r="BB449" i="9"/>
  <c r="BB306" i="9"/>
  <c r="BB313" i="9"/>
  <c r="BB348" i="9"/>
  <c r="BB193" i="9"/>
  <c r="BB407" i="9"/>
  <c r="BB362" i="9"/>
  <c r="BB453" i="9"/>
  <c r="BB327" i="9"/>
  <c r="BB252" i="9"/>
  <c r="BB27" i="9"/>
  <c r="BB438" i="9"/>
  <c r="BB42" i="9"/>
  <c r="BB192" i="9"/>
  <c r="BB218" i="9"/>
  <c r="BB389" i="9"/>
  <c r="BB108" i="9"/>
  <c r="BB225" i="9"/>
  <c r="BB312" i="9"/>
  <c r="BB156" i="9"/>
  <c r="BB347" i="9"/>
  <c r="BB57" i="9"/>
  <c r="BB64" i="9"/>
  <c r="BB369" i="9"/>
  <c r="BB65" i="9"/>
  <c r="BB67" i="9"/>
  <c r="BB396" i="9"/>
  <c r="BB221" i="9"/>
  <c r="BB454" i="9"/>
  <c r="BB215" i="9"/>
  <c r="BB364" i="9"/>
  <c r="BB315" i="9"/>
  <c r="BB149" i="9"/>
  <c r="BB22" i="9"/>
  <c r="BB74" i="9"/>
  <c r="BB10" i="9"/>
  <c r="BB102" i="9"/>
  <c r="BB131" i="9"/>
  <c r="BB358" i="9"/>
  <c r="BB158" i="9"/>
  <c r="BB181" i="9"/>
  <c r="BB308" i="9"/>
  <c r="BB239" i="9"/>
  <c r="BB324" i="9"/>
  <c r="BB182" i="9"/>
  <c r="BB117" i="9"/>
  <c r="BB357" i="9"/>
  <c r="BB423" i="9"/>
  <c r="BB36" i="9"/>
  <c r="BB56" i="9"/>
  <c r="BB404" i="9"/>
  <c r="BB376" i="9"/>
  <c r="BB420" i="9"/>
  <c r="BB336" i="9"/>
  <c r="BB79" i="9"/>
  <c r="BB121" i="9"/>
  <c r="BB24" i="9"/>
  <c r="BB161" i="9"/>
  <c r="BB443" i="9"/>
  <c r="BB233" i="9"/>
  <c r="BB374" i="9"/>
  <c r="BB124" i="9"/>
  <c r="BB140" i="9"/>
  <c r="BB199" i="9"/>
  <c r="BB253" i="9"/>
  <c r="BB258" i="9"/>
  <c r="BB299" i="9"/>
  <c r="BB260" i="9"/>
  <c r="BB451" i="9"/>
  <c r="BB157" i="9"/>
  <c r="BB419" i="9"/>
  <c r="BB437" i="9"/>
  <c r="BB243" i="9"/>
  <c r="BB366" i="9"/>
  <c r="BB365" i="9"/>
  <c r="BB150" i="9"/>
  <c r="BB277" i="9"/>
  <c r="BB223" i="9"/>
  <c r="BB167" i="9"/>
  <c r="BB261" i="9"/>
  <c r="BB226" i="9"/>
  <c r="BB35" i="9"/>
  <c r="BB257" i="9"/>
  <c r="BB184" i="9"/>
  <c r="BB197" i="9"/>
  <c r="BB273" i="9"/>
  <c r="BB118" i="9"/>
  <c r="BB103" i="9"/>
  <c r="BB249" i="9"/>
  <c r="BB44" i="9"/>
  <c r="BB296" i="9"/>
  <c r="BB328" i="9"/>
  <c r="BB293" i="9"/>
  <c r="BB245" i="9"/>
  <c r="BB100" i="9"/>
  <c r="BB25" i="9"/>
  <c r="BB171" i="9"/>
  <c r="BB321" i="9"/>
  <c r="BB314" i="9"/>
  <c r="BB383" i="9"/>
  <c r="BB422" i="9"/>
  <c r="BB381" i="9"/>
  <c r="BB247" i="9"/>
  <c r="BB26" i="9"/>
  <c r="BB274" i="9"/>
  <c r="BB392" i="9"/>
  <c r="BB232" i="9"/>
  <c r="BB134" i="9"/>
  <c r="BB142" i="9"/>
  <c r="BB237" i="9"/>
  <c r="BB311" i="9"/>
  <c r="BB379" i="9"/>
  <c r="BB344" i="9"/>
  <c r="BB94" i="9"/>
  <c r="BB339" i="9"/>
  <c r="BB90" i="9"/>
  <c r="BB93" i="9"/>
  <c r="BB91" i="9"/>
  <c r="BB92" i="9"/>
  <c r="BB15" i="9"/>
  <c r="BB31" i="9"/>
  <c r="BB268" i="9"/>
  <c r="BB373" i="9"/>
  <c r="BB460" i="9"/>
  <c r="BB455" i="9"/>
  <c r="BB105" i="9"/>
  <c r="BB183" i="9"/>
  <c r="BB201" i="9"/>
  <c r="BB178" i="9"/>
  <c r="BB61" i="9"/>
  <c r="BB289" i="9"/>
  <c r="BB334" i="9"/>
  <c r="BB169" i="9"/>
  <c r="BB88" i="9"/>
  <c r="BB219" i="9"/>
  <c r="BB282" i="9"/>
  <c r="BB425" i="9"/>
  <c r="BB333" i="9"/>
  <c r="BB388" i="9"/>
  <c r="BB110" i="9"/>
  <c r="BB416" i="9"/>
  <c r="BB352" i="9"/>
  <c r="BB279" i="9"/>
  <c r="BB317" i="9"/>
  <c r="BB212" i="9"/>
  <c r="BB430" i="9"/>
  <c r="BB236" i="9"/>
  <c r="BB190" i="9"/>
  <c r="BB166" i="9"/>
  <c r="BB210" i="9"/>
  <c r="BB185" i="9"/>
  <c r="BB89" i="9"/>
  <c r="BB78" i="9"/>
  <c r="BB412" i="9"/>
  <c r="BB436" i="9"/>
  <c r="BB441" i="9"/>
  <c r="BB81" i="9"/>
  <c r="BB242" i="9"/>
  <c r="BB151" i="9"/>
  <c r="BB18" i="9"/>
  <c r="BB144" i="9"/>
  <c r="BB238" i="9"/>
  <c r="BB399" i="9"/>
  <c r="BB340" i="9"/>
  <c r="BB395" i="9"/>
  <c r="BB444" i="9"/>
  <c r="BB29" i="9"/>
  <c r="BB204" i="9"/>
  <c r="BB410" i="9"/>
  <c r="BB119" i="9"/>
  <c r="BB62" i="9"/>
  <c r="BB155" i="9"/>
  <c r="BB390" i="9"/>
  <c r="BB69" i="9"/>
  <c r="BB330" i="9"/>
  <c r="BB159" i="9"/>
  <c r="BB424" i="9"/>
  <c r="BB39" i="9"/>
  <c r="BB194" i="9"/>
  <c r="BB302" i="9"/>
  <c r="BB354" i="9"/>
  <c r="BB457" i="9"/>
  <c r="BB112" i="9"/>
  <c r="BB217" i="9"/>
  <c r="BB359" i="9"/>
  <c r="BB426" i="9"/>
  <c r="BB11" i="9"/>
  <c r="BB227" i="9"/>
  <c r="BB411" i="9"/>
  <c r="BB235" i="9"/>
  <c r="BB246" i="9"/>
  <c r="BB168" i="9"/>
  <c r="BB139" i="9"/>
  <c r="BB280" i="9"/>
  <c r="BB189" i="9"/>
  <c r="BB179" i="9"/>
  <c r="BB95" i="9"/>
  <c r="BB230" i="9"/>
  <c r="BB126" i="9"/>
  <c r="BB63" i="9"/>
  <c r="BB281" i="9"/>
  <c r="BB370" i="9"/>
  <c r="BB198" i="9"/>
  <c r="BB54" i="9"/>
  <c r="BB377" i="9"/>
  <c r="BB459" i="9"/>
  <c r="BB343" i="9"/>
  <c r="BB272" i="9"/>
  <c r="BB106" i="9"/>
  <c r="BB40" i="9"/>
  <c r="BB305" i="9"/>
  <c r="BB97" i="9"/>
  <c r="BB186" i="9"/>
  <c r="BB55" i="9"/>
  <c r="BB86" i="9"/>
  <c r="BB99" i="9"/>
  <c r="BB228" i="9"/>
  <c r="BB378" i="9"/>
  <c r="BB428" i="9"/>
  <c r="BB434" i="9"/>
  <c r="BB207" i="9"/>
  <c r="BB291" i="9"/>
  <c r="BB338" i="9"/>
  <c r="BB73" i="9"/>
  <c r="BB452" i="9"/>
  <c r="BB329" i="9"/>
  <c r="BB421" i="9"/>
  <c r="BB351" i="9"/>
  <c r="BB133" i="9"/>
  <c r="BB164" i="9"/>
  <c r="BB276" i="9"/>
  <c r="BB58" i="9"/>
  <c r="BB456" i="9"/>
  <c r="BB405" i="9"/>
  <c r="BB122" i="9"/>
  <c r="BB310" i="9"/>
  <c r="BB409" i="9"/>
  <c r="BB84" i="9"/>
  <c r="BB187" i="9"/>
  <c r="BB263" i="9"/>
  <c r="BB427" i="9"/>
  <c r="BB371" i="9"/>
  <c r="BB211" i="9"/>
  <c r="BB114" i="9"/>
  <c r="BB458" i="9"/>
  <c r="BB9" i="9"/>
  <c r="BB384" i="9"/>
  <c r="BB47" i="9"/>
  <c r="BB356" i="9"/>
  <c r="BB290" i="9"/>
  <c r="BB208" i="9"/>
  <c r="BB285" i="9"/>
  <c r="BB21" i="9"/>
  <c r="BB292" i="9"/>
  <c r="BB433" i="9"/>
  <c r="BB222" i="9"/>
  <c r="BB445" i="9"/>
  <c r="BB403" i="9"/>
  <c r="BB23" i="9"/>
  <c r="BB382" i="9"/>
  <c r="BB213" i="9"/>
  <c r="BB337" i="9"/>
  <c r="BB414" i="9"/>
  <c r="BB304" i="9"/>
  <c r="BB295" i="9"/>
  <c r="BB19" i="9"/>
  <c r="BB461" i="9"/>
  <c r="BB241" i="9"/>
  <c r="BB446" i="9"/>
  <c r="BB148" i="9"/>
  <c r="BB386" i="9"/>
  <c r="BB162" i="9"/>
  <c r="BB113" i="9"/>
  <c r="BB435" i="9"/>
  <c r="BB248" i="9"/>
  <c r="BB385" i="9"/>
  <c r="BB264" i="9"/>
  <c r="BB350" i="9"/>
  <c r="BB85" i="9"/>
  <c r="BB447" i="9"/>
  <c r="BB101" i="9"/>
  <c r="BB202" i="9"/>
  <c r="BB109" i="9"/>
  <c r="BB143" i="9"/>
  <c r="BB196" i="9"/>
  <c r="BB406" i="9"/>
  <c r="BB417" i="9"/>
  <c r="BB120" i="9"/>
  <c r="BB104" i="9"/>
  <c r="BB367" i="9"/>
  <c r="BB180" i="9"/>
  <c r="BB123" i="9"/>
  <c r="BB326" i="9"/>
  <c r="BB14" i="9"/>
  <c r="BB240" i="9"/>
  <c r="BB269" i="9"/>
  <c r="BB442" i="9"/>
  <c r="BB270" i="9"/>
  <c r="BB307" i="9"/>
  <c r="BB87" i="9"/>
  <c r="BB387" i="9"/>
  <c r="BB234" i="9"/>
  <c r="BB17" i="9"/>
  <c r="BB70" i="9"/>
  <c r="BB80" i="9"/>
  <c r="BB127" i="9"/>
  <c r="BB96" i="9"/>
  <c r="BB160" i="9"/>
  <c r="BB145" i="9"/>
  <c r="BB16" i="9"/>
  <c r="BB20" i="9"/>
  <c r="BB432" i="9"/>
  <c r="BB163" i="9"/>
  <c r="BB177" i="9"/>
  <c r="BB203" i="9"/>
  <c r="BB394" i="9"/>
  <c r="BB138" i="9"/>
  <c r="AX66" i="9"/>
  <c r="AX206" i="9"/>
  <c r="AX345" i="9"/>
  <c r="AX360" i="9"/>
  <c r="AX284" i="9"/>
  <c r="AX111" i="9"/>
  <c r="AX429" i="9"/>
  <c r="AX37" i="9"/>
  <c r="AX46" i="9"/>
  <c r="AX33" i="9"/>
  <c r="AX256" i="9"/>
  <c r="AX195" i="9"/>
  <c r="AX209" i="9"/>
  <c r="AX173" i="9"/>
  <c r="AX137" i="9"/>
  <c r="AX391" i="9"/>
  <c r="AX398" i="9"/>
  <c r="AX353" i="9"/>
  <c r="AX408" i="9"/>
  <c r="AX301" i="9"/>
  <c r="AX316" i="9"/>
  <c r="AX38" i="9"/>
  <c r="AX72" i="9"/>
  <c r="AX75" i="9"/>
  <c r="AX41" i="9"/>
  <c r="AX76" i="9"/>
  <c r="AX82" i="9"/>
  <c r="AX115" i="9"/>
  <c r="AX128" i="9"/>
  <c r="AX154" i="9"/>
  <c r="AX231" i="9"/>
  <c r="AX251" i="9"/>
  <c r="AX271" i="9"/>
  <c r="AX297" i="9"/>
  <c r="AX318" i="9"/>
  <c r="AX368" i="9"/>
  <c r="AX172" i="9"/>
  <c r="AX380" i="9"/>
  <c r="AX439" i="9"/>
  <c r="AX448" i="9"/>
  <c r="AX450" i="9"/>
  <c r="AX224" i="9"/>
  <c r="AX342" i="9"/>
  <c r="AX214" i="9"/>
  <c r="AX325" i="9"/>
  <c r="AX266" i="9"/>
  <c r="AX77" i="9"/>
  <c r="AX265" i="9"/>
  <c r="AX262" i="9"/>
  <c r="AX43" i="9"/>
  <c r="AX68" i="9"/>
  <c r="AX402" i="9"/>
  <c r="AX372" i="9"/>
  <c r="AX415" i="9"/>
  <c r="AX431" i="9"/>
  <c r="AX286" i="9"/>
  <c r="AX146" i="9"/>
  <c r="AX49" i="9"/>
  <c r="AX216" i="9"/>
  <c r="AX200" i="9"/>
  <c r="AX130" i="9"/>
  <c r="AX303" i="9"/>
  <c r="AX331" i="9"/>
  <c r="AX332" i="9"/>
  <c r="AX191" i="9"/>
  <c r="AX175" i="9"/>
  <c r="AX267" i="9"/>
  <c r="AX28" i="9"/>
  <c r="AX275" i="9"/>
  <c r="AX59" i="9"/>
  <c r="AX107" i="9"/>
  <c r="AX12" i="9"/>
  <c r="AX32" i="9"/>
  <c r="AX125" i="9"/>
  <c r="AX147" i="9"/>
  <c r="AX220" i="9"/>
  <c r="AX229" i="9"/>
  <c r="AX250" i="9"/>
  <c r="AX319" i="9"/>
  <c r="AX323" i="9"/>
  <c r="AX418" i="9"/>
  <c r="AX30" i="9"/>
  <c r="AX60" i="9"/>
  <c r="AX116" i="9"/>
  <c r="AX136" i="9"/>
  <c r="AX153" i="9"/>
  <c r="AX170" i="9"/>
  <c r="AX254" i="9"/>
  <c r="AX255" i="9"/>
  <c r="AX288" i="9"/>
  <c r="AX309" i="9"/>
  <c r="AX335" i="9"/>
  <c r="AX341" i="9"/>
  <c r="AX346" i="9"/>
  <c r="AX298" i="9"/>
  <c r="AX287" i="9"/>
  <c r="AX53" i="9"/>
  <c r="AX13" i="9"/>
  <c r="AX283" i="9"/>
  <c r="AX176" i="9"/>
  <c r="AX129" i="9"/>
  <c r="AX50" i="9"/>
  <c r="AX51" i="9"/>
  <c r="AX52" i="9"/>
  <c r="AX300" i="9"/>
  <c r="AX259" i="9"/>
  <c r="AX71" i="9"/>
  <c r="AX363" i="9"/>
  <c r="AX401" i="9"/>
  <c r="AX45" i="9"/>
  <c r="AX400" i="9"/>
  <c r="AX440" i="9"/>
  <c r="AX462" i="9"/>
  <c r="AX165" i="9"/>
  <c r="AX83" i="9"/>
  <c r="AX361" i="9"/>
  <c r="AX397" i="9"/>
  <c r="AX174" i="9"/>
  <c r="AX375" i="9"/>
  <c r="AX48" i="9"/>
  <c r="AX278" i="9"/>
  <c r="AX294" i="9"/>
  <c r="AX322" i="9"/>
  <c r="AX320" i="9"/>
  <c r="AX34" i="9"/>
  <c r="AX135" i="9"/>
  <c r="AX205" i="9"/>
  <c r="AX244" i="9"/>
  <c r="AX413" i="9"/>
  <c r="AX393" i="9"/>
  <c r="AX98" i="9"/>
  <c r="AX349" i="9"/>
  <c r="AX152" i="9"/>
  <c r="AX355" i="9"/>
  <c r="AX188" i="9"/>
  <c r="AX141" i="9"/>
  <c r="AX132" i="9"/>
  <c r="AX449" i="9"/>
  <c r="AX306" i="9"/>
  <c r="AX313" i="9"/>
  <c r="AX348" i="9"/>
  <c r="AX193" i="9"/>
  <c r="AX407" i="9"/>
  <c r="AX362" i="9"/>
  <c r="AX453" i="9"/>
  <c r="AX327" i="9"/>
  <c r="AX252" i="9"/>
  <c r="AX27" i="9"/>
  <c r="AX438" i="9"/>
  <c r="AX42" i="9"/>
  <c r="AX192" i="9"/>
  <c r="AX218" i="9"/>
  <c r="AX389" i="9"/>
  <c r="AX108" i="9"/>
  <c r="AX225" i="9"/>
  <c r="AX312" i="9"/>
  <c r="AX156" i="9"/>
  <c r="AX347" i="9"/>
  <c r="AX57" i="9"/>
  <c r="AX64" i="9"/>
  <c r="AX369" i="9"/>
  <c r="AX65" i="9"/>
  <c r="AX67" i="9"/>
  <c r="AX396" i="9"/>
  <c r="AX221" i="9"/>
  <c r="AX454" i="9"/>
  <c r="AX215" i="9"/>
  <c r="AX364" i="9"/>
  <c r="AX315" i="9"/>
  <c r="AX149" i="9"/>
  <c r="AX22" i="9"/>
  <c r="AX74" i="9"/>
  <c r="AX10" i="9"/>
  <c r="AX102" i="9"/>
  <c r="AX131" i="9"/>
  <c r="AX358" i="9"/>
  <c r="AX158" i="9"/>
  <c r="AX181" i="9"/>
  <c r="AX308" i="9"/>
  <c r="AX239" i="9"/>
  <c r="AX324" i="9"/>
  <c r="AX182" i="9"/>
  <c r="AX117" i="9"/>
  <c r="AX357" i="9"/>
  <c r="AX423" i="9"/>
  <c r="AX36" i="9"/>
  <c r="AX56" i="9"/>
  <c r="AX404" i="9"/>
  <c r="AX376" i="9"/>
  <c r="AX420" i="9"/>
  <c r="AX336" i="9"/>
  <c r="AX79" i="9"/>
  <c r="AX121" i="9"/>
  <c r="AX24" i="9"/>
  <c r="AX161" i="9"/>
  <c r="AX443" i="9"/>
  <c r="AX233" i="9"/>
  <c r="AX374" i="9"/>
  <c r="AX124" i="9"/>
  <c r="AX140" i="9"/>
  <c r="AX199" i="9"/>
  <c r="AX253" i="9"/>
  <c r="AX258" i="9"/>
  <c r="AX299" i="9"/>
  <c r="AX260" i="9"/>
  <c r="AX451" i="9"/>
  <c r="AX157" i="9"/>
  <c r="AX419" i="9"/>
  <c r="AX437" i="9"/>
  <c r="AX243" i="9"/>
  <c r="AX366" i="9"/>
  <c r="AX365" i="9"/>
  <c r="AX150" i="9"/>
  <c r="AX277" i="9"/>
  <c r="AX223" i="9"/>
  <c r="AX167" i="9"/>
  <c r="AX261" i="9"/>
  <c r="AX226" i="9"/>
  <c r="AX35" i="9"/>
  <c r="AX257" i="9"/>
  <c r="AX184" i="9"/>
  <c r="AX197" i="9"/>
  <c r="AX273" i="9"/>
  <c r="AX118" i="9"/>
  <c r="AX103" i="9"/>
  <c r="AX249" i="9"/>
  <c r="AX44" i="9"/>
  <c r="AX296" i="9"/>
  <c r="AX328" i="9"/>
  <c r="AX293" i="9"/>
  <c r="AX245" i="9"/>
  <c r="AX100" i="9"/>
  <c r="AX25" i="9"/>
  <c r="AX171" i="9"/>
  <c r="AX321" i="9"/>
  <c r="AX314" i="9"/>
  <c r="AX383" i="9"/>
  <c r="AX422" i="9"/>
  <c r="AX381" i="9"/>
  <c r="AX247" i="9"/>
  <c r="AX26" i="9"/>
  <c r="AX274" i="9"/>
  <c r="AX392" i="9"/>
  <c r="AX232" i="9"/>
  <c r="AX134" i="9"/>
  <c r="AX142" i="9"/>
  <c r="AX237" i="9"/>
  <c r="AX311" i="9"/>
  <c r="AX379" i="9"/>
  <c r="AX344" i="9"/>
  <c r="AX94" i="9"/>
  <c r="AX339" i="9"/>
  <c r="AX90" i="9"/>
  <c r="AX93" i="9"/>
  <c r="AX91" i="9"/>
  <c r="AX92" i="9"/>
  <c r="AX15" i="9"/>
  <c r="AX31" i="9"/>
  <c r="AX268" i="9"/>
  <c r="AX373" i="9"/>
  <c r="AX460" i="9"/>
  <c r="AX455" i="9"/>
  <c r="AX105" i="9"/>
  <c r="AX183" i="9"/>
  <c r="AX201" i="9"/>
  <c r="AX178" i="9"/>
  <c r="AX61" i="9"/>
  <c r="AX289" i="9"/>
  <c r="AX334" i="9"/>
  <c r="AX169" i="9"/>
  <c r="AX88" i="9"/>
  <c r="AX219" i="9"/>
  <c r="AX282" i="9"/>
  <c r="AX425" i="9"/>
  <c r="AX333" i="9"/>
  <c r="AX388" i="9"/>
  <c r="AX110" i="9"/>
  <c r="AX416" i="9"/>
  <c r="AX352" i="9"/>
  <c r="AX279" i="9"/>
  <c r="AX317" i="9"/>
  <c r="AX212" i="9"/>
  <c r="AX430" i="9"/>
  <c r="AX236" i="9"/>
  <c r="AX190" i="9"/>
  <c r="AX166" i="9"/>
  <c r="AX210" i="9"/>
  <c r="AX185" i="9"/>
  <c r="AX89" i="9"/>
  <c r="AX78" i="9"/>
  <c r="AX412" i="9"/>
  <c r="AX436" i="9"/>
  <c r="AX441" i="9"/>
  <c r="AX81" i="9"/>
  <c r="AX242" i="9"/>
  <c r="AX151" i="9"/>
  <c r="AX18" i="9"/>
  <c r="AX144" i="9"/>
  <c r="AX238" i="9"/>
  <c r="AX399" i="9"/>
  <c r="AX340" i="9"/>
  <c r="AX395" i="9"/>
  <c r="AX444" i="9"/>
  <c r="AX29" i="9"/>
  <c r="AX204" i="9"/>
  <c r="AX410" i="9"/>
  <c r="AX119" i="9"/>
  <c r="AX62" i="9"/>
  <c r="AX155" i="9"/>
  <c r="AX390" i="9"/>
  <c r="AX69" i="9"/>
  <c r="AX330" i="9"/>
  <c r="AX159" i="9"/>
  <c r="AX424" i="9"/>
  <c r="AX39" i="9"/>
  <c r="AX194" i="9"/>
  <c r="AX302" i="9"/>
  <c r="AX354" i="9"/>
  <c r="AX457" i="9"/>
  <c r="AX112" i="9"/>
  <c r="AX217" i="9"/>
  <c r="AX359" i="9"/>
  <c r="AX426" i="9"/>
  <c r="AX11" i="9"/>
  <c r="AX227" i="9"/>
  <c r="AX411" i="9"/>
  <c r="AX235" i="9"/>
  <c r="AX246" i="9"/>
  <c r="AX168" i="9"/>
  <c r="AX139" i="9"/>
  <c r="AX280" i="9"/>
  <c r="AX189" i="9"/>
  <c r="AX179" i="9"/>
  <c r="AX95" i="9"/>
  <c r="AX230" i="9"/>
  <c r="AX126" i="9"/>
  <c r="AX63" i="9"/>
  <c r="AX281" i="9"/>
  <c r="AX370" i="9"/>
  <c r="AX198" i="9"/>
  <c r="AX54" i="9"/>
  <c r="AX377" i="9"/>
  <c r="AX459" i="9"/>
  <c r="AX343" i="9"/>
  <c r="AX272" i="9"/>
  <c r="AX106" i="9"/>
  <c r="AX40" i="9"/>
  <c r="AX305" i="9"/>
  <c r="AX97" i="9"/>
  <c r="AX186" i="9"/>
  <c r="AX55" i="9"/>
  <c r="AX86" i="9"/>
  <c r="AX99" i="9"/>
  <c r="AX228" i="9"/>
  <c r="AX378" i="9"/>
  <c r="AX428" i="9"/>
  <c r="AX434" i="9"/>
  <c r="AX207" i="9"/>
  <c r="AX291" i="9"/>
  <c r="AX338" i="9"/>
  <c r="AX73" i="9"/>
  <c r="AX452" i="9"/>
  <c r="AX329" i="9"/>
  <c r="AX421" i="9"/>
  <c r="AX351" i="9"/>
  <c r="AX133" i="9"/>
  <c r="AX164" i="9"/>
  <c r="AX276" i="9"/>
  <c r="AX58" i="9"/>
  <c r="AX456" i="9"/>
  <c r="AX405" i="9"/>
  <c r="AX122" i="9"/>
  <c r="AX310" i="9"/>
  <c r="AX409" i="9"/>
  <c r="AX84" i="9"/>
  <c r="AX187" i="9"/>
  <c r="AX263" i="9"/>
  <c r="AX427" i="9"/>
  <c r="AX371" i="9"/>
  <c r="AX211" i="9"/>
  <c r="AX114" i="9"/>
  <c r="AX458" i="9"/>
  <c r="AX9" i="9"/>
  <c r="AX384" i="9"/>
  <c r="AX47" i="9"/>
  <c r="AX356" i="9"/>
  <c r="AX290" i="9"/>
  <c r="AX208" i="9"/>
  <c r="AX285" i="9"/>
  <c r="AX21" i="9"/>
  <c r="AX292" i="9"/>
  <c r="AX433" i="9"/>
  <c r="AX222" i="9"/>
  <c r="AX445" i="9"/>
  <c r="AX403" i="9"/>
  <c r="AX23" i="9"/>
  <c r="AX382" i="9"/>
  <c r="AX213" i="9"/>
  <c r="AX337" i="9"/>
  <c r="AX414" i="9"/>
  <c r="AX304" i="9"/>
  <c r="AX295" i="9"/>
  <c r="AX19" i="9"/>
  <c r="AX461" i="9"/>
  <c r="AX241" i="9"/>
  <c r="AX446" i="9"/>
  <c r="AX148" i="9"/>
  <c r="AX386" i="9"/>
  <c r="AX162" i="9"/>
  <c r="AX113" i="9"/>
  <c r="AX435" i="9"/>
  <c r="AX248" i="9"/>
  <c r="AX385" i="9"/>
  <c r="AX264" i="9"/>
  <c r="AX350" i="9"/>
  <c r="AX85" i="9"/>
  <c r="AX447" i="9"/>
  <c r="AX101" i="9"/>
  <c r="AX202" i="9"/>
  <c r="AX109" i="9"/>
  <c r="AX143" i="9"/>
  <c r="AX196" i="9"/>
  <c r="AX406" i="9"/>
  <c r="AX417" i="9"/>
  <c r="AX120" i="9"/>
  <c r="AX104" i="9"/>
  <c r="AX367" i="9"/>
  <c r="AX180" i="9"/>
  <c r="AX123" i="9"/>
  <c r="AX326" i="9"/>
  <c r="AX14" i="9"/>
  <c r="AX240" i="9"/>
  <c r="AX269" i="9"/>
  <c r="AX442" i="9"/>
  <c r="AX270" i="9"/>
  <c r="AX307" i="9"/>
  <c r="AX87" i="9"/>
  <c r="AX387" i="9"/>
  <c r="AX234" i="9"/>
  <c r="AX17" i="9"/>
  <c r="AX70" i="9"/>
  <c r="AX80" i="9"/>
  <c r="AX127" i="9"/>
  <c r="AX96" i="9"/>
  <c r="AX160" i="9"/>
  <c r="AX145" i="9"/>
  <c r="AX16" i="9"/>
  <c r="AX20" i="9"/>
  <c r="AX432" i="9"/>
  <c r="AX163" i="9"/>
  <c r="AX177" i="9"/>
  <c r="AX203" i="9"/>
  <c r="AX394" i="9"/>
  <c r="AX138" i="9"/>
  <c r="AT66" i="9"/>
  <c r="AT206" i="9"/>
  <c r="AT345" i="9"/>
  <c r="AT360" i="9"/>
  <c r="AT284" i="9"/>
  <c r="AT111" i="9"/>
  <c r="AT429" i="9"/>
  <c r="AT37" i="9"/>
  <c r="AT46" i="9"/>
  <c r="AT33" i="9"/>
  <c r="AT256" i="9"/>
  <c r="AT195" i="9"/>
  <c r="AT209" i="9"/>
  <c r="AT173" i="9"/>
  <c r="AT137" i="9"/>
  <c r="AT391" i="9"/>
  <c r="AT398" i="9"/>
  <c r="AT353" i="9"/>
  <c r="AT408" i="9"/>
  <c r="AT301" i="9"/>
  <c r="AT316" i="9"/>
  <c r="AT38" i="9"/>
  <c r="AT72" i="9"/>
  <c r="AT75" i="9"/>
  <c r="AT41" i="9"/>
  <c r="AT76" i="9"/>
  <c r="AT82" i="9"/>
  <c r="AT115" i="9"/>
  <c r="AT128" i="9"/>
  <c r="AT154" i="9"/>
  <c r="AT231" i="9"/>
  <c r="AT251" i="9"/>
  <c r="AT271" i="9"/>
  <c r="AT297" i="9"/>
  <c r="AT318" i="9"/>
  <c r="AT368" i="9"/>
  <c r="AT172" i="9"/>
  <c r="AT380" i="9"/>
  <c r="AT439" i="9"/>
  <c r="AT448" i="9"/>
  <c r="AT450" i="9"/>
  <c r="AT224" i="9"/>
  <c r="AT342" i="9"/>
  <c r="AT214" i="9"/>
  <c r="AT325" i="9"/>
  <c r="AT266" i="9"/>
  <c r="AT77" i="9"/>
  <c r="AT265" i="9"/>
  <c r="AT262" i="9"/>
  <c r="AT43" i="9"/>
  <c r="AT68" i="9"/>
  <c r="AT402" i="9"/>
  <c r="AT372" i="9"/>
  <c r="AT415" i="9"/>
  <c r="AT431" i="9"/>
  <c r="AT286" i="9"/>
  <c r="AT146" i="9"/>
  <c r="AT49" i="9"/>
  <c r="AT216" i="9"/>
  <c r="AT200" i="9"/>
  <c r="AT130" i="9"/>
  <c r="AT303" i="9"/>
  <c r="AT331" i="9"/>
  <c r="AT332" i="9"/>
  <c r="AT191" i="9"/>
  <c r="AT175" i="9"/>
  <c r="AT267" i="9"/>
  <c r="AT28" i="9"/>
  <c r="AT275" i="9"/>
  <c r="AT59" i="9"/>
  <c r="AT107" i="9"/>
  <c r="AT12" i="9"/>
  <c r="AT32" i="9"/>
  <c r="AT125" i="9"/>
  <c r="AT147" i="9"/>
  <c r="AT220" i="9"/>
  <c r="AT229" i="9"/>
  <c r="AT250" i="9"/>
  <c r="AT319" i="9"/>
  <c r="AT323" i="9"/>
  <c r="AT418" i="9"/>
  <c r="AT30" i="9"/>
  <c r="AT60" i="9"/>
  <c r="AT116" i="9"/>
  <c r="AT136" i="9"/>
  <c r="AT153" i="9"/>
  <c r="AT170" i="9"/>
  <c r="AT254" i="9"/>
  <c r="AT255" i="9"/>
  <c r="AT288" i="9"/>
  <c r="AT309" i="9"/>
  <c r="AT335" i="9"/>
  <c r="AT341" i="9"/>
  <c r="AT346" i="9"/>
  <c r="AT298" i="9"/>
  <c r="AT287" i="9"/>
  <c r="AT53" i="9"/>
  <c r="AT13" i="9"/>
  <c r="AT283" i="9"/>
  <c r="AT176" i="9"/>
  <c r="AT129" i="9"/>
  <c r="AT50" i="9"/>
  <c r="AT51" i="9"/>
  <c r="AT52" i="9"/>
  <c r="AT300" i="9"/>
  <c r="AT259" i="9"/>
  <c r="AT71" i="9"/>
  <c r="AT363" i="9"/>
  <c r="AT401" i="9"/>
  <c r="AT45" i="9"/>
  <c r="AT400" i="9"/>
  <c r="AT440" i="9"/>
  <c r="AT462" i="9"/>
  <c r="AT165" i="9"/>
  <c r="AT83" i="9"/>
  <c r="AT361" i="9"/>
  <c r="AT397" i="9"/>
  <c r="AT174" i="9"/>
  <c r="AT375" i="9"/>
  <c r="AT48" i="9"/>
  <c r="AT278" i="9"/>
  <c r="AT294" i="9"/>
  <c r="AT322" i="9"/>
  <c r="AT320" i="9"/>
  <c r="AT34" i="9"/>
  <c r="AT135" i="9"/>
  <c r="AT205" i="9"/>
  <c r="AT244" i="9"/>
  <c r="AT413" i="9"/>
  <c r="AT393" i="9"/>
  <c r="AT98" i="9"/>
  <c r="AT349" i="9"/>
  <c r="AT152" i="9"/>
  <c r="AT355" i="9"/>
  <c r="AT188" i="9"/>
  <c r="AT141" i="9"/>
  <c r="AT132" i="9"/>
  <c r="AT449" i="9"/>
  <c r="AT306" i="9"/>
  <c r="AT313" i="9"/>
  <c r="AT348" i="9"/>
  <c r="AT193" i="9"/>
  <c r="AT407" i="9"/>
  <c r="AT362" i="9"/>
  <c r="AT453" i="9"/>
  <c r="AT327" i="9"/>
  <c r="AT252" i="9"/>
  <c r="AT27" i="9"/>
  <c r="AT438" i="9"/>
  <c r="AT42" i="9"/>
  <c r="AT192" i="9"/>
  <c r="AT218" i="9"/>
  <c r="AT389" i="9"/>
  <c r="AT108" i="9"/>
  <c r="AT225" i="9"/>
  <c r="AT312" i="9"/>
  <c r="AT156" i="9"/>
  <c r="AT347" i="9"/>
  <c r="AT57" i="9"/>
  <c r="AT64" i="9"/>
  <c r="AT369" i="9"/>
  <c r="AT65" i="9"/>
  <c r="AT67" i="9"/>
  <c r="AT396" i="9"/>
  <c r="AT221" i="9"/>
  <c r="AT454" i="9"/>
  <c r="AT215" i="9"/>
  <c r="AT364" i="9"/>
  <c r="AT315" i="9"/>
  <c r="AT149" i="9"/>
  <c r="AT22" i="9"/>
  <c r="AT74" i="9"/>
  <c r="AT10" i="9"/>
  <c r="AT102" i="9"/>
  <c r="AT131" i="9"/>
  <c r="AT358" i="9"/>
  <c r="AT158" i="9"/>
  <c r="AT181" i="9"/>
  <c r="AT308" i="9"/>
  <c r="AT239" i="9"/>
  <c r="AT324" i="9"/>
  <c r="AT182" i="9"/>
  <c r="AT117" i="9"/>
  <c r="AT357" i="9"/>
  <c r="AT423" i="9"/>
  <c r="AT36" i="9"/>
  <c r="AT56" i="9"/>
  <c r="AT404" i="9"/>
  <c r="AT376" i="9"/>
  <c r="AT420" i="9"/>
  <c r="AT336" i="9"/>
  <c r="AT79" i="9"/>
  <c r="AT121" i="9"/>
  <c r="AT24" i="9"/>
  <c r="AT161" i="9"/>
  <c r="AT443" i="9"/>
  <c r="AT233" i="9"/>
  <c r="AT374" i="9"/>
  <c r="AT124" i="9"/>
  <c r="AT140" i="9"/>
  <c r="AT199" i="9"/>
  <c r="AT253" i="9"/>
  <c r="AT258" i="9"/>
  <c r="AT299" i="9"/>
  <c r="AT260" i="9"/>
  <c r="AT451" i="9"/>
  <c r="AT157" i="9"/>
  <c r="AT419" i="9"/>
  <c r="AT437" i="9"/>
  <c r="AT243" i="9"/>
  <c r="AT366" i="9"/>
  <c r="AT365" i="9"/>
  <c r="AT150" i="9"/>
  <c r="AT277" i="9"/>
  <c r="AT223" i="9"/>
  <c r="AT167" i="9"/>
  <c r="AT261" i="9"/>
  <c r="AT226" i="9"/>
  <c r="AT35" i="9"/>
  <c r="AT257" i="9"/>
  <c r="AT184" i="9"/>
  <c r="AT197" i="9"/>
  <c r="AT273" i="9"/>
  <c r="AT118" i="9"/>
  <c r="AT103" i="9"/>
  <c r="AT249" i="9"/>
  <c r="AT44" i="9"/>
  <c r="AT296" i="9"/>
  <c r="AT328" i="9"/>
  <c r="AT293" i="9"/>
  <c r="AT245" i="9"/>
  <c r="AT100" i="9"/>
  <c r="AT25" i="9"/>
  <c r="AT171" i="9"/>
  <c r="AT321" i="9"/>
  <c r="AT314" i="9"/>
  <c r="AT383" i="9"/>
  <c r="AT422" i="9"/>
  <c r="AT381" i="9"/>
  <c r="AT247" i="9"/>
  <c r="AT26" i="9"/>
  <c r="AT274" i="9"/>
  <c r="AT392" i="9"/>
  <c r="AT232" i="9"/>
  <c r="AT134" i="9"/>
  <c r="AT142" i="9"/>
  <c r="AT237" i="9"/>
  <c r="AT311" i="9"/>
  <c r="AT379" i="9"/>
  <c r="AT344" i="9"/>
  <c r="AT94" i="9"/>
  <c r="AT339" i="9"/>
  <c r="AT90" i="9"/>
  <c r="AT93" i="9"/>
  <c r="AT91" i="9"/>
  <c r="AT92" i="9"/>
  <c r="AT15" i="9"/>
  <c r="AT31" i="9"/>
  <c r="AT268" i="9"/>
  <c r="AT373" i="9"/>
  <c r="AT460" i="9"/>
  <c r="AT455" i="9"/>
  <c r="AT105" i="9"/>
  <c r="AT183" i="9"/>
  <c r="AT201" i="9"/>
  <c r="AT178" i="9"/>
  <c r="AT61" i="9"/>
  <c r="AT289" i="9"/>
  <c r="AT334" i="9"/>
  <c r="AT169" i="9"/>
  <c r="AT88" i="9"/>
  <c r="AT219" i="9"/>
  <c r="AT282" i="9"/>
  <c r="AT425" i="9"/>
  <c r="AT333" i="9"/>
  <c r="AT388" i="9"/>
  <c r="AT110" i="9"/>
  <c r="AT416" i="9"/>
  <c r="AT352" i="9"/>
  <c r="AT279" i="9"/>
  <c r="AT317" i="9"/>
  <c r="AT212" i="9"/>
  <c r="AT430" i="9"/>
  <c r="AT236" i="9"/>
  <c r="AT190" i="9"/>
  <c r="AT166" i="9"/>
  <c r="AT210" i="9"/>
  <c r="AT185" i="9"/>
  <c r="AT89" i="9"/>
  <c r="AT78" i="9"/>
  <c r="AT412" i="9"/>
  <c r="AT436" i="9"/>
  <c r="AT441" i="9"/>
  <c r="AT81" i="9"/>
  <c r="AT242" i="9"/>
  <c r="AT151" i="9"/>
  <c r="AT18" i="9"/>
  <c r="AT144" i="9"/>
  <c r="AT238" i="9"/>
  <c r="AT399" i="9"/>
  <c r="AT340" i="9"/>
  <c r="AT395" i="9"/>
  <c r="AT444" i="9"/>
  <c r="AT29" i="9"/>
  <c r="AT204" i="9"/>
  <c r="AT410" i="9"/>
  <c r="AT119" i="9"/>
  <c r="AT62" i="9"/>
  <c r="AT155" i="9"/>
  <c r="AT390" i="9"/>
  <c r="AT69" i="9"/>
  <c r="AT330" i="9"/>
  <c r="AT159" i="9"/>
  <c r="AT424" i="9"/>
  <c r="AT39" i="9"/>
  <c r="AT194" i="9"/>
  <c r="AT302" i="9"/>
  <c r="AT354" i="9"/>
  <c r="AT457" i="9"/>
  <c r="AT112" i="9"/>
  <c r="AT217" i="9"/>
  <c r="AT359" i="9"/>
  <c r="AT426" i="9"/>
  <c r="AT11" i="9"/>
  <c r="AT227" i="9"/>
  <c r="AT411" i="9"/>
  <c r="AT235" i="9"/>
  <c r="AT246" i="9"/>
  <c r="AT168" i="9"/>
  <c r="AT139" i="9"/>
  <c r="AT280" i="9"/>
  <c r="AT189" i="9"/>
  <c r="AT179" i="9"/>
  <c r="AT95" i="9"/>
  <c r="AT230" i="9"/>
  <c r="AT126" i="9"/>
  <c r="AT63" i="9"/>
  <c r="AT281" i="9"/>
  <c r="AT370" i="9"/>
  <c r="AT198" i="9"/>
  <c r="AT54" i="9"/>
  <c r="AT377" i="9"/>
  <c r="AT459" i="9"/>
  <c r="AT343" i="9"/>
  <c r="AT272" i="9"/>
  <c r="AT106" i="9"/>
  <c r="AT40" i="9"/>
  <c r="AT305" i="9"/>
  <c r="AT97" i="9"/>
  <c r="AT186" i="9"/>
  <c r="AT55" i="9"/>
  <c r="AT86" i="9"/>
  <c r="AT99" i="9"/>
  <c r="AT228" i="9"/>
  <c r="AT378" i="9"/>
  <c r="AT428" i="9"/>
  <c r="AT434" i="9"/>
  <c r="AT207" i="9"/>
  <c r="AT291" i="9"/>
  <c r="AT338" i="9"/>
  <c r="AT73" i="9"/>
  <c r="AT452" i="9"/>
  <c r="AT329" i="9"/>
  <c r="AT421" i="9"/>
  <c r="AT351" i="9"/>
  <c r="AT133" i="9"/>
  <c r="AT164" i="9"/>
  <c r="AT276" i="9"/>
  <c r="AT58" i="9"/>
  <c r="AT456" i="9"/>
  <c r="AT405" i="9"/>
  <c r="AT122" i="9"/>
  <c r="AT310" i="9"/>
  <c r="AT409" i="9"/>
  <c r="AT84" i="9"/>
  <c r="AT187" i="9"/>
  <c r="AT263" i="9"/>
  <c r="AT427" i="9"/>
  <c r="AT371" i="9"/>
  <c r="AT211" i="9"/>
  <c r="AT114" i="9"/>
  <c r="AT458" i="9"/>
  <c r="AT9" i="9"/>
  <c r="AT384" i="9"/>
  <c r="AT47" i="9"/>
  <c r="AT356" i="9"/>
  <c r="AT290" i="9"/>
  <c r="AT208" i="9"/>
  <c r="AT285" i="9"/>
  <c r="AT21" i="9"/>
  <c r="AT292" i="9"/>
  <c r="AT433" i="9"/>
  <c r="AT222" i="9"/>
  <c r="AT445" i="9"/>
  <c r="AT403" i="9"/>
  <c r="AT23" i="9"/>
  <c r="AT382" i="9"/>
  <c r="AT213" i="9"/>
  <c r="AT337" i="9"/>
  <c r="AT414" i="9"/>
  <c r="AT304" i="9"/>
  <c r="AT295" i="9"/>
  <c r="AT19" i="9"/>
  <c r="AT461" i="9"/>
  <c r="AT241" i="9"/>
  <c r="AT446" i="9"/>
  <c r="AT148" i="9"/>
  <c r="AT386" i="9"/>
  <c r="AT162" i="9"/>
  <c r="AT113" i="9"/>
  <c r="AT435" i="9"/>
  <c r="AT248" i="9"/>
  <c r="AT385" i="9"/>
  <c r="AT264" i="9"/>
  <c r="AT350" i="9"/>
  <c r="AT85" i="9"/>
  <c r="AT447" i="9"/>
  <c r="AT101" i="9"/>
  <c r="AT202" i="9"/>
  <c r="AT109" i="9"/>
  <c r="AT143" i="9"/>
  <c r="AT196" i="9"/>
  <c r="AT406" i="9"/>
  <c r="AT417" i="9"/>
  <c r="AT120" i="9"/>
  <c r="AT104" i="9"/>
  <c r="AT367" i="9"/>
  <c r="AT180" i="9"/>
  <c r="AT123" i="9"/>
  <c r="AT326" i="9"/>
  <c r="AT14" i="9"/>
  <c r="AT240" i="9"/>
  <c r="AT269" i="9"/>
  <c r="AT442" i="9"/>
  <c r="AT270" i="9"/>
  <c r="AT307" i="9"/>
  <c r="AT87" i="9"/>
  <c r="AT387" i="9"/>
  <c r="AT234" i="9"/>
  <c r="AT17" i="9"/>
  <c r="AT70" i="9"/>
  <c r="AT80" i="9"/>
  <c r="AT127" i="9"/>
  <c r="AT96" i="9"/>
  <c r="AT160" i="9"/>
  <c r="AT145" i="9"/>
  <c r="AT16" i="9"/>
  <c r="AT20" i="9"/>
  <c r="AT432" i="9"/>
  <c r="AT163" i="9"/>
  <c r="AT177" i="9"/>
  <c r="AT203" i="9"/>
  <c r="AT394" i="9"/>
  <c r="AT138" i="9"/>
  <c r="AP66" i="9"/>
  <c r="AP206" i="9"/>
  <c r="AP345" i="9"/>
  <c r="AP360" i="9"/>
  <c r="AP284" i="9"/>
  <c r="AP111" i="9"/>
  <c r="AP429" i="9"/>
  <c r="AP37" i="9"/>
  <c r="AP46" i="9"/>
  <c r="AP33" i="9"/>
  <c r="AP256" i="9"/>
  <c r="AP195" i="9"/>
  <c r="AP209" i="9"/>
  <c r="AP173" i="9"/>
  <c r="AP137" i="9"/>
  <c r="AP391" i="9"/>
  <c r="AP398" i="9"/>
  <c r="AP353" i="9"/>
  <c r="AP408" i="9"/>
  <c r="AP301" i="9"/>
  <c r="AP316" i="9"/>
  <c r="AP38" i="9"/>
  <c r="AP72" i="9"/>
  <c r="AP75" i="9"/>
  <c r="AP41" i="9"/>
  <c r="AP76" i="9"/>
  <c r="AP82" i="9"/>
  <c r="AP115" i="9"/>
  <c r="AP128" i="9"/>
  <c r="AP154" i="9"/>
  <c r="AP231" i="9"/>
  <c r="AP251" i="9"/>
  <c r="AP271" i="9"/>
  <c r="AP297" i="9"/>
  <c r="AP318" i="9"/>
  <c r="AP368" i="9"/>
  <c r="AP172" i="9"/>
  <c r="AP380" i="9"/>
  <c r="AP439" i="9"/>
  <c r="AP448" i="9"/>
  <c r="AP450" i="9"/>
  <c r="AP224" i="9"/>
  <c r="AP342" i="9"/>
  <c r="AP214" i="9"/>
  <c r="AP325" i="9"/>
  <c r="AP266" i="9"/>
  <c r="AP77" i="9"/>
  <c r="AP265" i="9"/>
  <c r="AP262" i="9"/>
  <c r="AP43" i="9"/>
  <c r="AP68" i="9"/>
  <c r="AP402" i="9"/>
  <c r="AP372" i="9"/>
  <c r="AP415" i="9"/>
  <c r="AP431" i="9"/>
  <c r="AP286" i="9"/>
  <c r="AP146" i="9"/>
  <c r="AP49" i="9"/>
  <c r="AP216" i="9"/>
  <c r="AP200" i="9"/>
  <c r="AP130" i="9"/>
  <c r="AP303" i="9"/>
  <c r="AP331" i="9"/>
  <c r="AP332" i="9"/>
  <c r="AP191" i="9"/>
  <c r="AP175" i="9"/>
  <c r="AP267" i="9"/>
  <c r="AP28" i="9"/>
  <c r="AP275" i="9"/>
  <c r="AP59" i="9"/>
  <c r="AP107" i="9"/>
  <c r="AP12" i="9"/>
  <c r="AP32" i="9"/>
  <c r="AP125" i="9"/>
  <c r="AP147" i="9"/>
  <c r="AP220" i="9"/>
  <c r="AP229" i="9"/>
  <c r="AP250" i="9"/>
  <c r="AP319" i="9"/>
  <c r="AP323" i="9"/>
  <c r="AP418" i="9"/>
  <c r="AP30" i="9"/>
  <c r="AP60" i="9"/>
  <c r="AP116" i="9"/>
  <c r="AP136" i="9"/>
  <c r="AP153" i="9"/>
  <c r="AP170" i="9"/>
  <c r="AP254" i="9"/>
  <c r="AP255" i="9"/>
  <c r="AP288" i="9"/>
  <c r="AP309" i="9"/>
  <c r="AP335" i="9"/>
  <c r="AP341" i="9"/>
  <c r="AP346" i="9"/>
  <c r="AP298" i="9"/>
  <c r="AP287" i="9"/>
  <c r="AP53" i="9"/>
  <c r="AP13" i="9"/>
  <c r="AP283" i="9"/>
  <c r="AP176" i="9"/>
  <c r="AP129" i="9"/>
  <c r="AP50" i="9"/>
  <c r="AP51" i="9"/>
  <c r="AP52" i="9"/>
  <c r="AP300" i="9"/>
  <c r="AP259" i="9"/>
  <c r="AP71" i="9"/>
  <c r="AP363" i="9"/>
  <c r="AP401" i="9"/>
  <c r="AP45" i="9"/>
  <c r="AP400" i="9"/>
  <c r="AP440" i="9"/>
  <c r="AP462" i="9"/>
  <c r="AP165" i="9"/>
  <c r="AP83" i="9"/>
  <c r="AP361" i="9"/>
  <c r="AP397" i="9"/>
  <c r="AP174" i="9"/>
  <c r="AP375" i="9"/>
  <c r="AP48" i="9"/>
  <c r="AP278" i="9"/>
  <c r="AP294" i="9"/>
  <c r="AP322" i="9"/>
  <c r="AP320" i="9"/>
  <c r="AP34" i="9"/>
  <c r="AP135" i="9"/>
  <c r="AP205" i="9"/>
  <c r="AP244" i="9"/>
  <c r="AP413" i="9"/>
  <c r="AP393" i="9"/>
  <c r="AP98" i="9"/>
  <c r="AP349" i="9"/>
  <c r="AP152" i="9"/>
  <c r="AP355" i="9"/>
  <c r="AP188" i="9"/>
  <c r="AP141" i="9"/>
  <c r="AP132" i="9"/>
  <c r="AP449" i="9"/>
  <c r="AP306" i="9"/>
  <c r="AP313" i="9"/>
  <c r="AP348" i="9"/>
  <c r="AP193" i="9"/>
  <c r="AP407" i="9"/>
  <c r="AP362" i="9"/>
  <c r="AP453" i="9"/>
  <c r="AP327" i="9"/>
  <c r="AP252" i="9"/>
  <c r="AP27" i="9"/>
  <c r="AP438" i="9"/>
  <c r="AP42" i="9"/>
  <c r="AP192" i="9"/>
  <c r="AP218" i="9"/>
  <c r="AP389" i="9"/>
  <c r="AP108" i="9"/>
  <c r="AP225" i="9"/>
  <c r="AP312" i="9"/>
  <c r="AP156" i="9"/>
  <c r="AP347" i="9"/>
  <c r="AP57" i="9"/>
  <c r="AP64" i="9"/>
  <c r="AP369" i="9"/>
  <c r="AP65" i="9"/>
  <c r="AP67" i="9"/>
  <c r="AP396" i="9"/>
  <c r="AP221" i="9"/>
  <c r="AP454" i="9"/>
  <c r="AP215" i="9"/>
  <c r="AP364" i="9"/>
  <c r="AP315" i="9"/>
  <c r="AP149" i="9"/>
  <c r="AP22" i="9"/>
  <c r="AP74" i="9"/>
  <c r="AP10" i="9"/>
  <c r="AP102" i="9"/>
  <c r="AP131" i="9"/>
  <c r="AP358" i="9"/>
  <c r="AP158" i="9"/>
  <c r="AP181" i="9"/>
  <c r="AP308" i="9"/>
  <c r="AP239" i="9"/>
  <c r="AP324" i="9"/>
  <c r="AP182" i="9"/>
  <c r="AP117" i="9"/>
  <c r="AP357" i="9"/>
  <c r="AP423" i="9"/>
  <c r="AP36" i="9"/>
  <c r="AP56" i="9"/>
  <c r="AP404" i="9"/>
  <c r="AP376" i="9"/>
  <c r="AP420" i="9"/>
  <c r="AP336" i="9"/>
  <c r="AP79" i="9"/>
  <c r="AP121" i="9"/>
  <c r="AP24" i="9"/>
  <c r="AP161" i="9"/>
  <c r="AP443" i="9"/>
  <c r="AP233" i="9"/>
  <c r="AP374" i="9"/>
  <c r="AP124" i="9"/>
  <c r="AP140" i="9"/>
  <c r="AP199" i="9"/>
  <c r="AP253" i="9"/>
  <c r="AP258" i="9"/>
  <c r="AP299" i="9"/>
  <c r="AP260" i="9"/>
  <c r="AP451" i="9"/>
  <c r="AP157" i="9"/>
  <c r="AP419" i="9"/>
  <c r="AP437" i="9"/>
  <c r="AP243" i="9"/>
  <c r="AP366" i="9"/>
  <c r="AP365" i="9"/>
  <c r="AP150" i="9"/>
  <c r="AP277" i="9"/>
  <c r="AP223" i="9"/>
  <c r="AP167" i="9"/>
  <c r="AP261" i="9"/>
  <c r="AP226" i="9"/>
  <c r="AP35" i="9"/>
  <c r="AP257" i="9"/>
  <c r="AP184" i="9"/>
  <c r="AP197" i="9"/>
  <c r="AP273" i="9"/>
  <c r="AP118" i="9"/>
  <c r="AP103" i="9"/>
  <c r="AP249" i="9"/>
  <c r="AP44" i="9"/>
  <c r="AP296" i="9"/>
  <c r="AP328" i="9"/>
  <c r="AP293" i="9"/>
  <c r="AP245" i="9"/>
  <c r="AP100" i="9"/>
  <c r="AP25" i="9"/>
  <c r="AP171" i="9"/>
  <c r="AP321" i="9"/>
  <c r="AP314" i="9"/>
  <c r="AP383" i="9"/>
  <c r="AP422" i="9"/>
  <c r="AP381" i="9"/>
  <c r="AP247" i="9"/>
  <c r="AP26" i="9"/>
  <c r="AP274" i="9"/>
  <c r="AP392" i="9"/>
  <c r="AP232" i="9"/>
  <c r="AP134" i="9"/>
  <c r="AP142" i="9"/>
  <c r="AP237" i="9"/>
  <c r="AP311" i="9"/>
  <c r="AP379" i="9"/>
  <c r="AP344" i="9"/>
  <c r="AP94" i="9"/>
  <c r="AP339" i="9"/>
  <c r="AP90" i="9"/>
  <c r="AP93" i="9"/>
  <c r="AP91" i="9"/>
  <c r="AP92" i="9"/>
  <c r="AP15" i="9"/>
  <c r="AP31" i="9"/>
  <c r="AP268" i="9"/>
  <c r="AP373" i="9"/>
  <c r="AP460" i="9"/>
  <c r="AP455" i="9"/>
  <c r="AP105" i="9"/>
  <c r="AP183" i="9"/>
  <c r="AP201" i="9"/>
  <c r="AP178" i="9"/>
  <c r="AP61" i="9"/>
  <c r="AP289" i="9"/>
  <c r="AP334" i="9"/>
  <c r="AP169" i="9"/>
  <c r="AP88" i="9"/>
  <c r="AP219" i="9"/>
  <c r="AP282" i="9"/>
  <c r="AP425" i="9"/>
  <c r="AP333" i="9"/>
  <c r="AP388" i="9"/>
  <c r="AP110" i="9"/>
  <c r="AP416" i="9"/>
  <c r="AP352" i="9"/>
  <c r="AP279" i="9"/>
  <c r="AP317" i="9"/>
  <c r="AP212" i="9"/>
  <c r="AP430" i="9"/>
  <c r="AP236" i="9"/>
  <c r="AP190" i="9"/>
  <c r="AP166" i="9"/>
  <c r="AP210" i="9"/>
  <c r="AP185" i="9"/>
  <c r="AP89" i="9"/>
  <c r="AP78" i="9"/>
  <c r="AP412" i="9"/>
  <c r="AP436" i="9"/>
  <c r="AP441" i="9"/>
  <c r="AP81" i="9"/>
  <c r="AP242" i="9"/>
  <c r="AP151" i="9"/>
  <c r="AP18" i="9"/>
  <c r="AP144" i="9"/>
  <c r="AP238" i="9"/>
  <c r="AP399" i="9"/>
  <c r="AP340" i="9"/>
  <c r="AP395" i="9"/>
  <c r="AP444" i="9"/>
  <c r="AP29" i="9"/>
  <c r="AP204" i="9"/>
  <c r="AP410" i="9"/>
  <c r="AP119" i="9"/>
  <c r="AP62" i="9"/>
  <c r="AP155" i="9"/>
  <c r="AP390" i="9"/>
  <c r="AP69" i="9"/>
  <c r="AP330" i="9"/>
  <c r="AP159" i="9"/>
  <c r="AP424" i="9"/>
  <c r="AP39" i="9"/>
  <c r="AP194" i="9"/>
  <c r="AP302" i="9"/>
  <c r="AP354" i="9"/>
  <c r="AP457" i="9"/>
  <c r="AP112" i="9"/>
  <c r="AP217" i="9"/>
  <c r="AP359" i="9"/>
  <c r="AP426" i="9"/>
  <c r="AP11" i="9"/>
  <c r="AP227" i="9"/>
  <c r="AP411" i="9"/>
  <c r="AP235" i="9"/>
  <c r="AP246" i="9"/>
  <c r="AP168" i="9"/>
  <c r="AP139" i="9"/>
  <c r="AP280" i="9"/>
  <c r="AP189" i="9"/>
  <c r="AP179" i="9"/>
  <c r="AP95" i="9"/>
  <c r="AP230" i="9"/>
  <c r="AP126" i="9"/>
  <c r="AP63" i="9"/>
  <c r="AP281" i="9"/>
  <c r="AP370" i="9"/>
  <c r="AP198" i="9"/>
  <c r="AP54" i="9"/>
  <c r="AP377" i="9"/>
  <c r="AP459" i="9"/>
  <c r="AP343" i="9"/>
  <c r="AP272" i="9"/>
  <c r="AP106" i="9"/>
  <c r="AP40" i="9"/>
  <c r="AP305" i="9"/>
  <c r="AP97" i="9"/>
  <c r="AP186" i="9"/>
  <c r="AP55" i="9"/>
  <c r="AP86" i="9"/>
  <c r="AP99" i="9"/>
  <c r="AP228" i="9"/>
  <c r="AP378" i="9"/>
  <c r="AP428" i="9"/>
  <c r="AP434" i="9"/>
  <c r="AP207" i="9"/>
  <c r="AP291" i="9"/>
  <c r="AP338" i="9"/>
  <c r="AP73" i="9"/>
  <c r="AP452" i="9"/>
  <c r="AP329" i="9"/>
  <c r="AP421" i="9"/>
  <c r="AP351" i="9"/>
  <c r="AP133" i="9"/>
  <c r="AP164" i="9"/>
  <c r="AP276" i="9"/>
  <c r="AP58" i="9"/>
  <c r="AP456" i="9"/>
  <c r="AP405" i="9"/>
  <c r="AP122" i="9"/>
  <c r="AP310" i="9"/>
  <c r="AP409" i="9"/>
  <c r="AP84" i="9"/>
  <c r="AP187" i="9"/>
  <c r="AP263" i="9"/>
  <c r="AP427" i="9"/>
  <c r="AP371" i="9"/>
  <c r="AP211" i="9"/>
  <c r="AP114" i="9"/>
  <c r="AP458" i="9"/>
  <c r="AP9" i="9"/>
  <c r="AP384" i="9"/>
  <c r="AP47" i="9"/>
  <c r="AP356" i="9"/>
  <c r="AP290" i="9"/>
  <c r="AP208" i="9"/>
  <c r="AP285" i="9"/>
  <c r="AP21" i="9"/>
  <c r="AP292" i="9"/>
  <c r="AP433" i="9"/>
  <c r="AP222" i="9"/>
  <c r="AP445" i="9"/>
  <c r="AP403" i="9"/>
  <c r="AP23" i="9"/>
  <c r="AP382" i="9"/>
  <c r="AP213" i="9"/>
  <c r="AP337" i="9"/>
  <c r="AP414" i="9"/>
  <c r="AP304" i="9"/>
  <c r="AP295" i="9"/>
  <c r="AP19" i="9"/>
  <c r="AP461" i="9"/>
  <c r="AP241" i="9"/>
  <c r="AP446" i="9"/>
  <c r="AP148" i="9"/>
  <c r="AP386" i="9"/>
  <c r="AP162" i="9"/>
  <c r="AP113" i="9"/>
  <c r="AP435" i="9"/>
  <c r="AP248" i="9"/>
  <c r="AP385" i="9"/>
  <c r="AP264" i="9"/>
  <c r="AP350" i="9"/>
  <c r="AP85" i="9"/>
  <c r="AP447" i="9"/>
  <c r="AP101" i="9"/>
  <c r="AP202" i="9"/>
  <c r="AP109" i="9"/>
  <c r="AP143" i="9"/>
  <c r="AP196" i="9"/>
  <c r="AP406" i="9"/>
  <c r="AP417" i="9"/>
  <c r="AP120" i="9"/>
  <c r="AP104" i="9"/>
  <c r="AP367" i="9"/>
  <c r="AP180" i="9"/>
  <c r="AP123" i="9"/>
  <c r="AP326" i="9"/>
  <c r="AP14" i="9"/>
  <c r="AP240" i="9"/>
  <c r="AP269" i="9"/>
  <c r="AP442" i="9"/>
  <c r="AP270" i="9"/>
  <c r="AP307" i="9"/>
  <c r="AP87" i="9"/>
  <c r="AP387" i="9"/>
  <c r="AP234" i="9"/>
  <c r="AP17" i="9"/>
  <c r="AP70" i="9"/>
  <c r="AP80" i="9"/>
  <c r="AP127" i="9"/>
  <c r="AP96" i="9"/>
  <c r="AP160" i="9"/>
  <c r="AP145" i="9"/>
  <c r="AP16" i="9"/>
  <c r="AP20" i="9"/>
  <c r="AP432" i="9"/>
  <c r="AP163" i="9"/>
  <c r="AP177" i="9"/>
  <c r="AP203" i="9"/>
  <c r="AP394" i="9"/>
  <c r="AP138" i="9"/>
  <c r="AL66" i="9"/>
  <c r="AL206" i="9"/>
  <c r="AL345" i="9"/>
  <c r="AL360" i="9"/>
  <c r="AL284" i="9"/>
  <c r="AL111" i="9"/>
  <c r="AL429" i="9"/>
  <c r="AL37" i="9"/>
  <c r="AL46" i="9"/>
  <c r="AL33" i="9"/>
  <c r="AL256" i="9"/>
  <c r="AL195" i="9"/>
  <c r="AL209" i="9"/>
  <c r="AL173" i="9"/>
  <c r="AL137" i="9"/>
  <c r="AL391" i="9"/>
  <c r="AL398" i="9"/>
  <c r="AL353" i="9"/>
  <c r="AL408" i="9"/>
  <c r="AL301" i="9"/>
  <c r="AL316" i="9"/>
  <c r="AL38" i="9"/>
  <c r="AL72" i="9"/>
  <c r="AL75" i="9"/>
  <c r="AL41" i="9"/>
  <c r="AL76" i="9"/>
  <c r="AL82" i="9"/>
  <c r="AL115" i="9"/>
  <c r="AL128" i="9"/>
  <c r="AL154" i="9"/>
  <c r="AL231" i="9"/>
  <c r="AL251" i="9"/>
  <c r="AL271" i="9"/>
  <c r="AL297" i="9"/>
  <c r="AL318" i="9"/>
  <c r="AL368" i="9"/>
  <c r="AL172" i="9"/>
  <c r="AL380" i="9"/>
  <c r="AL439" i="9"/>
  <c r="AL448" i="9"/>
  <c r="AL450" i="9"/>
  <c r="AL224" i="9"/>
  <c r="AL342" i="9"/>
  <c r="AL214" i="9"/>
  <c r="AL325" i="9"/>
  <c r="AL266" i="9"/>
  <c r="AL77" i="9"/>
  <c r="AL265" i="9"/>
  <c r="AL262" i="9"/>
  <c r="AL43" i="9"/>
  <c r="AL68" i="9"/>
  <c r="AL402" i="9"/>
  <c r="AL372" i="9"/>
  <c r="AL415" i="9"/>
  <c r="AL431" i="9"/>
  <c r="AL286" i="9"/>
  <c r="AL146" i="9"/>
  <c r="AL49" i="9"/>
  <c r="AL216" i="9"/>
  <c r="AL200" i="9"/>
  <c r="AL130" i="9"/>
  <c r="AL303" i="9"/>
  <c r="AL331" i="9"/>
  <c r="AL332" i="9"/>
  <c r="AL191" i="9"/>
  <c r="AL175" i="9"/>
  <c r="AL267" i="9"/>
  <c r="AL28" i="9"/>
  <c r="AL275" i="9"/>
  <c r="AL59" i="9"/>
  <c r="AL107" i="9"/>
  <c r="AL12" i="9"/>
  <c r="AL32" i="9"/>
  <c r="AL125" i="9"/>
  <c r="AL147" i="9"/>
  <c r="AL220" i="9"/>
  <c r="AL229" i="9"/>
  <c r="AL250" i="9"/>
  <c r="AL319" i="9"/>
  <c r="AL323" i="9"/>
  <c r="AL418" i="9"/>
  <c r="AL30" i="9"/>
  <c r="AL60" i="9"/>
  <c r="AL116" i="9"/>
  <c r="AL136" i="9"/>
  <c r="AL153" i="9"/>
  <c r="AL170" i="9"/>
  <c r="AL254" i="9"/>
  <c r="AL255" i="9"/>
  <c r="AL288" i="9"/>
  <c r="AL309" i="9"/>
  <c r="AL335" i="9"/>
  <c r="AL341" i="9"/>
  <c r="AL346" i="9"/>
  <c r="AL298" i="9"/>
  <c r="AL287" i="9"/>
  <c r="AL53" i="9"/>
  <c r="AL13" i="9"/>
  <c r="AL283" i="9"/>
  <c r="AL176" i="9"/>
  <c r="AL129" i="9"/>
  <c r="AL50" i="9"/>
  <c r="AL51" i="9"/>
  <c r="AL52" i="9"/>
  <c r="AL300" i="9"/>
  <c r="AL259" i="9"/>
  <c r="AL71" i="9"/>
  <c r="AL363" i="9"/>
  <c r="AL401" i="9"/>
  <c r="AL45" i="9"/>
  <c r="AL400" i="9"/>
  <c r="AL440" i="9"/>
  <c r="AL462" i="9"/>
  <c r="AL165" i="9"/>
  <c r="AL83" i="9"/>
  <c r="AL361" i="9"/>
  <c r="AL397" i="9"/>
  <c r="AL174" i="9"/>
  <c r="AL375" i="9"/>
  <c r="AL48" i="9"/>
  <c r="AL278" i="9"/>
  <c r="AL294" i="9"/>
  <c r="AL322" i="9"/>
  <c r="AL320" i="9"/>
  <c r="AL34" i="9"/>
  <c r="AL135" i="9"/>
  <c r="AL205" i="9"/>
  <c r="AL244" i="9"/>
  <c r="AL413" i="9"/>
  <c r="AL393" i="9"/>
  <c r="AL98" i="9"/>
  <c r="AL349" i="9"/>
  <c r="AL152" i="9"/>
  <c r="AL355" i="9"/>
  <c r="AL188" i="9"/>
  <c r="AL141" i="9"/>
  <c r="AL132" i="9"/>
  <c r="AL449" i="9"/>
  <c r="AL306" i="9"/>
  <c r="AL313" i="9"/>
  <c r="AL348" i="9"/>
  <c r="AL193" i="9"/>
  <c r="AL407" i="9"/>
  <c r="AL362" i="9"/>
  <c r="AL453" i="9"/>
  <c r="AL327" i="9"/>
  <c r="AL252" i="9"/>
  <c r="AL27" i="9"/>
  <c r="AL438" i="9"/>
  <c r="AL42" i="9"/>
  <c r="AL192" i="9"/>
  <c r="AL218" i="9"/>
  <c r="AL389" i="9"/>
  <c r="AL108" i="9"/>
  <c r="AL225" i="9"/>
  <c r="AL312" i="9"/>
  <c r="AL156" i="9"/>
  <c r="AL347" i="9"/>
  <c r="AL57" i="9"/>
  <c r="AL64" i="9"/>
  <c r="AL369" i="9"/>
  <c r="AL65" i="9"/>
  <c r="AL67" i="9"/>
  <c r="AL396" i="9"/>
  <c r="AL221" i="9"/>
  <c r="AL454" i="9"/>
  <c r="AL215" i="9"/>
  <c r="AL364" i="9"/>
  <c r="AL315" i="9"/>
  <c r="AL149" i="9"/>
  <c r="AL22" i="9"/>
  <c r="AL74" i="9"/>
  <c r="AL10" i="9"/>
  <c r="AL102" i="9"/>
  <c r="AL131" i="9"/>
  <c r="AL358" i="9"/>
  <c r="AL158" i="9"/>
  <c r="AL181" i="9"/>
  <c r="AL308" i="9"/>
  <c r="AL239" i="9"/>
  <c r="AL324" i="9"/>
  <c r="AL182" i="9"/>
  <c r="AL117" i="9"/>
  <c r="AL357" i="9"/>
  <c r="AL423" i="9"/>
  <c r="AL36" i="9"/>
  <c r="AL56" i="9"/>
  <c r="AL404" i="9"/>
  <c r="AL376" i="9"/>
  <c r="AL420" i="9"/>
  <c r="AL336" i="9"/>
  <c r="AL79" i="9"/>
  <c r="AL121" i="9"/>
  <c r="AL24" i="9"/>
  <c r="AL161" i="9"/>
  <c r="AL443" i="9"/>
  <c r="AL233" i="9"/>
  <c r="AL374" i="9"/>
  <c r="AL124" i="9"/>
  <c r="AL140" i="9"/>
  <c r="AL199" i="9"/>
  <c r="AL253" i="9"/>
  <c r="AL258" i="9"/>
  <c r="AL299" i="9"/>
  <c r="AL260" i="9"/>
  <c r="AL451" i="9"/>
  <c r="AL157" i="9"/>
  <c r="AL419" i="9"/>
  <c r="AL437" i="9"/>
  <c r="AL243" i="9"/>
  <c r="AL366" i="9"/>
  <c r="AL365" i="9"/>
  <c r="AL150" i="9"/>
  <c r="AL277" i="9"/>
  <c r="AL223" i="9"/>
  <c r="AL167" i="9"/>
  <c r="AL261" i="9"/>
  <c r="AL226" i="9"/>
  <c r="AL35" i="9"/>
  <c r="AL257" i="9"/>
  <c r="AL184" i="9"/>
  <c r="AL197" i="9"/>
  <c r="AL273" i="9"/>
  <c r="AL118" i="9"/>
  <c r="AL103" i="9"/>
  <c r="AL249" i="9"/>
  <c r="AL44" i="9"/>
  <c r="AL296" i="9"/>
  <c r="AL328" i="9"/>
  <c r="AL293" i="9"/>
  <c r="AL245" i="9"/>
  <c r="AL100" i="9"/>
  <c r="AL25" i="9"/>
  <c r="AL171" i="9"/>
  <c r="AL321" i="9"/>
  <c r="AL314" i="9"/>
  <c r="AL383" i="9"/>
  <c r="AL422" i="9"/>
  <c r="AL381" i="9"/>
  <c r="AL247" i="9"/>
  <c r="AL26" i="9"/>
  <c r="AL274" i="9"/>
  <c r="AL392" i="9"/>
  <c r="AL232" i="9"/>
  <c r="AL134" i="9"/>
  <c r="AL142" i="9"/>
  <c r="AL237" i="9"/>
  <c r="AL311" i="9"/>
  <c r="AL379" i="9"/>
  <c r="AL344" i="9"/>
  <c r="AL94" i="9"/>
  <c r="AL339" i="9"/>
  <c r="AL90" i="9"/>
  <c r="AL93" i="9"/>
  <c r="AL91" i="9"/>
  <c r="AL92" i="9"/>
  <c r="AL15" i="9"/>
  <c r="AL31" i="9"/>
  <c r="AL268" i="9"/>
  <c r="AL373" i="9"/>
  <c r="AL460" i="9"/>
  <c r="AL455" i="9"/>
  <c r="AL105" i="9"/>
  <c r="AL183" i="9"/>
  <c r="AL201" i="9"/>
  <c r="AL178" i="9"/>
  <c r="AL61" i="9"/>
  <c r="AL289" i="9"/>
  <c r="AL334" i="9"/>
  <c r="AL169" i="9"/>
  <c r="AL88" i="9"/>
  <c r="AL219" i="9"/>
  <c r="AL282" i="9"/>
  <c r="AL425" i="9"/>
  <c r="AL333" i="9"/>
  <c r="AL388" i="9"/>
  <c r="AL110" i="9"/>
  <c r="AL416" i="9"/>
  <c r="AL352" i="9"/>
  <c r="AL279" i="9"/>
  <c r="AL317" i="9"/>
  <c r="AL212" i="9"/>
  <c r="AL430" i="9"/>
  <c r="AL236" i="9"/>
  <c r="AL190" i="9"/>
  <c r="AL166" i="9"/>
  <c r="AL210" i="9"/>
  <c r="AL185" i="9"/>
  <c r="AL89" i="9"/>
  <c r="AL78" i="9"/>
  <c r="AL412" i="9"/>
  <c r="AL436" i="9"/>
  <c r="AL441" i="9"/>
  <c r="AL81" i="9"/>
  <c r="AL242" i="9"/>
  <c r="AL151" i="9"/>
  <c r="AL18" i="9"/>
  <c r="AL144" i="9"/>
  <c r="AL238" i="9"/>
  <c r="AL399" i="9"/>
  <c r="AL340" i="9"/>
  <c r="AL395" i="9"/>
  <c r="AL444" i="9"/>
  <c r="AL29" i="9"/>
  <c r="AL204" i="9"/>
  <c r="AL410" i="9"/>
  <c r="AL119" i="9"/>
  <c r="AL62" i="9"/>
  <c r="AL155" i="9"/>
  <c r="AL390" i="9"/>
  <c r="AL69" i="9"/>
  <c r="AL330" i="9"/>
  <c r="AL159" i="9"/>
  <c r="AL424" i="9"/>
  <c r="AL39" i="9"/>
  <c r="AL194" i="9"/>
  <c r="AL302" i="9"/>
  <c r="AL354" i="9"/>
  <c r="AL457" i="9"/>
  <c r="AL112" i="9"/>
  <c r="AL217" i="9"/>
  <c r="AL359" i="9"/>
  <c r="AL426" i="9"/>
  <c r="AL11" i="9"/>
  <c r="AL227" i="9"/>
  <c r="AL411" i="9"/>
  <c r="AL235" i="9"/>
  <c r="AL246" i="9"/>
  <c r="AL168" i="9"/>
  <c r="AL139" i="9"/>
  <c r="AL280" i="9"/>
  <c r="AL189" i="9"/>
  <c r="AL179" i="9"/>
  <c r="AL95" i="9"/>
  <c r="AL230" i="9"/>
  <c r="AL126" i="9"/>
  <c r="AL63" i="9"/>
  <c r="AL281" i="9"/>
  <c r="AL370" i="9"/>
  <c r="AL198" i="9"/>
  <c r="AL54" i="9"/>
  <c r="AL377" i="9"/>
  <c r="AL459" i="9"/>
  <c r="AL343" i="9"/>
  <c r="AL272" i="9"/>
  <c r="AL106" i="9"/>
  <c r="AL40" i="9"/>
  <c r="AL305" i="9"/>
  <c r="AL97" i="9"/>
  <c r="AL186" i="9"/>
  <c r="AL55" i="9"/>
  <c r="AL86" i="9"/>
  <c r="AL99" i="9"/>
  <c r="AL228" i="9"/>
  <c r="AL378" i="9"/>
  <c r="AL428" i="9"/>
  <c r="AL434" i="9"/>
  <c r="AL207" i="9"/>
  <c r="AL291" i="9"/>
  <c r="AL338" i="9"/>
  <c r="AL73" i="9"/>
  <c r="AL452" i="9"/>
  <c r="AL329" i="9"/>
  <c r="AL421" i="9"/>
  <c r="AL351" i="9"/>
  <c r="AL133" i="9"/>
  <c r="AL164" i="9"/>
  <c r="AL276" i="9"/>
  <c r="AL58" i="9"/>
  <c r="AL456" i="9"/>
  <c r="AL405" i="9"/>
  <c r="AL122" i="9"/>
  <c r="AL310" i="9"/>
  <c r="AL409" i="9"/>
  <c r="AL84" i="9"/>
  <c r="AL187" i="9"/>
  <c r="AL263" i="9"/>
  <c r="AL427" i="9"/>
  <c r="AL371" i="9"/>
  <c r="AL211" i="9"/>
  <c r="AL114" i="9"/>
  <c r="AL458" i="9"/>
  <c r="AL9" i="9"/>
  <c r="AL384" i="9"/>
  <c r="AL47" i="9"/>
  <c r="AL356" i="9"/>
  <c r="AL290" i="9"/>
  <c r="AL208" i="9"/>
  <c r="AL285" i="9"/>
  <c r="AL21" i="9"/>
  <c r="AL292" i="9"/>
  <c r="AL433" i="9"/>
  <c r="AL222" i="9"/>
  <c r="AL445" i="9"/>
  <c r="AL403" i="9"/>
  <c r="AL23" i="9"/>
  <c r="AL382" i="9"/>
  <c r="AL213" i="9"/>
  <c r="AL337" i="9"/>
  <c r="AL414" i="9"/>
  <c r="AL304" i="9"/>
  <c r="AL295" i="9"/>
  <c r="AL19" i="9"/>
  <c r="AL461" i="9"/>
  <c r="AL241" i="9"/>
  <c r="AL446" i="9"/>
  <c r="AL148" i="9"/>
  <c r="AL386" i="9"/>
  <c r="AL162" i="9"/>
  <c r="AL113" i="9"/>
  <c r="AL435" i="9"/>
  <c r="AL248" i="9"/>
  <c r="AL385" i="9"/>
  <c r="AL264" i="9"/>
  <c r="AL350" i="9"/>
  <c r="AL85" i="9"/>
  <c r="AL447" i="9"/>
  <c r="AL101" i="9"/>
  <c r="AL202" i="9"/>
  <c r="AL109" i="9"/>
  <c r="AL143" i="9"/>
  <c r="AL196" i="9"/>
  <c r="AL406" i="9"/>
  <c r="AL417" i="9"/>
  <c r="AL120" i="9"/>
  <c r="AL104" i="9"/>
  <c r="AL367" i="9"/>
  <c r="AL180" i="9"/>
  <c r="AL123" i="9"/>
  <c r="AL326" i="9"/>
  <c r="AL14" i="9"/>
  <c r="AL240" i="9"/>
  <c r="AL269" i="9"/>
  <c r="AL442" i="9"/>
  <c r="AL270" i="9"/>
  <c r="AL307" i="9"/>
  <c r="AL87" i="9"/>
  <c r="AL387" i="9"/>
  <c r="AL234" i="9"/>
  <c r="AL17" i="9"/>
  <c r="AL70" i="9"/>
  <c r="AL80" i="9"/>
  <c r="AL127" i="9"/>
  <c r="AL96" i="9"/>
  <c r="AL160" i="9"/>
  <c r="AL145" i="9"/>
  <c r="AL16" i="9"/>
  <c r="AL20" i="9"/>
  <c r="AL432" i="9"/>
  <c r="AL163" i="9"/>
  <c r="AL177" i="9"/>
  <c r="AL203" i="9"/>
  <c r="AL394" i="9"/>
  <c r="AL138" i="9"/>
  <c r="EK449" i="9" l="1"/>
  <c r="EK10" i="9"/>
  <c r="EK385" i="9"/>
  <c r="EK328" i="9"/>
  <c r="EK290" i="9"/>
  <c r="EK14" i="9"/>
  <c r="EK254" i="9"/>
  <c r="EK123" i="9"/>
  <c r="EK292" i="9"/>
  <c r="EK432" i="9"/>
  <c r="EK47" i="9"/>
  <c r="EK459" i="9"/>
  <c r="EK344" i="9"/>
  <c r="EK116" i="9"/>
  <c r="EK100" i="9"/>
  <c r="EK148" i="9"/>
  <c r="EK37" i="9"/>
  <c r="EK227" i="9"/>
  <c r="EK127" i="9"/>
  <c r="EK296" i="9"/>
  <c r="EK160" i="9"/>
  <c r="EK120" i="9"/>
  <c r="EK159" i="9"/>
  <c r="EK269" i="9"/>
  <c r="EK54" i="9"/>
  <c r="EK423" i="9"/>
  <c r="EK406" i="9"/>
  <c r="EK304" i="9"/>
  <c r="EK263" i="9"/>
  <c r="EK65" i="9"/>
  <c r="EK393" i="9"/>
  <c r="EK375" i="9"/>
  <c r="EK257" i="9"/>
  <c r="EK117" i="9"/>
  <c r="EK234" i="9"/>
  <c r="EK168" i="9"/>
  <c r="EK87" i="9"/>
  <c r="EK222" i="9"/>
  <c r="EK293" i="9"/>
  <c r="EJ145" i="9"/>
  <c r="EJ17" i="9"/>
  <c r="EJ180" i="9"/>
  <c r="EJ109" i="9"/>
  <c r="EK109" i="9" s="1"/>
  <c r="EJ101" i="9"/>
  <c r="EJ85" i="9"/>
  <c r="EJ264" i="9"/>
  <c r="EJ248" i="9"/>
  <c r="EJ113" i="9"/>
  <c r="EJ386" i="9"/>
  <c r="EJ446" i="9"/>
  <c r="EJ461" i="9"/>
  <c r="EJ295" i="9"/>
  <c r="EJ414" i="9"/>
  <c r="EJ213" i="9"/>
  <c r="EJ23" i="9"/>
  <c r="EJ445" i="9"/>
  <c r="EJ21" i="9"/>
  <c r="EJ208" i="9"/>
  <c r="EJ356" i="9"/>
  <c r="EJ384" i="9"/>
  <c r="EJ458" i="9"/>
  <c r="EJ211" i="9"/>
  <c r="EK211" i="9" s="1"/>
  <c r="EJ427" i="9"/>
  <c r="EJ187" i="9"/>
  <c r="EJ409" i="9"/>
  <c r="EJ456" i="9"/>
  <c r="EJ421" i="9"/>
  <c r="EK421" i="9" s="1"/>
  <c r="EJ452" i="9"/>
  <c r="EJ338" i="9"/>
  <c r="EJ207" i="9"/>
  <c r="EJ228" i="9"/>
  <c r="EJ186" i="9"/>
  <c r="EJ305" i="9"/>
  <c r="EJ106" i="9"/>
  <c r="EJ343" i="9"/>
  <c r="EJ377" i="9"/>
  <c r="EJ198" i="9"/>
  <c r="EJ281" i="9"/>
  <c r="EJ126" i="9"/>
  <c r="EJ95" i="9"/>
  <c r="EJ189" i="9"/>
  <c r="EK189" i="9" s="1"/>
  <c r="EJ139" i="9"/>
  <c r="EJ411" i="9"/>
  <c r="EJ11" i="9"/>
  <c r="EJ359" i="9"/>
  <c r="EJ112" i="9"/>
  <c r="EJ354" i="9"/>
  <c r="EJ194" i="9"/>
  <c r="EK194" i="9" s="1"/>
  <c r="EJ390" i="9"/>
  <c r="EJ62" i="9"/>
  <c r="EJ395" i="9"/>
  <c r="EJ399" i="9"/>
  <c r="EJ81" i="9"/>
  <c r="EJ436" i="9"/>
  <c r="EJ166" i="9"/>
  <c r="EJ236" i="9"/>
  <c r="EJ163" i="9"/>
  <c r="EJ96" i="9"/>
  <c r="EJ387" i="9"/>
  <c r="EJ326" i="9"/>
  <c r="EJ417" i="9"/>
  <c r="EJ394" i="9"/>
  <c r="EJ20" i="9"/>
  <c r="EJ80" i="9"/>
  <c r="EJ307" i="9"/>
  <c r="EJ240" i="9"/>
  <c r="EJ196" i="9"/>
  <c r="EJ330" i="9"/>
  <c r="EJ29" i="9"/>
  <c r="EJ185" i="9"/>
  <c r="EJ279" i="9"/>
  <c r="EJ219" i="9"/>
  <c r="EJ455" i="9"/>
  <c r="EJ92" i="9"/>
  <c r="EJ94" i="9"/>
  <c r="EJ379" i="9"/>
  <c r="EJ237" i="9"/>
  <c r="EJ392" i="9"/>
  <c r="EJ26" i="9"/>
  <c r="EJ381" i="9"/>
  <c r="EJ321" i="9"/>
  <c r="EJ25" i="9"/>
  <c r="EJ245" i="9"/>
  <c r="EJ44" i="9"/>
  <c r="EJ273" i="9"/>
  <c r="EJ35" i="9"/>
  <c r="EJ261" i="9"/>
  <c r="EJ223" i="9"/>
  <c r="EJ366" i="9"/>
  <c r="EJ437" i="9"/>
  <c r="EJ157" i="9"/>
  <c r="EJ258" i="9"/>
  <c r="EJ199" i="9"/>
  <c r="EJ124" i="9"/>
  <c r="EJ336" i="9"/>
  <c r="EJ36" i="9"/>
  <c r="EJ357" i="9"/>
  <c r="EJ239" i="9"/>
  <c r="EJ181" i="9"/>
  <c r="EJ358" i="9"/>
  <c r="EJ149" i="9"/>
  <c r="EJ221" i="9"/>
  <c r="EJ67" i="9"/>
  <c r="EJ369" i="9"/>
  <c r="EJ156" i="9"/>
  <c r="EJ225" i="9"/>
  <c r="EJ389" i="9"/>
  <c r="EJ252" i="9"/>
  <c r="EJ453" i="9"/>
  <c r="EJ132" i="9"/>
  <c r="EJ152" i="9"/>
  <c r="EJ98" i="9"/>
  <c r="EJ413" i="9"/>
  <c r="EJ34" i="9"/>
  <c r="EJ278" i="9"/>
  <c r="EJ397" i="9"/>
  <c r="EJ83" i="9"/>
  <c r="EJ462" i="9"/>
  <c r="EJ401" i="9"/>
  <c r="EJ71" i="9"/>
  <c r="EJ129" i="9"/>
  <c r="EJ283" i="9"/>
  <c r="EJ341" i="9"/>
  <c r="EJ309" i="9"/>
  <c r="EJ255" i="9"/>
  <c r="EJ136" i="9"/>
  <c r="EJ60" i="9"/>
  <c r="EJ418" i="9"/>
  <c r="EJ229" i="9"/>
  <c r="EJ147" i="9"/>
  <c r="EJ32" i="9"/>
  <c r="EJ275" i="9"/>
  <c r="EJ267" i="9"/>
  <c r="EJ130" i="9"/>
  <c r="EJ216" i="9"/>
  <c r="EJ372" i="9"/>
  <c r="EJ68" i="9"/>
  <c r="EJ325" i="9"/>
  <c r="EJ342" i="9"/>
  <c r="EJ172" i="9"/>
  <c r="EJ318" i="9"/>
  <c r="EJ424" i="9"/>
  <c r="EJ78" i="9"/>
  <c r="EJ425" i="9"/>
  <c r="EJ178" i="9"/>
  <c r="EJ410" i="9"/>
  <c r="EJ169" i="9"/>
  <c r="EJ31" i="9"/>
  <c r="EJ144" i="9"/>
  <c r="EJ212" i="9"/>
  <c r="EJ183" i="9"/>
  <c r="EJ93" i="9"/>
  <c r="EJ66" i="9"/>
  <c r="EI180" i="9"/>
  <c r="EI208" i="9"/>
  <c r="EI305" i="9"/>
  <c r="EI11" i="9"/>
  <c r="EI62" i="9"/>
  <c r="EI436" i="9"/>
  <c r="EI236" i="9"/>
  <c r="EI373" i="9"/>
  <c r="EK373" i="9" s="1"/>
  <c r="EI134" i="9"/>
  <c r="EK134" i="9" s="1"/>
  <c r="EI248" i="9"/>
  <c r="EI145" i="9"/>
  <c r="EI80" i="9"/>
  <c r="EI17" i="9"/>
  <c r="EI387" i="9"/>
  <c r="EI240" i="9"/>
  <c r="EI326" i="9"/>
  <c r="EI417" i="9"/>
  <c r="EI196" i="9"/>
  <c r="EI101" i="9"/>
  <c r="EI85" i="9"/>
  <c r="EI264" i="9"/>
  <c r="EI113" i="9"/>
  <c r="EI386" i="9"/>
  <c r="EI446" i="9"/>
  <c r="EI295" i="9"/>
  <c r="EI414" i="9"/>
  <c r="EI213" i="9"/>
  <c r="EI445" i="9"/>
  <c r="EI433" i="9"/>
  <c r="EI21" i="9"/>
  <c r="EI356" i="9"/>
  <c r="EI384" i="9"/>
  <c r="EI458" i="9"/>
  <c r="EI427" i="9"/>
  <c r="EI187" i="9"/>
  <c r="EI409" i="9"/>
  <c r="EI456" i="9"/>
  <c r="EI276" i="9"/>
  <c r="EK276" i="9" s="1"/>
  <c r="EI133" i="9"/>
  <c r="EK133" i="9" s="1"/>
  <c r="EI452" i="9"/>
  <c r="EI338" i="9"/>
  <c r="EI207" i="9"/>
  <c r="EI228" i="9"/>
  <c r="EI186" i="9"/>
  <c r="EI106" i="9"/>
  <c r="EI343" i="9"/>
  <c r="EI377" i="9"/>
  <c r="EI281" i="9"/>
  <c r="EI126" i="9"/>
  <c r="EI95" i="9"/>
  <c r="EI139" i="9"/>
  <c r="EI411" i="9"/>
  <c r="EI359" i="9"/>
  <c r="EI112" i="9"/>
  <c r="EI354" i="9"/>
  <c r="EI424" i="9"/>
  <c r="EI330" i="9"/>
  <c r="EI390" i="9"/>
  <c r="EI410" i="9"/>
  <c r="EI29" i="9"/>
  <c r="EI395" i="9"/>
  <c r="EI144" i="9"/>
  <c r="EI81" i="9"/>
  <c r="EI78" i="9"/>
  <c r="EI185" i="9"/>
  <c r="EI166" i="9"/>
  <c r="EI212" i="9"/>
  <c r="EI279" i="9"/>
  <c r="EI416" i="9"/>
  <c r="EI425" i="9"/>
  <c r="EI219" i="9"/>
  <c r="EI169" i="9"/>
  <c r="EI178" i="9"/>
  <c r="EI183" i="9"/>
  <c r="EI455" i="9"/>
  <c r="EI31" i="9"/>
  <c r="EI163" i="9"/>
  <c r="EI96" i="9"/>
  <c r="EI394" i="9"/>
  <c r="EI92" i="9"/>
  <c r="EI93" i="9"/>
  <c r="EI94" i="9"/>
  <c r="EI379" i="9"/>
  <c r="EI237" i="9"/>
  <c r="EI392" i="9"/>
  <c r="EI26" i="9"/>
  <c r="EI381" i="9"/>
  <c r="EI321" i="9"/>
  <c r="EI25" i="9"/>
  <c r="EI245" i="9"/>
  <c r="EI44" i="9"/>
  <c r="EI273" i="9"/>
  <c r="EI35" i="9"/>
  <c r="EI261" i="9"/>
  <c r="EI223" i="9"/>
  <c r="EI366" i="9"/>
  <c r="EI437" i="9"/>
  <c r="EI157" i="9"/>
  <c r="EI258" i="9"/>
  <c r="EI199" i="9"/>
  <c r="EI124" i="9"/>
  <c r="EI161" i="9"/>
  <c r="EK161" i="9" s="1"/>
  <c r="EI121" i="9"/>
  <c r="EK121" i="9" s="1"/>
  <c r="EI336" i="9"/>
  <c r="EI36" i="9"/>
  <c r="EI357" i="9"/>
  <c r="EI239" i="9"/>
  <c r="EI181" i="9"/>
  <c r="EI358" i="9"/>
  <c r="EI149" i="9"/>
  <c r="EI221" i="9"/>
  <c r="EI67" i="9"/>
  <c r="EI369" i="9"/>
  <c r="EI156" i="9"/>
  <c r="EI225" i="9"/>
  <c r="EI389" i="9"/>
  <c r="EI252" i="9"/>
  <c r="EI453" i="9"/>
  <c r="EI132" i="9"/>
  <c r="EI152" i="9"/>
  <c r="EI98" i="9"/>
  <c r="EI413" i="9"/>
  <c r="EI34" i="9"/>
  <c r="EI278" i="9"/>
  <c r="EI397" i="9"/>
  <c r="EI83" i="9"/>
  <c r="EI462" i="9"/>
  <c r="EI401" i="9"/>
  <c r="EI71" i="9"/>
  <c r="EI129" i="9"/>
  <c r="EI283" i="9"/>
  <c r="EI341" i="9"/>
  <c r="EI309" i="9"/>
  <c r="EI255" i="9"/>
  <c r="EI136" i="9"/>
  <c r="EI60" i="9"/>
  <c r="EI418" i="9"/>
  <c r="EI229" i="9"/>
  <c r="EI147" i="9"/>
  <c r="EI32" i="9"/>
  <c r="EI275" i="9"/>
  <c r="EI267" i="9"/>
  <c r="EI191" i="9"/>
  <c r="EK191" i="9" s="1"/>
  <c r="EI130" i="9"/>
  <c r="EI216" i="9"/>
  <c r="EI146" i="9"/>
  <c r="EK146" i="9" s="1"/>
  <c r="EI372" i="9"/>
  <c r="EI68" i="9"/>
  <c r="EI262" i="9"/>
  <c r="EK262" i="9" s="1"/>
  <c r="EI325" i="9"/>
  <c r="EI342" i="9"/>
  <c r="EI450" i="9"/>
  <c r="EI172" i="9"/>
  <c r="EI318" i="9"/>
  <c r="EI66" i="9"/>
  <c r="EK310" i="9"/>
  <c r="EK441" i="9"/>
  <c r="EK277" i="9"/>
  <c r="EK12" i="9"/>
  <c r="EK58" i="9"/>
  <c r="EK272" i="9"/>
  <c r="EK63" i="9"/>
  <c r="EK217" i="9"/>
  <c r="EK82" i="9"/>
  <c r="EK408" i="9"/>
  <c r="EK256" i="9"/>
  <c r="EK345" i="9"/>
  <c r="EK241" i="9"/>
  <c r="EK382" i="9"/>
  <c r="EK114" i="9"/>
  <c r="EK351" i="9"/>
  <c r="EK434" i="9"/>
  <c r="EK97" i="9"/>
  <c r="EK302" i="9"/>
  <c r="EK155" i="9"/>
  <c r="EK340" i="9"/>
  <c r="EK190" i="9"/>
  <c r="EK110" i="9"/>
  <c r="EK334" i="9"/>
  <c r="EK142" i="9"/>
  <c r="EK422" i="9"/>
  <c r="EK197" i="9"/>
  <c r="EK451" i="9"/>
  <c r="EK374" i="9"/>
  <c r="EK420" i="9"/>
  <c r="EK131" i="9"/>
  <c r="EK364" i="9"/>
  <c r="EK218" i="9"/>
  <c r="EK141" i="9"/>
  <c r="EK244" i="9"/>
  <c r="EK48" i="9"/>
  <c r="EK440" i="9"/>
  <c r="EK52" i="9"/>
  <c r="EK287" i="9"/>
  <c r="EK323" i="9"/>
  <c r="EK332" i="9"/>
  <c r="EK286" i="9"/>
  <c r="EK265" i="9"/>
  <c r="EK448" i="9"/>
  <c r="EK251" i="9"/>
  <c r="EK75" i="9"/>
  <c r="EK391" i="9"/>
  <c r="EK350" i="9"/>
  <c r="EK337" i="9"/>
  <c r="EK9" i="9"/>
  <c r="EK84" i="9"/>
  <c r="EK164" i="9"/>
  <c r="EK291" i="9"/>
  <c r="EK55" i="9"/>
  <c r="EK230" i="9"/>
  <c r="EK235" i="9"/>
  <c r="EK457" i="9"/>
  <c r="EK69" i="9"/>
  <c r="EK444" i="9"/>
  <c r="EK242" i="9"/>
  <c r="EK210" i="9"/>
  <c r="EK352" i="9"/>
  <c r="EK105" i="9"/>
  <c r="EK118" i="9"/>
  <c r="EK419" i="9"/>
  <c r="EK140" i="9"/>
  <c r="EK79" i="9"/>
  <c r="EK158" i="9"/>
  <c r="EK108" i="9"/>
  <c r="EK327" i="9"/>
  <c r="EK294" i="9"/>
  <c r="EK259" i="9"/>
  <c r="EK13" i="9"/>
  <c r="EK288" i="9"/>
  <c r="EK30" i="9"/>
  <c r="EK125" i="9"/>
  <c r="EK175" i="9"/>
  <c r="EK49" i="9"/>
  <c r="EK43" i="9"/>
  <c r="EK224" i="9"/>
  <c r="EK76" i="9"/>
  <c r="EK33" i="9"/>
  <c r="EK206" i="9"/>
  <c r="EK204" i="9"/>
  <c r="EK18" i="9"/>
  <c r="EK317" i="9"/>
  <c r="EK282" i="9"/>
  <c r="EK15" i="9"/>
  <c r="EK274" i="9"/>
  <c r="EK171" i="9"/>
  <c r="EK249" i="9"/>
  <c r="EK226" i="9"/>
  <c r="EK243" i="9"/>
  <c r="EK24" i="9"/>
  <c r="EK56" i="9"/>
  <c r="EK308" i="9"/>
  <c r="EK22" i="9"/>
  <c r="EK396" i="9"/>
  <c r="EK312" i="9"/>
  <c r="EK27" i="9"/>
  <c r="EK349" i="9"/>
  <c r="EK320" i="9"/>
  <c r="EK361" i="9"/>
  <c r="EK363" i="9"/>
  <c r="EK176" i="9"/>
  <c r="EK335" i="9"/>
  <c r="EK220" i="9"/>
  <c r="EK28" i="9"/>
  <c r="EK200" i="9"/>
  <c r="EK402" i="9"/>
  <c r="EK214" i="9"/>
  <c r="EK368" i="9"/>
  <c r="EK115" i="9"/>
  <c r="EK195" i="9"/>
  <c r="EK360" i="9"/>
  <c r="EK271" i="9"/>
  <c r="EK398" i="9"/>
  <c r="EK461" i="9"/>
  <c r="EK388" i="9"/>
  <c r="EK289" i="9"/>
  <c r="EK383" i="9"/>
  <c r="EK150" i="9"/>
  <c r="EK260" i="9"/>
  <c r="EK233" i="9"/>
  <c r="EK376" i="9"/>
  <c r="EK182" i="9"/>
  <c r="EK102" i="9"/>
  <c r="EK215" i="9"/>
  <c r="EK57" i="9"/>
  <c r="EK192" i="9"/>
  <c r="EK407" i="9"/>
  <c r="EK188" i="9"/>
  <c r="EK205" i="9"/>
  <c r="EK400" i="9"/>
  <c r="EK51" i="9"/>
  <c r="EK170" i="9"/>
  <c r="EK319" i="9"/>
  <c r="EK107" i="9"/>
  <c r="EK331" i="9"/>
  <c r="EK77" i="9"/>
  <c r="EK439" i="9"/>
  <c r="EK231" i="9"/>
  <c r="EK72" i="9"/>
  <c r="EK137" i="9"/>
  <c r="EK429" i="9"/>
  <c r="EK435" i="9"/>
  <c r="EK19" i="9"/>
  <c r="EK403" i="9"/>
  <c r="EK371" i="9"/>
  <c r="EK329" i="9"/>
  <c r="EK378" i="9"/>
  <c r="EK40" i="9"/>
  <c r="EK370" i="9"/>
  <c r="EK280" i="9"/>
  <c r="EK426" i="9"/>
  <c r="EK39" i="9"/>
  <c r="EK119" i="9"/>
  <c r="EK238" i="9"/>
  <c r="EK412" i="9"/>
  <c r="EK430" i="9"/>
  <c r="EK333" i="9"/>
  <c r="EK232" i="9"/>
  <c r="EK365" i="9"/>
  <c r="EK404" i="9"/>
  <c r="EK324" i="9"/>
  <c r="EK347" i="9"/>
  <c r="EK42" i="9"/>
  <c r="EK193" i="9"/>
  <c r="EK135" i="9"/>
  <c r="EK174" i="9"/>
  <c r="EK45" i="9"/>
  <c r="EK50" i="9"/>
  <c r="EK346" i="9"/>
  <c r="EK153" i="9"/>
  <c r="EK250" i="9"/>
  <c r="EK59" i="9"/>
  <c r="EK303" i="9"/>
  <c r="EK415" i="9"/>
  <c r="EK266" i="9"/>
  <c r="EK380" i="9"/>
  <c r="EK154" i="9"/>
  <c r="EK38" i="9"/>
  <c r="EK128" i="9"/>
  <c r="EK316" i="9"/>
  <c r="EK209" i="9"/>
  <c r="EK284" i="9"/>
  <c r="EK356" i="9" l="1"/>
  <c r="EK186" i="9"/>
  <c r="EK11" i="9"/>
  <c r="EK452" i="9"/>
  <c r="EK384" i="9"/>
  <c r="EK178" i="9"/>
  <c r="EK228" i="9"/>
  <c r="EK354" i="9"/>
  <c r="EK372" i="9"/>
  <c r="EK456" i="9"/>
  <c r="EK418" i="9"/>
  <c r="EK369" i="9"/>
  <c r="EK357" i="9"/>
  <c r="EK139" i="9"/>
  <c r="EK229" i="9"/>
  <c r="EK129" i="9"/>
  <c r="EK236" i="9"/>
  <c r="EK157" i="9"/>
  <c r="EK427" i="9"/>
  <c r="EK445" i="9"/>
  <c r="EK144" i="9"/>
  <c r="EK21" i="9"/>
  <c r="EK212" i="9"/>
  <c r="EK113" i="9"/>
  <c r="EK187" i="9"/>
  <c r="EK248" i="9"/>
  <c r="EK95" i="9"/>
  <c r="EK305" i="9"/>
  <c r="EK275" i="9"/>
  <c r="EK397" i="9"/>
  <c r="EK149" i="9"/>
  <c r="EK185" i="9"/>
  <c r="EK394" i="9"/>
  <c r="EK213" i="9"/>
  <c r="EK437" i="9"/>
  <c r="EK25" i="9"/>
  <c r="EK180" i="9"/>
  <c r="EK172" i="9"/>
  <c r="EK462" i="9"/>
  <c r="EK221" i="9"/>
  <c r="EK237" i="9"/>
  <c r="EK338" i="9"/>
  <c r="EK414" i="9"/>
  <c r="EK255" i="9"/>
  <c r="EK410" i="9"/>
  <c r="EK325" i="9"/>
  <c r="EK44" i="9"/>
  <c r="EK326" i="9"/>
  <c r="EK101" i="9"/>
  <c r="EK386" i="9"/>
  <c r="EK196" i="9"/>
  <c r="EK387" i="9"/>
  <c r="EK98" i="9"/>
  <c r="EK96" i="9"/>
  <c r="EK183" i="9"/>
  <c r="EK163" i="9"/>
  <c r="EK17" i="9"/>
  <c r="EK145" i="9"/>
  <c r="EK318" i="9"/>
  <c r="EK261" i="9"/>
  <c r="EK26" i="9"/>
  <c r="EK166" i="9"/>
  <c r="EK283" i="9"/>
  <c r="EK34" i="9"/>
  <c r="EK358" i="9"/>
  <c r="EK81" i="9"/>
  <c r="EK199" i="9"/>
  <c r="EK29" i="9"/>
  <c r="EK458" i="9"/>
  <c r="EK278" i="9"/>
  <c r="EK359" i="9"/>
  <c r="EK85" i="9"/>
  <c r="EK281" i="9"/>
  <c r="EK377" i="9"/>
  <c r="EK35" i="9"/>
  <c r="EK436" i="9"/>
  <c r="EK36" i="9"/>
  <c r="EK366" i="9"/>
  <c r="EK390" i="9"/>
  <c r="EK31" i="9"/>
  <c r="EK152" i="9"/>
  <c r="EK67" i="9"/>
  <c r="EK279" i="9"/>
  <c r="EK395" i="9"/>
  <c r="EK267" i="9"/>
  <c r="EK401" i="9"/>
  <c r="EK295" i="9"/>
  <c r="EK455" i="9"/>
  <c r="EK62" i="9"/>
  <c r="EK225" i="9"/>
  <c r="EK169" i="9"/>
  <c r="EK341" i="9"/>
  <c r="EK132" i="9"/>
  <c r="EK156" i="9"/>
  <c r="EK258" i="9"/>
  <c r="EK112" i="9"/>
  <c r="EK126" i="9"/>
  <c r="EK208" i="9"/>
  <c r="EK379" i="9"/>
  <c r="EK216" i="9"/>
  <c r="EK60" i="9"/>
  <c r="EK223" i="9"/>
  <c r="EK321" i="9"/>
  <c r="EK343" i="9"/>
  <c r="EK264" i="9"/>
  <c r="EK424" i="9"/>
  <c r="EK130" i="9"/>
  <c r="EK136" i="9"/>
  <c r="EK381" i="9"/>
  <c r="EK219" i="9"/>
  <c r="EK106" i="9"/>
  <c r="EK252" i="9"/>
  <c r="EK147" i="9"/>
  <c r="EK71" i="9"/>
  <c r="EK32" i="9"/>
  <c r="EK83" i="9"/>
  <c r="EK181" i="9"/>
  <c r="EK66" i="9"/>
</calcChain>
</file>

<file path=xl/sharedStrings.xml><?xml version="1.0" encoding="utf-8"?>
<sst xmlns="http://schemas.openxmlformats.org/spreadsheetml/2006/main" count="5935" uniqueCount="2362">
  <si>
    <t>LL62ID</t>
  </si>
  <si>
    <t>Block</t>
  </si>
  <si>
    <t>Lot</t>
  </si>
  <si>
    <t>Borough</t>
  </si>
  <si>
    <t>All dollar values are in thousands</t>
  </si>
  <si>
    <t>Location</t>
  </si>
  <si>
    <t>Council District</t>
  </si>
  <si>
    <t>Sq. Ft - Land</t>
  </si>
  <si>
    <t>Sq. Ft - Building</t>
  </si>
  <si>
    <t>NAICS Code</t>
  </si>
  <si>
    <t>Program Name</t>
  </si>
  <si>
    <t>Start Date</t>
  </si>
  <si>
    <t>End Date</t>
  </si>
  <si>
    <t>Project Amount</t>
  </si>
  <si>
    <t>Part Time Perm Jobs</t>
  </si>
  <si>
    <t>Part Time Temp Jobs</t>
  </si>
  <si>
    <t>Full Time Perm Jobs</t>
  </si>
  <si>
    <t>Full Time Temp Jobs</t>
  </si>
  <si>
    <t>Contract Employees</t>
  </si>
  <si>
    <t>Total Jobs Current</t>
  </si>
  <si>
    <t>Current Jobs FTE</t>
  </si>
  <si>
    <t>Construction Jobs</t>
  </si>
  <si>
    <t>Jobs Target for Current Yr</t>
  </si>
  <si>
    <t>Total Jobs at Application FTE</t>
  </si>
  <si>
    <t>Job Creation Estimate</t>
  </si>
  <si>
    <t>Exempt %</t>
  </si>
  <si>
    <t>% Living in NYC</t>
  </si>
  <si>
    <t>Health Benefit Full Time</t>
  </si>
  <si>
    <t>Health Benefit Part Time</t>
  </si>
  <si>
    <t>Company Direct Land Total</t>
  </si>
  <si>
    <t>Company Direct Building Total</t>
  </si>
  <si>
    <t>Mortgage Recording Tax Total</t>
  </si>
  <si>
    <t>Pilot Savings Total</t>
  </si>
  <si>
    <t>Mortage Recording Tax Exemption Total</t>
  </si>
  <si>
    <t>Indirect and Induced Land Total</t>
  </si>
  <si>
    <t>Indirect and Induced Building Total</t>
  </si>
  <si>
    <t>TOTAL Real Property Related Taxes Total</t>
  </si>
  <si>
    <t>Company Direct Total</t>
  </si>
  <si>
    <t>Sales Tax Exemption Total</t>
  </si>
  <si>
    <t>Energy Tax Savings Total</t>
  </si>
  <si>
    <t>Tax Exempt Bond Savings Total</t>
  </si>
  <si>
    <t>Indirect and Induced Total</t>
  </si>
  <si>
    <t>TOTAL Income Consumption Use Taxes Total</t>
  </si>
  <si>
    <t>Assistance Provided Total</t>
  </si>
  <si>
    <t>Recapture Cancellation Reduction Amount Total</t>
  </si>
  <si>
    <t>Penalty Paid Total</t>
  </si>
  <si>
    <t>TOTAL Assistance Net of Recapture Penalties Total</t>
  </si>
  <si>
    <t>Company Direct Tax Revenue Before Assistance Total</t>
  </si>
  <si>
    <t>Indirect and Induced Tax Revenues Total</t>
  </si>
  <si>
    <t>TOTAL Tax Revenues Before Assistance Total</t>
  </si>
  <si>
    <t>TOTAL Tax Revenues Net of Assistance Recapture and Penalty Total</t>
  </si>
  <si>
    <t>Type(s) of Assistance</t>
  </si>
  <si>
    <t>Project Name</t>
  </si>
  <si>
    <t>Non Exempt 
25000 and Less, %</t>
  </si>
  <si>
    <t>Non Exempt 
between 25001 and 40000, %</t>
  </si>
  <si>
    <t>Non Exempt 
between 40001 and 50000, %</t>
  </si>
  <si>
    <t>Non Exempt 
Greater than 50000, %</t>
  </si>
  <si>
    <t>For data definitions and explanations, refer to the documentation accompanying the data spreadsheet for the corresponding Fiscal Year. Because data collection, reporting requirements, definitions and other information vary over time, this document also outlines certain caveats meant to facilitate the interpretation and analysis of the data.</t>
  </si>
  <si>
    <t>Comment</t>
  </si>
  <si>
    <t>ID</t>
  </si>
  <si>
    <t>NYC Administrative Code §22-823 - FY20</t>
  </si>
  <si>
    <t xml:space="preserve">Available for download are the reports published between FY06 and FY20. Data are as of the time of publication of the individual reports. Certain longitudinal information on projects can be retrieved by linking the data using the LL48 ID (for FY06-FY10)/ LL62 ID (for FY11-FY20). </t>
  </si>
  <si>
    <t>Company Direct Land FY20</t>
  </si>
  <si>
    <t>Company Direct Land Through FY20</t>
  </si>
  <si>
    <t>Company Direct Land FY20 and After</t>
  </si>
  <si>
    <t>Company Direct Building FY20</t>
  </si>
  <si>
    <t>Company Direct Building Through FY20</t>
  </si>
  <si>
    <t>Company Direct Building FY20 and After</t>
  </si>
  <si>
    <t>Mortgage Recording Tax FY20</t>
  </si>
  <si>
    <t>Mortgage Recording Tax Through FY20</t>
  </si>
  <si>
    <t>Mortgage Recording Tax FY20 and After</t>
  </si>
  <si>
    <t>Pilot Savings FY20</t>
  </si>
  <si>
    <t>Pilot Savings Through FY20</t>
  </si>
  <si>
    <t>Pilot Savings FY20 and After</t>
  </si>
  <si>
    <t>Mortgage Recording Tax Exemption FY20</t>
  </si>
  <si>
    <t>Mortgage Recording Tax Exemption Through FY20</t>
  </si>
  <si>
    <t>Mortgage Recording Tax Exemption FY20 and After</t>
  </si>
  <si>
    <t>Indirect and Induced Land FY20</t>
  </si>
  <si>
    <t>Indirect and Induced Land Through FY20</t>
  </si>
  <si>
    <t>Indirect and Induced Land FY20 and After</t>
  </si>
  <si>
    <t>Indirect and Induced Building FY20</t>
  </si>
  <si>
    <t>Indirect and Induced Building Through FY20</t>
  </si>
  <si>
    <t>Indirect and Induced Building FY20 and After</t>
  </si>
  <si>
    <t>TOTAL Real Property Related Taxes FY20</t>
  </si>
  <si>
    <t>TOTAL Real Property Related Taxes Through FY20</t>
  </si>
  <si>
    <t>TOTAL Real Property Related Taxes FY20 and After</t>
  </si>
  <si>
    <t>Company Direct FY20</t>
  </si>
  <si>
    <t>Company Direct Through FY20</t>
  </si>
  <si>
    <t>Company Direct FY20 and After</t>
  </si>
  <si>
    <t>Sales Tax Exemption FY20</t>
  </si>
  <si>
    <t>Sales Tax Exemption Through FY20</t>
  </si>
  <si>
    <t>Sales Tax Exemption FY20 and After</t>
  </si>
  <si>
    <t>Energy Tax Savings FY20</t>
  </si>
  <si>
    <t>Energy Tax Savings Through FY20</t>
  </si>
  <si>
    <t>Energy Tax Savings FY20 and After</t>
  </si>
  <si>
    <t>Tax Exempt Bond Savings FY20</t>
  </si>
  <si>
    <t>Tax Exempt Bond Savings Through FY20</t>
  </si>
  <si>
    <t>Tax Exempt Bond Savings FY20 and After</t>
  </si>
  <si>
    <t>Indirect and Induced FY20</t>
  </si>
  <si>
    <t>Indirect and Induced Through FY20</t>
  </si>
  <si>
    <t>Indirect and Induced FY20 and After</t>
  </si>
  <si>
    <t>TOTAL Income Consumption Use Taxes FY20</t>
  </si>
  <si>
    <t>TOTAL Income Consumption Use Taxes Through FY20</t>
  </si>
  <si>
    <t>TOTAL Income Consumption Use Taxes FY20 and After</t>
  </si>
  <si>
    <t>Assistance Provided FY20</t>
  </si>
  <si>
    <t>Assistance Provided Through FY20</t>
  </si>
  <si>
    <t>Assistance Provided FY20 and After</t>
  </si>
  <si>
    <t>Recapture Cancellation Reduction Amount FY20</t>
  </si>
  <si>
    <t>Recapture Cancellation Reduction Amount Through FY20</t>
  </si>
  <si>
    <t>Recapture Cancellation Reduction Amount FY20 and After</t>
  </si>
  <si>
    <t>Penalty Paid FY20</t>
  </si>
  <si>
    <t>Penalty Paid Through FY20</t>
  </si>
  <si>
    <t>Penalty Paid FY20 and After</t>
  </si>
  <si>
    <t>TOTAL Assistance Net of Recapture Penalties FY20</t>
  </si>
  <si>
    <t>TOTAL Assistance Net of Recapture Penalties Through FY20</t>
  </si>
  <si>
    <t>TOTAL Assistance Net of Recapture Penalties FY20 and After</t>
  </si>
  <si>
    <t>Company Direct Tax Revenue Before Assistance FY20</t>
  </si>
  <si>
    <t>Company Direct Tax Revenue Before Assistance Through FY20</t>
  </si>
  <si>
    <t>Company Direct Tax Revenue Before Assistance FY20 and After</t>
  </si>
  <si>
    <t>Indirect and Induced Tax Revenues FY20</t>
  </si>
  <si>
    <t>Indirect and Induced Tax Revenues Through FY20</t>
  </si>
  <si>
    <t>Indirect and Induced Tax Revenues FY20 and After</t>
  </si>
  <si>
    <t>TOTAL Tax Revenues Before Assistance FY20</t>
  </si>
  <si>
    <t>TOTAL Tax Revenues Before Assistance Through FY20</t>
  </si>
  <si>
    <t>TOTAL Tax Revenues Before Assistance FY20 and After</t>
  </si>
  <si>
    <t>TOTAL Tax Revenues Net of Assistance Recapture and Penalty FY20</t>
  </si>
  <si>
    <t>TOTAL Tax Revenues Net of Assistance Recapture and Penalty Through FY20</t>
  </si>
  <si>
    <t>TOTAL Tax Revenues Net of Assistance Recapture and Penalty FY20 and After</t>
  </si>
  <si>
    <t>Bond Issuance FY20</t>
  </si>
  <si>
    <t>Value of Energy Benefit FY20</t>
  </si>
  <si>
    <t>REAP FY20</t>
  </si>
  <si>
    <t>CEP FY20</t>
  </si>
  <si>
    <t>Total Industrial Employees FY20</t>
  </si>
  <si>
    <t>Total Restaurant Employees FY20</t>
  </si>
  <si>
    <t>Total Retail Employees FY20</t>
  </si>
  <si>
    <t>Total Other Employees FY20</t>
  </si>
  <si>
    <t>Number of Industrial Employees Earning More than Living Wage FY20</t>
  </si>
  <si>
    <t>Number of Restaurant Employees Earning More than Living Wage FY20</t>
  </si>
  <si>
    <t>Number of Retail Employees Earning More than Living Wage FY20</t>
  </si>
  <si>
    <t>Number of Other Employees Earning More than Living Wage FY20</t>
  </si>
  <si>
    <t>% of Industrial Employees Earning More than Living Wage FY20</t>
  </si>
  <si>
    <t>% of Restaurant Employees Earning More than Living Wage FY20</t>
  </si>
  <si>
    <t>% of Retail Employees Earning More than Living Wage FY20</t>
  </si>
  <si>
    <t>% of Other Employees Earning More than Living Wage FY20</t>
  </si>
  <si>
    <t>Total Jobs FY20</t>
  </si>
  <si>
    <t>Total Employees Earning More than Living Wage FY20</t>
  </si>
  <si>
    <t>% Total Employees Earning More than Living Wage FY20</t>
  </si>
  <si>
    <t>Panorama Windows Ltd.</t>
  </si>
  <si>
    <t>Adriatic Wood Products, Inc. #2 (1997)</t>
  </si>
  <si>
    <t>Air Express International Corporation</t>
  </si>
  <si>
    <t>Allied Metal Spinning Corp.</t>
  </si>
  <si>
    <t>Atlantic Veal &amp; Lamb</t>
  </si>
  <si>
    <t>Campbell &amp; Dawes Ltd.</t>
  </si>
  <si>
    <t>Chase Manhattan Bank, NA</t>
  </si>
  <si>
    <t>Commercial Electrical Contractors, Inc.</t>
  </si>
  <si>
    <t>Comprehensive Care Management Corporation #1 (1996)</t>
  </si>
  <si>
    <t>Forest City Pierrepont Associates</t>
  </si>
  <si>
    <t>Gabrielli Truck Sales, Ltd.</t>
  </si>
  <si>
    <t>Gary Plastic Packaging Corp.</t>
  </si>
  <si>
    <t>James F. Volpe Electrical Contracting Corp.</t>
  </si>
  <si>
    <t>Madelaine Chocolate Novelties #3 (1997)</t>
  </si>
  <si>
    <t>Mana Products, Inc. #1 (1997)</t>
  </si>
  <si>
    <t>Mana Products, Inc. #2 (1998)</t>
  </si>
  <si>
    <t>NBC Universal, Inc.</t>
  </si>
  <si>
    <t>Port Morris Tile &amp; Marble, Corp. #1 (1998)</t>
  </si>
  <si>
    <t>Q.T. Minibus of the Bronx, Inc. / GVC, LTD.</t>
  </si>
  <si>
    <t>Titan Machine Corporation</t>
  </si>
  <si>
    <t>Victory FoodService Distributors Corp.</t>
  </si>
  <si>
    <t>Island Computer Products, Inc.</t>
  </si>
  <si>
    <t>Morrisons Pastry Corp.</t>
  </si>
  <si>
    <t>Bauerschmidt &amp; Sons, Inc. #2 (1999)</t>
  </si>
  <si>
    <t>New York Post</t>
  </si>
  <si>
    <t>Solco Plumbing Supply, Inc.</t>
  </si>
  <si>
    <t>McGraw-Hill Companies, Inc.</t>
  </si>
  <si>
    <t>Crystal Window &amp; Door Systems, Ltd.</t>
  </si>
  <si>
    <t>Empire Erectors &amp; Electrical Co., Inc.</t>
  </si>
  <si>
    <t>Felix Storch, Inc.</t>
  </si>
  <si>
    <t>Wagner College</t>
  </si>
  <si>
    <t>Air-Sea Packing Group, Inc.</t>
  </si>
  <si>
    <t>Bark Frameworks, Inc.</t>
  </si>
  <si>
    <t>Watkins Poultry Merchants of New York, Inc.</t>
  </si>
  <si>
    <t>Hephaistos Building Supplies, Inc.</t>
  </si>
  <si>
    <t>Steinway, Inc.</t>
  </si>
  <si>
    <t>Wipe-Tex International Corp.</t>
  </si>
  <si>
    <t>Mercy Home for Children, Inc. #1 (1999)</t>
  </si>
  <si>
    <t>Guild for Exceptional Children, Inc., The</t>
  </si>
  <si>
    <t>Big Geyser, Inc.</t>
  </si>
  <si>
    <t>Center for Family Support, Inc., The #1 (1999)</t>
  </si>
  <si>
    <t>Elite Airline Laundry Services Corp</t>
  </si>
  <si>
    <t>World Casing Corp.</t>
  </si>
  <si>
    <t>Amboy Properties Corporation</t>
  </si>
  <si>
    <t>2011 Precision Gear, Inc.</t>
  </si>
  <si>
    <t>M &amp; V Provision Co., Inc.</t>
  </si>
  <si>
    <t>Sarad, Inc. #1 (1999)</t>
  </si>
  <si>
    <t>Medisys Health Network Inc.</t>
  </si>
  <si>
    <t>Ernst &amp; Young US LLP</t>
  </si>
  <si>
    <t>Churchill School &amp; Center For Learning Inc., The</t>
  </si>
  <si>
    <t>Moving Right Along Service, Inc.</t>
  </si>
  <si>
    <t>Alcoa Inc.</t>
  </si>
  <si>
    <t>Bedessee Imports, Inc.</t>
  </si>
  <si>
    <t>Rite Lite Ltd.</t>
  </si>
  <si>
    <t>AMB Property, LP (lot 20)</t>
  </si>
  <si>
    <t>Goldstone Hosiery Co., Inc.</t>
  </si>
  <si>
    <t>Klein's Naturals, Ltd.</t>
  </si>
  <si>
    <t>Foto Electric Supply Co., Inc.</t>
  </si>
  <si>
    <t>Jewish Board of Family &amp; Children's Services, Inc. #2 (2000)</t>
  </si>
  <si>
    <t>Kew Forest Plumbing &amp; Heating, Inc.</t>
  </si>
  <si>
    <t>All City Switch Board Corporation</t>
  </si>
  <si>
    <t>Kaylim Supplies, Inc.</t>
  </si>
  <si>
    <t>P. S. Pibbs, Inc.</t>
  </si>
  <si>
    <t>Goldfeder/Kahan Framing Group, Ltd.</t>
  </si>
  <si>
    <t>Just Bagels Manufacturing, Inc.</t>
  </si>
  <si>
    <t>Ben Hur Moving &amp; Storage, Inc.</t>
  </si>
  <si>
    <t>Federal Express Corporation #1 (2001)</t>
  </si>
  <si>
    <t>Metropolitan Life Insurance Company</t>
  </si>
  <si>
    <t>Baco Enterprises, Inc. #1 (2001)</t>
  </si>
  <si>
    <t>Child School, The</t>
  </si>
  <si>
    <t>Leo International, Inc.</t>
  </si>
  <si>
    <t>Tri-State Surgical Supply &amp; Equipment Ltd. and H &amp; H Laboratories, Inc.</t>
  </si>
  <si>
    <t>Village Community School</t>
  </si>
  <si>
    <t>T &amp; G Industries, Inc.</t>
  </si>
  <si>
    <t>Brown Brothers Harriman &amp; Co.</t>
  </si>
  <si>
    <t>A.F.C. Industries Inc. &amp; Affiliates</t>
  </si>
  <si>
    <t>Isamu Noguchi Foundation, Inc., The</t>
  </si>
  <si>
    <t>New York Times Company, The</t>
  </si>
  <si>
    <t>City Merchandise, Inc. (2002)</t>
  </si>
  <si>
    <t>Contractors SM, LLC</t>
  </si>
  <si>
    <t>UB Distributors, LLC</t>
  </si>
  <si>
    <t>Empire Metal Finishing, Inc.</t>
  </si>
  <si>
    <t>Magen David Yeshivah</t>
  </si>
  <si>
    <t>Aron's Manufacturing Corp.</t>
  </si>
  <si>
    <t>Hearst Corporation, The</t>
  </si>
  <si>
    <t>AMB Property, LP (lot 21)</t>
  </si>
  <si>
    <t>AMB Property, LP (lot 22)</t>
  </si>
  <si>
    <t>AMB Property, LP (lot 23)</t>
  </si>
  <si>
    <t>Mercy College</t>
  </si>
  <si>
    <t>Rosco, Inc.</t>
  </si>
  <si>
    <t>Citywide Mobile Response Corporation</t>
  </si>
  <si>
    <t>National Compressor Exchange of N.Y., Inc.</t>
  </si>
  <si>
    <t>16 Tons Inc.</t>
  </si>
  <si>
    <t>Great Wall Corp.</t>
  </si>
  <si>
    <t>Convent of the Sacred Heart School of New York</t>
  </si>
  <si>
    <t>Musco Food Corporation</t>
  </si>
  <si>
    <t>Acme Smoked Fish Corp.</t>
  </si>
  <si>
    <t>Arrow Linen Supply Co., Inc.</t>
  </si>
  <si>
    <t>Jetro Cash &amp; Carry Enterprises, Inc. #2 (2005)</t>
  </si>
  <si>
    <t>Economy Pump &amp; Motor Repair, Inc.</t>
  </si>
  <si>
    <t>ML Design, Inc.</t>
  </si>
  <si>
    <t>Park View Realty Associates LLC</t>
  </si>
  <si>
    <t>Center for Family Support, Inc., The #2 (2004)</t>
  </si>
  <si>
    <t>Creative Lifestyles, Inc.</t>
  </si>
  <si>
    <t>Jamaica First Parking, LLC #2 (2004)</t>
  </si>
  <si>
    <t>James Carpenter Design Associates, Inc.</t>
  </si>
  <si>
    <t>Novelty Crystal Corp.</t>
  </si>
  <si>
    <t>Aabco Sheet Metal Co., Inc.</t>
  </si>
  <si>
    <t>Comprehensive Care Management Corporation #2 (2005)</t>
  </si>
  <si>
    <t>Commercial Cooling Service, Inc.</t>
  </si>
  <si>
    <t>Bank of America, N.A</t>
  </si>
  <si>
    <t>Otsar Early Childhood Center Project</t>
  </si>
  <si>
    <t>Rapid Processing, LLC</t>
  </si>
  <si>
    <t>Sweet Sams Baking Company, LLC</t>
  </si>
  <si>
    <t>Alle Processing Corporation</t>
  </si>
  <si>
    <t>Super-Tek Products</t>
  </si>
  <si>
    <t>Way Fong, LLC</t>
  </si>
  <si>
    <t>Zalmen Reiss and Associates Inc. (2004)</t>
  </si>
  <si>
    <t>Down Right Ltd.</t>
  </si>
  <si>
    <t>Block Institute Inc.</t>
  </si>
  <si>
    <t>QSAC, Inc. #3 (2004)</t>
  </si>
  <si>
    <t>State Narrow Fabrics, Inc.</t>
  </si>
  <si>
    <t>Empire Merchants LLC/Charmer Industries, Inc.</t>
  </si>
  <si>
    <t>S. DiFazio and Sons Construction, Inc. &amp; Faztec Industries, Inc.</t>
  </si>
  <si>
    <t>AM&amp;G Waterproofing LLC</t>
  </si>
  <si>
    <t>Lighting &amp; Supplies, Inc. a/k/a Sunlight Clinton Realty LLC</t>
  </si>
  <si>
    <t>Marjam Supply of Rewe Street, LLC</t>
  </si>
  <si>
    <t>National Association of Securities Dealers, Inc.</t>
  </si>
  <si>
    <t>NASDAQ Stock Market, Inc., The</t>
  </si>
  <si>
    <t>Advocates for Services for the Blind Multihandicapped, Inc.</t>
  </si>
  <si>
    <t>Comfort Bedding Inc.</t>
  </si>
  <si>
    <t>G&amp;G Electric Supply Company, Inc. #1</t>
  </si>
  <si>
    <t>Independent Living Association, Inc.</t>
  </si>
  <si>
    <t>Tri-State Camera Exchange Inc.</t>
  </si>
  <si>
    <t>BP Air Conditioning Corp.</t>
  </si>
  <si>
    <t>Pepsi-Cola Bottling Company of New York, Inc. and Canada Dry Bottling Company of New York, L.P.</t>
  </si>
  <si>
    <t>Coronet Parts Manufacturing Company, Inc.</t>
  </si>
  <si>
    <t>Prestone Press, LLC</t>
  </si>
  <si>
    <t>Faztec Industries, Inc.</t>
  </si>
  <si>
    <t>Meurice Garment Care of Manhasset Inc.</t>
  </si>
  <si>
    <t>Montebello Food Corporation</t>
  </si>
  <si>
    <t>Pepsi-Cola Bottling Company of New York, Inc.</t>
  </si>
  <si>
    <t>Federal Express Corporation 3 (2006 Harlem River Yards Project)</t>
  </si>
  <si>
    <t>Tiago Holdings LLC #1</t>
  </si>
  <si>
    <t>Queens Ballpark Company, L.L.C.</t>
  </si>
  <si>
    <t>Yankee Stadium LLC</t>
  </si>
  <si>
    <t>College of Mount Saint Vincent #3</t>
  </si>
  <si>
    <t>Women's League Community Residences, Inc. #3 (2006)</t>
  </si>
  <si>
    <t>New York Congregational Nursing Center</t>
  </si>
  <si>
    <t>J &amp; J Farms Creamery, Inc. and Fisher Foods of Queens Corp.</t>
  </si>
  <si>
    <t>A. Liss &amp; Co., Inc.</t>
  </si>
  <si>
    <t>Watermark Designs,  LLC</t>
  </si>
  <si>
    <t>Aleta Industries Inc. and Aleta Group, Inc.</t>
  </si>
  <si>
    <t>Federal Express Corporation #2 (2006)</t>
  </si>
  <si>
    <t>Gourmet Boutique, L.L.C.</t>
  </si>
  <si>
    <t>Spence- Chapin, Services to Families and Children</t>
  </si>
  <si>
    <t>Simon's Hardware &amp; Bath, LLC</t>
  </si>
  <si>
    <t>BTM Development Partners, LLC</t>
  </si>
  <si>
    <t>Guttmacher Institute, Inc.</t>
  </si>
  <si>
    <t>Mondial Automotive, Inc and Kal-Bros, Inc</t>
  </si>
  <si>
    <t>D.C. Center Corp</t>
  </si>
  <si>
    <t>Peerless Equities LLC/Empire Merchants LLC</t>
  </si>
  <si>
    <t>Apthorp Cleaners Inc.</t>
  </si>
  <si>
    <t>Association for Metroarea Autistic Children Inc. d/b/a AMAC</t>
  </si>
  <si>
    <t>Rivendell School</t>
  </si>
  <si>
    <t>Ateret Torah Center</t>
  </si>
  <si>
    <t>B.C.S. International Corporation d/b/a Royal Food International Corp.</t>
  </si>
  <si>
    <t>Stallion Inc. #1 (2007)</t>
  </si>
  <si>
    <t>Greenpoint Manufacturing and Design Center #2 (2007)</t>
  </si>
  <si>
    <t>Yeled V'Yalda Early Childhood Center, Inc.</t>
  </si>
  <si>
    <t>Cool Wind Ventilation Corp.</t>
  </si>
  <si>
    <t>88 Trading Corp.</t>
  </si>
  <si>
    <t>Barone Steel Fabricators, Inc.</t>
  </si>
  <si>
    <t>Goldman Sachs Group, Inc.</t>
  </si>
  <si>
    <t>Technical Library Service, Inc.</t>
  </si>
  <si>
    <t>123 Washington LLC</t>
  </si>
  <si>
    <t>Bronx Parking Development Company, LLC</t>
  </si>
  <si>
    <t>Cobble Hill Health Center, Inc.</t>
  </si>
  <si>
    <t>Proxima, Inc.</t>
  </si>
  <si>
    <t>DCD Marketing Ltd.</t>
  </si>
  <si>
    <t>Excellent Poly, Inc.</t>
  </si>
  <si>
    <t>Mind, Hand and Company &amp; J.V. Woodworking &amp; Oh-Show Woodworking Studio</t>
  </si>
  <si>
    <t>Safe Art SAT, Inc.</t>
  </si>
  <si>
    <t>Human Care Services for Families and Children, Inc. #2</t>
  </si>
  <si>
    <t>Related Retail Hub LLC</t>
  </si>
  <si>
    <t>Natural Resources Defense Council</t>
  </si>
  <si>
    <t>Morgan Stanley a/k/a HINES INTEREST LP</t>
  </si>
  <si>
    <t>Extech Building Materials, Inc.</t>
  </si>
  <si>
    <t>Center for Family Support, Inc., The #3 (2008)</t>
  </si>
  <si>
    <t>Program Development Services, Inc. #2 (2008)</t>
  </si>
  <si>
    <t>United Cerebral Palsy of Queens, Inc.</t>
  </si>
  <si>
    <t>Aesthetonics Inc. d/b/a Remains Lighting</t>
  </si>
  <si>
    <t>Approved Oil Co. of Brooklyn, Inc.</t>
  </si>
  <si>
    <t>United Airconditioning Corp. II</t>
  </si>
  <si>
    <t>O. &amp; I. Realty, Inc. / Peralta Metal Works, Inc.</t>
  </si>
  <si>
    <t>Best Choice Trading Corporation</t>
  </si>
  <si>
    <t>Centro Social La Esperanza, Inc. #2 (2008)</t>
  </si>
  <si>
    <t>A &amp; L Scientific Corp.</t>
  </si>
  <si>
    <t>Dinas Distribution</t>
  </si>
  <si>
    <t>Western Beef Retail, Inc. #1</t>
  </si>
  <si>
    <t>Hindustan Granites, Inc.</t>
  </si>
  <si>
    <t>Royal Recycling Services, Inc.</t>
  </si>
  <si>
    <t>Comprehensive Care Management Corporation #3 (1998)</t>
  </si>
  <si>
    <t>J &amp; J Johnson General Contracting Co., Inc.</t>
  </si>
  <si>
    <t>JetBlue Airways Corporation #2 (2010)</t>
  </si>
  <si>
    <t>Mediterranean Gyros Products, Inc.</t>
  </si>
  <si>
    <t>Jetro Cash &amp; Carry Enterprises, LLC #3 (2010)</t>
  </si>
  <si>
    <t>WytheHotel LLC</t>
  </si>
  <si>
    <t>DASNY Mechanical Inc.</t>
  </si>
  <si>
    <t>Ulano Corporation f/k/a The Utah Company of New York, Inc.</t>
  </si>
  <si>
    <t>Idlewild 228th Street, LLC</t>
  </si>
  <si>
    <t>Hudson Moving and Storage Co., Inc.</t>
  </si>
  <si>
    <t>Moisha's Kosher Discount Supermarket, Inc.</t>
  </si>
  <si>
    <t>Salmar Properties, LLC</t>
  </si>
  <si>
    <t>Pain D’Avignon III, Ltd.</t>
  </si>
  <si>
    <t>Bogopa-Manhattan, Inc.</t>
  </si>
  <si>
    <t>Oh Nuts Warehousing Inc. and Online Express Manufacturers and Distributors Inc.</t>
  </si>
  <si>
    <t>Bogopa, Inc.</t>
  </si>
  <si>
    <t>Bogopa-Junius, Inc.</t>
  </si>
  <si>
    <t>Bogopa-Concourse, Inc.</t>
  </si>
  <si>
    <t>Bogopa-Junction, Inc.</t>
  </si>
  <si>
    <t>3462 Third Avenue Food Corp. d/b/a Associated Supermarket</t>
  </si>
  <si>
    <t>Accurate Specialty Metal Fabricators, Inc.</t>
  </si>
  <si>
    <t>Kingdom Castle Food Corp.</t>
  </si>
  <si>
    <t>Richards Plumbing and Heating Co., Inc.</t>
  </si>
  <si>
    <t>Royal Charter Properties, Inc.</t>
  </si>
  <si>
    <t>ReyCo Supermarkets LLC</t>
  </si>
  <si>
    <t>YMCA of Greater New York (BNYC)</t>
  </si>
  <si>
    <t>Yeshiva Har Torah</t>
  </si>
  <si>
    <t>Corlears School</t>
  </si>
  <si>
    <t>Life's W.O.R.C., Inc.</t>
  </si>
  <si>
    <t>Brooklyn Union Gas Company</t>
  </si>
  <si>
    <t>GSNY Properties, Inc.</t>
  </si>
  <si>
    <t>East Gun Hill Road Food, LLC</t>
  </si>
  <si>
    <t>Extell GT LLC</t>
  </si>
  <si>
    <t>Fresh Direct, LLC &amp; U.T.F. Trucking, Inc.</t>
  </si>
  <si>
    <t>Jetro Cash &amp; Carry Enterprises, LLC #4 (2012)</t>
  </si>
  <si>
    <t>Halmark Architectural  Finishing Corp.</t>
  </si>
  <si>
    <t>Aero JFK, LLC</t>
  </si>
  <si>
    <t>Japanese Food Depot LLC</t>
  </si>
  <si>
    <t>ERY Retail Podium LLC</t>
  </si>
  <si>
    <t>Fairway Bakery LLC</t>
  </si>
  <si>
    <t>Foodfest Depot LLC</t>
  </si>
  <si>
    <t>Krinos Foods LLC</t>
  </si>
  <si>
    <t>Center for Family Support, The Inc.</t>
  </si>
  <si>
    <t>Brooklyn Heights Montessori School</t>
  </si>
  <si>
    <t>5 Bay Street Phase 1, LLC</t>
  </si>
  <si>
    <t>Iron Mountain Information Management</t>
  </si>
  <si>
    <t>All Stars Project, Inc.</t>
  </si>
  <si>
    <t>Congregation Yeshiva Beis Chaya Mushka, Inc.</t>
  </si>
  <si>
    <t>Marymount School of New York</t>
  </si>
  <si>
    <t>New York Genome Center, Inc.</t>
  </si>
  <si>
    <t>Maric Mechanical, Inc.</t>
  </si>
  <si>
    <t>Institute for Community Living, Inc. (2013)</t>
  </si>
  <si>
    <t>Bronx Charter School for Excellence</t>
  </si>
  <si>
    <t>Art to Frames Inc.</t>
  </si>
  <si>
    <t>A Very Special Place, Inc. (2013 Adjustable)</t>
  </si>
  <si>
    <t>Eden II School for Autistic Children, Inc. (2013)</t>
  </si>
  <si>
    <t>National Acoustics, Inc.</t>
  </si>
  <si>
    <t>Montefiore Medical Center</t>
  </si>
  <si>
    <t>Seaview Senior Living Housing Development Fund Corporation</t>
  </si>
  <si>
    <t>Manhattan Beer Distributors LLC #2</t>
  </si>
  <si>
    <t>United Cerebral Palsy of New York City, Inc.</t>
  </si>
  <si>
    <t>Nightingale-Bamford School, The</t>
  </si>
  <si>
    <t>SCO Family of Services</t>
  </si>
  <si>
    <t>International Leadership Charter School</t>
  </si>
  <si>
    <t>Eclectic/Encore Properties, Inc.</t>
  </si>
  <si>
    <t>A Very Special Place, Inc. (2013 Fixed)</t>
  </si>
  <si>
    <t>Bogopa LIC, Inc.</t>
  </si>
  <si>
    <t>Legacy Yards Tenant LLC</t>
  </si>
  <si>
    <t>South Bronx Charter School for International Cultures and the Arts</t>
  </si>
  <si>
    <t>Grace Church School</t>
  </si>
  <si>
    <t>Hewitt School, The</t>
  </si>
  <si>
    <t>Lycee Francais de New York</t>
  </si>
  <si>
    <t>United Nations International School</t>
  </si>
  <si>
    <t>New York University</t>
  </si>
  <si>
    <t>Columbia University</t>
  </si>
  <si>
    <t>Simon Liu, Inc.</t>
  </si>
  <si>
    <t>Calhoun School, Inc., The</t>
  </si>
  <si>
    <t>Trustees of The Spence School, Inc.</t>
  </si>
  <si>
    <t>Poly Prep Country Day School</t>
  </si>
  <si>
    <t>Little Red School House and Elisabeth Irwin High School</t>
  </si>
  <si>
    <t>Mount Sinai Hospital, The</t>
  </si>
  <si>
    <t>GMDC Atlantic Avenue LLC</t>
  </si>
  <si>
    <t>Village Center for Care</t>
  </si>
  <si>
    <t>Hudson Yards North Tower Tenant LLC (RHY Unit)</t>
  </si>
  <si>
    <t>House of Spices (India), Inc.</t>
  </si>
  <si>
    <t>Fedcap Rehabilitation Services, Inc. (2013)</t>
  </si>
  <si>
    <t>Stephen Gaynor School</t>
  </si>
  <si>
    <t>E. Gluck Corporation</t>
  </si>
  <si>
    <t>Gateway ShopRite Associates, LLC</t>
  </si>
  <si>
    <t>Falcon Builder Inc.</t>
  </si>
  <si>
    <t>One Hudson Yards Owner LLC</t>
  </si>
  <si>
    <t>St. George Outlet Development LLC</t>
  </si>
  <si>
    <t>Western Beef Retail, Inc. #2 (2014)</t>
  </si>
  <si>
    <t>Bogopa Washington, Inc.</t>
  </si>
  <si>
    <t>A.K.S. International Inc.</t>
  </si>
  <si>
    <t>Berkeley Carroll School, The</t>
  </si>
  <si>
    <t>Trinity Episcopal School Corporation</t>
  </si>
  <si>
    <t>Volunteers of America - Greater New York, Inc.</t>
  </si>
  <si>
    <t>Weapons Specialists Ltd.</t>
  </si>
  <si>
    <t>Big Brothers/Big Sisters of New York City, Inc.</t>
  </si>
  <si>
    <t>Icahn School of Medicine at Mount Sinai</t>
  </si>
  <si>
    <t>G&amp;G Electric Supply Co, Inc. #2 (2014)</t>
  </si>
  <si>
    <t>Cornell University</t>
  </si>
  <si>
    <t>Treasure Asset Storage LLC</t>
  </si>
  <si>
    <t>Center for Urban Community Services, Inc.</t>
  </si>
  <si>
    <t>Arverne By The Sea &amp; LLC &amp; Benjamin Beechwood Retail LLC</t>
  </si>
  <si>
    <t>Cubit Power One Inc.</t>
  </si>
  <si>
    <t>Skyline Restoration Inc.</t>
  </si>
  <si>
    <t>509 W 34, L.L.C.</t>
  </si>
  <si>
    <t>Bais Ruchel High School, Inc.</t>
  </si>
  <si>
    <t>New York Methodist Hospital, The</t>
  </si>
  <si>
    <t>Dealer Storage Corp.</t>
  </si>
  <si>
    <t>United Jewish Appeal- Federation of Jewish Philanthropies of New York, Inc.</t>
  </si>
  <si>
    <t>Albee Retail Development LLC (2014)</t>
  </si>
  <si>
    <t>Federation of Protestant Welfare Agencies, Inc.</t>
  </si>
  <si>
    <t>Metropolitan College of New York</t>
  </si>
  <si>
    <t>Pratt Paper (NY), Inc.</t>
  </si>
  <si>
    <t>Yeshivat Beth Hillel of Krasna, Inc.</t>
  </si>
  <si>
    <t>Carlton House Restoration, Inc</t>
  </si>
  <si>
    <t>Gotham Seafood Corp.</t>
  </si>
  <si>
    <t>Q Student Residences, LLC</t>
  </si>
  <si>
    <t>United New York Sandy Hook Pilots' Association and United New Jersey Sandy Hook Pilots' Association</t>
  </si>
  <si>
    <t>149 Street Food Corp.</t>
  </si>
  <si>
    <t>Handy Tool &amp; MFG. Co., Inc.,The</t>
  </si>
  <si>
    <t>Trey Whitfield School</t>
  </si>
  <si>
    <t>Horace Mann School</t>
  </si>
  <si>
    <t>Institute of International Education, Inc.,</t>
  </si>
  <si>
    <t>Eastern Effects, Inc.</t>
  </si>
  <si>
    <t>Community Resources</t>
  </si>
  <si>
    <t>Lobster Place Inc., The</t>
  </si>
  <si>
    <t>FC Hanson Office Associates, LLC</t>
  </si>
  <si>
    <t>Ethical Culture Fieldston School</t>
  </si>
  <si>
    <t>BOP NE LLC</t>
  </si>
  <si>
    <t>Hebrew Home for the Aged at Riverdale, The</t>
  </si>
  <si>
    <t>Children's Aid Society, The</t>
  </si>
  <si>
    <t>Asia Society, The</t>
  </si>
  <si>
    <t>Lower East Side Tenement Museum</t>
  </si>
  <si>
    <t>Riverdale Country School, Inc.</t>
  </si>
  <si>
    <t>Foodsaver New York, Inc.</t>
  </si>
  <si>
    <t>AMDA, Inc.</t>
  </si>
  <si>
    <t>ARK Development LLC</t>
  </si>
  <si>
    <t>Saint Ann's School</t>
  </si>
  <si>
    <t>YMCA of Greater New York (2015)</t>
  </si>
  <si>
    <t>Packer Collegiate Institute, The</t>
  </si>
  <si>
    <t>Krasnyi Oktyabr Inc.</t>
  </si>
  <si>
    <t>Brooklyn United Methodist Church Home</t>
  </si>
  <si>
    <t>Albert Einstein College of Medicine, Inc. (f/k/a Com Affiliation, Inc.)</t>
  </si>
  <si>
    <t>Metropolitan Montessori School #2</t>
  </si>
  <si>
    <t>Yeshivah of Flatbush</t>
  </si>
  <si>
    <t>Boyce Technologies, Inc.</t>
  </si>
  <si>
    <t>Faviana International Inc.</t>
  </si>
  <si>
    <t>American Committee for the Weizmann Institute of Science Inc.</t>
  </si>
  <si>
    <t>BNOS Square of Williamsburg</t>
  </si>
  <si>
    <t>Brearley School, The</t>
  </si>
  <si>
    <t>Hannah Senesh Community Day School</t>
  </si>
  <si>
    <t>Saint David's School</t>
  </si>
  <si>
    <t>Urban Resource Institute</t>
  </si>
  <si>
    <t>Volunteers of America - Greater New York, Inc #2</t>
  </si>
  <si>
    <t>Gabrielli Truck Sales, Ltd. #2</t>
  </si>
  <si>
    <t>Manhattan Country School, Inc. and West 85th Street Owner LLC</t>
  </si>
  <si>
    <t>ODA Primary Health Care Network, Inc.</t>
  </si>
  <si>
    <t>Barkai Foundation, Inc.</t>
  </si>
  <si>
    <t>Marathon Energy Corporation</t>
  </si>
  <si>
    <t>Xaverian High School/Ryken Educational Center, Inc.</t>
  </si>
  <si>
    <t>The Rogosin Institute, Inc.</t>
  </si>
  <si>
    <t>Chapin School, The LTD.</t>
  </si>
  <si>
    <t>New York Law School (2016)</t>
  </si>
  <si>
    <t>United Cerebral Palsy of New York City #2 (2016)</t>
  </si>
  <si>
    <t>Modern Window &amp; Door, Inc.</t>
  </si>
  <si>
    <t>Picture Car Services, LTD</t>
  </si>
  <si>
    <t>Village Super Market, Inc.</t>
  </si>
  <si>
    <t>Collegiate School, Inc.</t>
  </si>
  <si>
    <t>D'Onofrio General Contractors Corp.</t>
  </si>
  <si>
    <t>Transcontinental Ultra Flex Inc.</t>
  </si>
  <si>
    <t>Blue School and Blue School Real Estate, LLC</t>
  </si>
  <si>
    <t>LIC Site B-1 Owner, LLC</t>
  </si>
  <si>
    <t>Favorite Plastic Corp.</t>
  </si>
  <si>
    <t>Grimm Ales LLC</t>
  </si>
  <si>
    <t>SIM Digital New York Inc.</t>
  </si>
  <si>
    <t>Jewish Community Center of  Manhattan, Inc.</t>
  </si>
  <si>
    <t>United States Fund for UNICEF</t>
  </si>
  <si>
    <t>JMDH Real Estate Offices, LLC</t>
  </si>
  <si>
    <t>Rogers Surveying, PLLC</t>
  </si>
  <si>
    <t>Western Beef Retail, Inc. #3 (2018)</t>
  </si>
  <si>
    <t>GCT New York LP</t>
  </si>
  <si>
    <t>Center for Elimination of Violence in the Family, Inc.</t>
  </si>
  <si>
    <t>Yeshivat Darche Eres, Inc.</t>
  </si>
  <si>
    <t>105 Rockaway Realty LLC</t>
  </si>
  <si>
    <t>Services and Advocacy for Gay, Lesbian, Bisexual and Transgender Elder, Inc.</t>
  </si>
  <si>
    <t>Talmud Torah Ohel Yochanan &amp; The Bnei Torah Trust</t>
  </si>
  <si>
    <t>Alphapointe</t>
  </si>
  <si>
    <t>Professional Children's School, Inc. (2017)</t>
  </si>
  <si>
    <t>A &amp; J Supermarket Corp.</t>
  </si>
  <si>
    <t>Seamen's Society for Children and Families (2017)</t>
  </si>
  <si>
    <t>Manhattan College #3 (2017)</t>
  </si>
  <si>
    <t>GMDC OP LLC</t>
  </si>
  <si>
    <t>Gabrielli Truck Sales, Ltd. #3</t>
  </si>
  <si>
    <t>Octopus Garden Inc.</t>
  </si>
  <si>
    <t>Tristate Plumbing Services Corp.</t>
  </si>
  <si>
    <t>Metropolitan Lighthouse Charter School</t>
  </si>
  <si>
    <t>Mary McDowell Friends School (2017)</t>
  </si>
  <si>
    <t>50 HYMC Owner LLC</t>
  </si>
  <si>
    <t>Madison Square Boys and Girls Club, Inc.</t>
  </si>
  <si>
    <t>York Studios - Michaelangelo Campus LLC</t>
  </si>
  <si>
    <t>Hyde Leadership Charter School</t>
  </si>
  <si>
    <t>Western Beef Retail, Inc. #4 (2017)</t>
  </si>
  <si>
    <t>Cooke School and Institute</t>
  </si>
  <si>
    <t>Siach Yitzchok</t>
  </si>
  <si>
    <t>DMFYD LIC LLC</t>
  </si>
  <si>
    <t>Cathedral School of St. John The Divine</t>
  </si>
  <si>
    <t>Volunteers of America - Greater New York, Inc #3</t>
  </si>
  <si>
    <t>Person Centered Care Services, Inc.</t>
  </si>
  <si>
    <t>Inwood Academy for Leadership Charter School</t>
  </si>
  <si>
    <t>Services for the Underserved, Inc. #4 (2018)</t>
  </si>
  <si>
    <t>Bnos Bais Yaakov of Far Rockaway</t>
  </si>
  <si>
    <t>Hi-Tech Metals, Inc.</t>
  </si>
  <si>
    <t>Western Beef Retail, Inc. #5 (2018)</t>
  </si>
  <si>
    <t>Bronx Lighthouse Charter School</t>
  </si>
  <si>
    <t>Friends of Hebrew Public Borrower, LLC</t>
  </si>
  <si>
    <t>C. Kenneth Imports, Inc.</t>
  </si>
  <si>
    <t>Congregation Machna Shalva, 1462 CMS LLC &amp; 5815 CMS LLC</t>
  </si>
  <si>
    <t>Fencers Club, Inc.</t>
  </si>
  <si>
    <t>Therapy and Learning Center, Inc. #2</t>
  </si>
  <si>
    <t>Trustees of The Spence School, Inc. #2</t>
  </si>
  <si>
    <t>Center for Urban Community Services, Inc. #2</t>
  </si>
  <si>
    <t>Brooklyn Navy Yard Cogeneration Partners, L.P. #2</t>
  </si>
  <si>
    <t>Richmond Medical Center</t>
  </si>
  <si>
    <t>Evergreen 105 LLC</t>
  </si>
  <si>
    <t>Charles B. Wang Community Health Center, Inc.</t>
  </si>
  <si>
    <t>45-18 Court Square Owner L.L.C.</t>
  </si>
  <si>
    <t>New Dawn Charter Schools</t>
  </si>
  <si>
    <t>Bais Yaakov Dkhal Adas Yereim</t>
  </si>
  <si>
    <t>Best Choice Trading Corporation #2</t>
  </si>
  <si>
    <t>30 HY WM Unit Owner LP</t>
  </si>
  <si>
    <t>HY30-67 Owner LP</t>
  </si>
  <si>
    <t>KKR HY Owner LLC (PE 1 Unit)</t>
  </si>
  <si>
    <t>Wells Fargo Properties, Inc.</t>
  </si>
  <si>
    <t>KKR HY Owner LLC (PE 2 Unit)</t>
  </si>
  <si>
    <t>Children's Aid Society, The #2</t>
  </si>
  <si>
    <t>BOP SE LLC</t>
  </si>
  <si>
    <t>Deerfield Management Company, L.P.</t>
  </si>
  <si>
    <t>MHANY Peninsula Local Development Corporation</t>
  </si>
  <si>
    <t>Bogopa BTM, LLC</t>
  </si>
  <si>
    <t>Consortium for Worker Education</t>
  </si>
  <si>
    <t>425 Westchester Fee Owner, LLC</t>
  </si>
  <si>
    <t>500 Stagg Street LLC</t>
  </si>
  <si>
    <t>Village Community School #2</t>
  </si>
  <si>
    <t>DNJ Industries Inc.</t>
  </si>
  <si>
    <t>ERY North Tower Ob Deck Member LLC - 30 HY</t>
  </si>
  <si>
    <t>Friends Seminary</t>
  </si>
  <si>
    <t>St. Francis College</t>
  </si>
  <si>
    <t>Community Healthcare Network (NCC)</t>
  </si>
  <si>
    <t>765 East 132nd Street</t>
  </si>
  <si>
    <t>240 Alabama Avenue</t>
  </si>
  <si>
    <t>JFK Airport</t>
  </si>
  <si>
    <t>1290 Viele Avenue</t>
  </si>
  <si>
    <t>275 Morgan Avenue</t>
  </si>
  <si>
    <t>84-48 129th Street</t>
  </si>
  <si>
    <t>4 MetroTech Center (339 Bridge Street)</t>
  </si>
  <si>
    <t>10-28 &amp; 10-30 47th Avenue</t>
  </si>
  <si>
    <t>654-668 Allerton Avenue</t>
  </si>
  <si>
    <t>300 Cadman Plaza West</t>
  </si>
  <si>
    <t>153-20 South Conduit Ave.</t>
  </si>
  <si>
    <t>1320-1340 Viele Avenue</t>
  </si>
  <si>
    <t>85 Sackett Street</t>
  </si>
  <si>
    <t>316 Beach 96th Street</t>
  </si>
  <si>
    <t>32-02 Queens Blvd.</t>
  </si>
  <si>
    <t>27-11 49th Avenue</t>
  </si>
  <si>
    <t>30 Rockefeller Plaza</t>
  </si>
  <si>
    <t>437 Faile Street</t>
  </si>
  <si>
    <t>450 Zerega Avenue</t>
  </si>
  <si>
    <t>42-11 9th Street</t>
  </si>
  <si>
    <t>515 Truxton Street</t>
  </si>
  <si>
    <t>20 Clifton Avenue</t>
  </si>
  <si>
    <t>49-01 Maspeth Avenue</t>
  </si>
  <si>
    <t>119-20 Merrick Blvd</t>
  </si>
  <si>
    <t>900 East 132nd Street</t>
  </si>
  <si>
    <t>413 Liberty Avenue</t>
  </si>
  <si>
    <t>55 Water Street</t>
  </si>
  <si>
    <t>31-10 Whitestone Expressway</t>
  </si>
  <si>
    <t>801 East 134th Street</t>
  </si>
  <si>
    <t>770 Garrison Avenue</t>
  </si>
  <si>
    <t>One Campus Road</t>
  </si>
  <si>
    <t>40-35 22nd Street (aka 40-31 22nd Street)</t>
  </si>
  <si>
    <t>21- 24 44th Avenue</t>
  </si>
  <si>
    <t>270 Liberty Ave</t>
  </si>
  <si>
    <t>37-01 24th Street</t>
  </si>
  <si>
    <t>One Steinway Place</t>
  </si>
  <si>
    <t>656 Gerard Avenue</t>
  </si>
  <si>
    <t>114 Sixth Avenue</t>
  </si>
  <si>
    <t>619 73rd Street</t>
  </si>
  <si>
    <t>56-35 48th Street</t>
  </si>
  <si>
    <t>403 Underhill Avenue</t>
  </si>
  <si>
    <t>11-07 Redfern Avenue</t>
  </si>
  <si>
    <t>47-06 Grand Ave</t>
  </si>
  <si>
    <t>601 Amboy Street</t>
  </si>
  <si>
    <t>112-07 14th Avenue</t>
  </si>
  <si>
    <t>1827 Flushing Avenue</t>
  </si>
  <si>
    <t>165 Williams Avenue</t>
  </si>
  <si>
    <t>8806-18 Van Wyck Expressway</t>
  </si>
  <si>
    <t>Five Times Square</t>
  </si>
  <si>
    <t>301 East 29th Street</t>
  </si>
  <si>
    <t>101-21 101st Street</t>
  </si>
  <si>
    <t>390 Park Avenue</t>
  </si>
  <si>
    <t>601 Wortman Avenue</t>
  </si>
  <si>
    <t>333 Stanley Avenue</t>
  </si>
  <si>
    <t>230-19 Rockaway Boulevard</t>
  </si>
  <si>
    <t>48-25 Metropolitan Avenue</t>
  </si>
  <si>
    <t>4702 2nd Avenue</t>
  </si>
  <si>
    <t>1 Rewe Street</t>
  </si>
  <si>
    <t>150-152 East 49th Street</t>
  </si>
  <si>
    <t>70-02 70th Avenue</t>
  </si>
  <si>
    <t>35-41 11th Street (aka 35-49 11th Street)</t>
  </si>
  <si>
    <t>621 East 132nd Street</t>
  </si>
  <si>
    <t>133-10 32nd Avenue</t>
  </si>
  <si>
    <t>169 Hudson Street, Unit 1-S</t>
  </si>
  <si>
    <t>517-529 Casanova Street</t>
  </si>
  <si>
    <t>849-867 East 141st Street</t>
  </si>
  <si>
    <t>621 West 48th Street</t>
  </si>
  <si>
    <t>200 Park Avenue</t>
  </si>
  <si>
    <t>1190 Longwood Avenue</t>
  </si>
  <si>
    <t>537, 566, 585, &amp; 587 Main Street</t>
  </si>
  <si>
    <t>471 Sutter Avenue</t>
  </si>
  <si>
    <t>25-35 4th Street</t>
  </si>
  <si>
    <t>272 West 10th Street</t>
  </si>
  <si>
    <t>110-114 Third Street</t>
  </si>
  <si>
    <t>140 Broadway</t>
  </si>
  <si>
    <t>13-16 133rd Place</t>
  </si>
  <si>
    <t>32-61 Vernon Blvd.</t>
  </si>
  <si>
    <t>620 8TH AVE (a/k/a Site 8 South)</t>
  </si>
  <si>
    <t>248-252 40th Street</t>
  </si>
  <si>
    <t>34-06 Skillman Avenue</t>
  </si>
  <si>
    <t>1245 Grand Street</t>
  </si>
  <si>
    <t>2467-71 46th Street</t>
  </si>
  <si>
    <t>2106, 2128 &amp; 2130 McDonald Avenue</t>
  </si>
  <si>
    <t>460 Troutman Street</t>
  </si>
  <si>
    <t>959 Eighth Avenue</t>
  </si>
  <si>
    <t>230-39 Rockaway Boulevard</t>
  </si>
  <si>
    <t>230-59 Rockaway Boulevard</t>
  </si>
  <si>
    <t>230-79 Rockaway Boulevard</t>
  </si>
  <si>
    <t>66 West 35th Street (a/k/a 1328 Broadway)</t>
  </si>
  <si>
    <t>144-31 91st Avenue</t>
  </si>
  <si>
    <t>1624 Stillwell Avenue</t>
  </si>
  <si>
    <t>75 Onderdonk Avenue</t>
  </si>
  <si>
    <t>27 Knickerbocker Avenue</t>
  </si>
  <si>
    <t>47-21/47-39 36th Street</t>
  </si>
  <si>
    <t>One East 91st Street</t>
  </si>
  <si>
    <t>57-01 49th Place</t>
  </si>
  <si>
    <t>190 Banker Street</t>
  </si>
  <si>
    <t>461 Prospect Avenue</t>
  </si>
  <si>
    <t>566 Hamilton Avenue</t>
  </si>
  <si>
    <t>36-52 36th Street</t>
  </si>
  <si>
    <t>54-18 37th Avenue</t>
  </si>
  <si>
    <t>612-618 West 52nd Street</t>
  </si>
  <si>
    <t>1164 Simpson Street</t>
  </si>
  <si>
    <t>67 Bruckner Boulevard</t>
  </si>
  <si>
    <t>89-42 163rd Street</t>
  </si>
  <si>
    <t>145 Hudson Street</t>
  </si>
  <si>
    <t>30-15 48th Avenue</t>
  </si>
  <si>
    <t>47-40 Metropolitan Avenue</t>
  </si>
  <si>
    <t>2301-2331 Stillwell Avenue</t>
  </si>
  <si>
    <t>225 49th Street</t>
  </si>
  <si>
    <t>One Bryant Park (a/k/a 1111 Avenue of the Americas</t>
  </si>
  <si>
    <t>2324 West 13th Street</t>
  </si>
  <si>
    <t>58-35 47th Street</t>
  </si>
  <si>
    <t>1261 Seabury Avenue</t>
  </si>
  <si>
    <t>58-58 Maurice Avenue (aka 58-58 56th Drive)</t>
  </si>
  <si>
    <t>25-44 Borough Place</t>
  </si>
  <si>
    <t>57-29 49th Street</t>
  </si>
  <si>
    <t>149 47th Street</t>
  </si>
  <si>
    <t>4603 First Avenue</t>
  </si>
  <si>
    <t>255 95th St</t>
  </si>
  <si>
    <t>149-36 12th Avenue</t>
  </si>
  <si>
    <t>29-02 Borden Avenue</t>
  </si>
  <si>
    <t>48-11 20th Avenue</t>
  </si>
  <si>
    <t>220 Bloomfield Avenue</t>
  </si>
  <si>
    <t>2078 Atlantic Avenue</t>
  </si>
  <si>
    <t>744 Clinton Street</t>
  </si>
  <si>
    <t>8 Rewe Street</t>
  </si>
  <si>
    <t>One Liberty Plaza</t>
  </si>
  <si>
    <t>457 81st Street</t>
  </si>
  <si>
    <t>13 Christopher Avenue</t>
  </si>
  <si>
    <t>141 West 24th Street, Unit 1</t>
  </si>
  <si>
    <t>858 Jewett Avenue</t>
  </si>
  <si>
    <t>173-197 King Street</t>
  </si>
  <si>
    <t>84-00 73rd Avenue</t>
  </si>
  <si>
    <t>50-35 56th Road</t>
  </si>
  <si>
    <t>850 Stanley Avenue</t>
  </si>
  <si>
    <t>47-50 30th Street</t>
  </si>
  <si>
    <t>20 Kinsey Place</t>
  </si>
  <si>
    <t>535 Manida Street</t>
  </si>
  <si>
    <t>100 Varick Avenue</t>
  </si>
  <si>
    <t>650-666 Brush Avenue</t>
  </si>
  <si>
    <t>670 East 132nd Street</t>
  </si>
  <si>
    <t>517 EAST 116 STREET</t>
  </si>
  <si>
    <t>123-01 Roosevelt Avenue</t>
  </si>
  <si>
    <t>1 East 161st Street</t>
  </si>
  <si>
    <t>6301 Riverdale Avenue</t>
  </si>
  <si>
    <t>4018 Manhattan Avenue</t>
  </si>
  <si>
    <t>135 Linden Boulevard</t>
  </si>
  <si>
    <t>57-48 49th Street</t>
  </si>
  <si>
    <t>51-55 59th Place</t>
  </si>
  <si>
    <t>338 Dewitt Avenue</t>
  </si>
  <si>
    <t>269-277 Freeman Street</t>
  </si>
  <si>
    <t>148 Leroy Street</t>
  </si>
  <si>
    <t>144-01 157th Street</t>
  </si>
  <si>
    <t>410 East 92nd Street</t>
  </si>
  <si>
    <t>51-15 35th Street</t>
  </si>
  <si>
    <t>59 Gateway Center Boulevard</t>
  </si>
  <si>
    <t>125 Maiden Lane</t>
  </si>
  <si>
    <t>114-15 15th Avenue</t>
  </si>
  <si>
    <t>47-75 48th Street</t>
  </si>
  <si>
    <t>16 Bridgewater Street</t>
  </si>
  <si>
    <t>882 East 149th Street</t>
  </si>
  <si>
    <t>18 West 18th Street, 4th Floor</t>
  </si>
  <si>
    <t>277 Third Avenue</t>
  </si>
  <si>
    <t>2116-2166 Coney Island Avenue</t>
  </si>
  <si>
    <t>47-15 33rd Street</t>
  </si>
  <si>
    <t>36-08 34th Street</t>
  </si>
  <si>
    <t>221-251 McKibbin Street</t>
  </si>
  <si>
    <t>1257-63 38th Street</t>
  </si>
  <si>
    <t>83-12 72nd Drive</t>
  </si>
  <si>
    <t>58-29 48th Street</t>
  </si>
  <si>
    <t>128 44th Street</t>
  </si>
  <si>
    <t>200 Murray Street</t>
  </si>
  <si>
    <t>330 Morgan Avenue</t>
  </si>
  <si>
    <t>123-129 Washington Street</t>
  </si>
  <si>
    <t>Site A</t>
  </si>
  <si>
    <t>380 Henry Street</t>
  </si>
  <si>
    <t>109-15 178th Street</t>
  </si>
  <si>
    <t>73 Wortman Avenue</t>
  </si>
  <si>
    <t>820 4th Avenue</t>
  </si>
  <si>
    <t>1663 Cody Avenue</t>
  </si>
  <si>
    <t>19-40 Hazen Street</t>
  </si>
  <si>
    <t>1592 East 34th Street</t>
  </si>
  <si>
    <t>2984 3rd Avenue</t>
  </si>
  <si>
    <t>40 West 20th Street</t>
  </si>
  <si>
    <t>1 New York Plaza</t>
  </si>
  <si>
    <t>57-75 Imlay Street</t>
  </si>
  <si>
    <t>145-17 120th Avenue</t>
  </si>
  <si>
    <t>1586 West 7th Street</t>
  </si>
  <si>
    <t>81-15 164th Street</t>
  </si>
  <si>
    <t>21-29 Belvidere Street</t>
  </si>
  <si>
    <t>202-224 64th Street a/k/a 6401-6411 2nd Avenue</t>
  </si>
  <si>
    <t>27-02 Skillman AVE a/k/a 46-02 28th Street</t>
  </si>
  <si>
    <t>602 Atkins Ave</t>
  </si>
  <si>
    <t>150 Stewart Ave</t>
  </si>
  <si>
    <t>566 W 171 ST ST</t>
  </si>
  <si>
    <t>88-05 76th Avenue</t>
  </si>
  <si>
    <t>104-46 Dunkirk Street</t>
  </si>
  <si>
    <t>2044 Webster Avenue</t>
  </si>
  <si>
    <t>264-280 Johnson Avenue</t>
  </si>
  <si>
    <t>187-10 Jamaica Avenue</t>
  </si>
  <si>
    <t>2401 White Plains Road</t>
  </si>
  <si>
    <t>42-26 13th Street</t>
  </si>
  <si>
    <t>27-01 Queens Plaza North</t>
  </si>
  <si>
    <t>11-02 38th Avenue</t>
  </si>
  <si>
    <t>100 Oak Point Avenue</t>
  </si>
  <si>
    <t>80 Wythe Avenue</t>
  </si>
  <si>
    <t>112-20 14th Avenue</t>
  </si>
  <si>
    <t>280 Bergen Street</t>
  </si>
  <si>
    <t>145-68 228th Street</t>
  </si>
  <si>
    <t>659-665 West 158th Street</t>
  </si>
  <si>
    <t>305-325 Avenue M</t>
  </si>
  <si>
    <t>850 Third Avenue</t>
  </si>
  <si>
    <t>35-20 9th Street</t>
  </si>
  <si>
    <t>21 Manhattan Ave.</t>
  </si>
  <si>
    <t>120-65 168th Street</t>
  </si>
  <si>
    <t>17 Ridgewood Place</t>
  </si>
  <si>
    <t>333 Dumont Ave.</t>
  </si>
  <si>
    <t>238 East 161 Street</t>
  </si>
  <si>
    <t>34-20 Junction Blvd.</t>
  </si>
  <si>
    <t>3462-3470 Third Ave</t>
  </si>
  <si>
    <t>64-20 Admiral Avenue</t>
  </si>
  <si>
    <t>300 Sand Lane</t>
  </si>
  <si>
    <t>231 Kent Street</t>
  </si>
  <si>
    <t>115-143 Fort Washington Avenue</t>
  </si>
  <si>
    <t>1635 Lexington Avenue</t>
  </si>
  <si>
    <t>5 West 63rd Street</t>
  </si>
  <si>
    <t>250-10 Grand Central Parkway</t>
  </si>
  <si>
    <t>324 West 15th Street</t>
  </si>
  <si>
    <t>147-24 Edgewood Street</t>
  </si>
  <si>
    <t>371 Greenpoint Avenue</t>
  </si>
  <si>
    <t>211 West 61 Street</t>
  </si>
  <si>
    <t>801 East Gun Hill Road</t>
  </si>
  <si>
    <t>50 West 47th Street</t>
  </si>
  <si>
    <t>2 St. Ann's Avenue</t>
  </si>
  <si>
    <t>43-40 57th Avenue</t>
  </si>
  <si>
    <t>353 Stanley Avenue</t>
  </si>
  <si>
    <t>JFK Terminal</t>
  </si>
  <si>
    <t>31-45 Downing Street</t>
  </si>
  <si>
    <t>500 West 33rd Street</t>
  </si>
  <si>
    <t>400 Walnut Avenue</t>
  </si>
  <si>
    <t>550 East 132nd Street</t>
  </si>
  <si>
    <t>1734 Bathgate Avenue</t>
  </si>
  <si>
    <t>94-19 127 Street</t>
  </si>
  <si>
    <t>185 Court Street</t>
  </si>
  <si>
    <t>5 Bay Street</t>
  </si>
  <si>
    <t>33-20 48th Avenue</t>
  </si>
  <si>
    <t>543 W. 42nd Street</t>
  </si>
  <si>
    <t>350 Troy Avenue</t>
  </si>
  <si>
    <t>2 East 82nd Street</t>
  </si>
  <si>
    <t>101 Avenue of the Americas</t>
  </si>
  <si>
    <t>19-53 46th Street</t>
  </si>
  <si>
    <t>125 Broad Street</t>
  </si>
  <si>
    <t>1952 and 1960 Benedict Avenue</t>
  </si>
  <si>
    <t>770 5th Avenue</t>
  </si>
  <si>
    <t>49 Cedar Grove Ave.</t>
  </si>
  <si>
    <t>15 Beach Street</t>
  </si>
  <si>
    <t>13-06 43rd Avenue</t>
  </si>
  <si>
    <t>1250 Waters Place</t>
  </si>
  <si>
    <t>105, 135 &amp; 104 Friendship Lane</t>
  </si>
  <si>
    <t>921-925 East 149 Street</t>
  </si>
  <si>
    <t>160 Lawrence Avenue</t>
  </si>
  <si>
    <t>20 East 92nd Street</t>
  </si>
  <si>
    <t>89-30 161st Street</t>
  </si>
  <si>
    <t>322 West 231 Street</t>
  </si>
  <si>
    <t>47-51 33rd Street</t>
  </si>
  <si>
    <t>55 Quintard Street</t>
  </si>
  <si>
    <t>42-02 Northern Boulevard</t>
  </si>
  <si>
    <t>501 W. 30th Street</t>
  </si>
  <si>
    <t>164 Bruckner Boulevard</t>
  </si>
  <si>
    <t>46 Cooper Square</t>
  </si>
  <si>
    <t>45 East 75th Street</t>
  </si>
  <si>
    <t>505 East 75th Street</t>
  </si>
  <si>
    <t>24-50 FDR Drive</t>
  </si>
  <si>
    <t>370 Jay Street</t>
  </si>
  <si>
    <t>500, 518, 530 &amp; 550 West 120th Street</t>
  </si>
  <si>
    <t>278-280 24th Street</t>
  </si>
  <si>
    <t>160 West 74th Street</t>
  </si>
  <si>
    <t>56 East 93rd Street</t>
  </si>
  <si>
    <t>9216 Seventh Avenue</t>
  </si>
  <si>
    <t>196 Bleeker Street</t>
  </si>
  <si>
    <t>25-10 30th Avenue</t>
  </si>
  <si>
    <t>1102 Atlantic Avenue</t>
  </si>
  <si>
    <t>214-218 West Houston Street</t>
  </si>
  <si>
    <t>30 Hudson Yards (a/k/a 500 West 33rd Street)</t>
  </si>
  <si>
    <t>57-07 49th Place</t>
  </si>
  <si>
    <t>633 Third Avenue</t>
  </si>
  <si>
    <t>173-177 89th Street</t>
  </si>
  <si>
    <t>60-15 Little Neck Parkway</t>
  </si>
  <si>
    <t>590 Gateway Drive</t>
  </si>
  <si>
    <t>72-70 Delevan Street</t>
  </si>
  <si>
    <t>55 Hudson Yards (a/k/a 550 West 34th Street)</t>
  </si>
  <si>
    <t>25 Richmond Terrace</t>
  </si>
  <si>
    <t>1851-1859 Bruckner Boulevard</t>
  </si>
  <si>
    <t>445 E. 163rd Street</t>
  </si>
  <si>
    <t>19-02 38th Street</t>
  </si>
  <si>
    <t>181 Lincoln Place</t>
  </si>
  <si>
    <t>139 W. 91st Street</t>
  </si>
  <si>
    <t>1887 Bathgate Avenue</t>
  </si>
  <si>
    <t>47-40 Metropolitan Ave</t>
  </si>
  <si>
    <t>40 Rector Street</t>
  </si>
  <si>
    <t>1425 Madison Ave</t>
  </si>
  <si>
    <t>382 Concord Avenue</t>
  </si>
  <si>
    <t>Roosevelt Island</t>
  </si>
  <si>
    <t>122 West 146th Street</t>
  </si>
  <si>
    <t>198 East 121st Street                 198 East 121</t>
  </si>
  <si>
    <t>6712, 6720, 6820 and 7020 Rockaway Beach Boulevard</t>
  </si>
  <si>
    <t>4352  and 4354 Victory Boulevard</t>
  </si>
  <si>
    <t>49-27 31st Street</t>
  </si>
  <si>
    <t xml:space="preserve">509. 527 W 34th Street and 435, 447 and 449 Tenth </t>
  </si>
  <si>
    <t>173-175-177 Harrison Avenue</t>
  </si>
  <si>
    <t>269 7th Ave</t>
  </si>
  <si>
    <t>1800 South Avenue</t>
  </si>
  <si>
    <t>130 East 59th Street</t>
  </si>
  <si>
    <t>1 Dekalb Avenue</t>
  </si>
  <si>
    <t>40 Broad Street</t>
  </si>
  <si>
    <t>4435 Victory Boulevard</t>
  </si>
  <si>
    <t>1605 44th Street</t>
  </si>
  <si>
    <t>18-20 Decatur Street</t>
  </si>
  <si>
    <t>1049-1055 Lowell Street</t>
  </si>
  <si>
    <t>64-80 Kissena Blvd.</t>
  </si>
  <si>
    <t>201 Edgewater Street</t>
  </si>
  <si>
    <t>459 East 149th Street</t>
  </si>
  <si>
    <t>1205 Rockaway Avenue</t>
  </si>
  <si>
    <t>17 Hinsdale Street</t>
  </si>
  <si>
    <t>231 W 246th Street</t>
  </si>
  <si>
    <t>809 United Nations Plaza</t>
  </si>
  <si>
    <t>302 Sheffield Avenue</t>
  </si>
  <si>
    <t>3450 Victory Boulevard</t>
  </si>
  <si>
    <t>403-407 Barretto Street</t>
  </si>
  <si>
    <t>139 Flatbush Avenue</t>
  </si>
  <si>
    <t>3901 Fieldston Road</t>
  </si>
  <si>
    <t>401 9th Ave</t>
  </si>
  <si>
    <t>5931 Palisade Avenue</t>
  </si>
  <si>
    <t>1232 Southern Boulevard</t>
  </si>
  <si>
    <t>725 Park Avenue</t>
  </si>
  <si>
    <t>91 Orchard Street</t>
  </si>
  <si>
    <t>5250 Fieldston Road</t>
  </si>
  <si>
    <t>402 East 83rd Street</t>
  </si>
  <si>
    <t>John F. Kennedy International Airport, Cargo Build</t>
  </si>
  <si>
    <t>129 Pierrepont Street</t>
  </si>
  <si>
    <t>170 Joralemon Street</t>
  </si>
  <si>
    <t>60 East 20th Street</t>
  </si>
  <si>
    <t>1485 Dumont Ave</t>
  </si>
  <si>
    <t>1865 Eastchester Road</t>
  </si>
  <si>
    <t>325 West 85th Street</t>
  </si>
  <si>
    <t>1609 Avenue J</t>
  </si>
  <si>
    <t>47-22 Pearson Place</t>
  </si>
  <si>
    <t>31-10 Hunters Point Avenue</t>
  </si>
  <si>
    <t>165 Spencer Street</t>
  </si>
  <si>
    <t>70 East End Avenue</t>
  </si>
  <si>
    <t>342 Smith Street</t>
  </si>
  <si>
    <t>12-22 East 89th Street</t>
  </si>
  <si>
    <t>1011 Ocean Avenue</t>
  </si>
  <si>
    <t>2112 Second Avenue</t>
  </si>
  <si>
    <t>181-25 Eastern Road</t>
  </si>
  <si>
    <t>150 West 85th Street</t>
  </si>
  <si>
    <t>14-16 Heyward street</t>
  </si>
  <si>
    <t>5302 21st Avenue</t>
  </si>
  <si>
    <t>33-35/33-51 62nd Street</t>
  </si>
  <si>
    <t>7100 Shore Road</t>
  </si>
  <si>
    <t>2372-2394 Linden Boulevard</t>
  </si>
  <si>
    <t>100 East End Avenue</t>
  </si>
  <si>
    <t>40 Leonard Street</t>
  </si>
  <si>
    <t>80 West End Avenue</t>
  </si>
  <si>
    <t>1411-1429 Ferris Place</t>
  </si>
  <si>
    <t>48-05 Metropolitan Avenue</t>
  </si>
  <si>
    <t>1994 Bruckner Blvd.</t>
  </si>
  <si>
    <t>301 Freedom Place South</t>
  </si>
  <si>
    <t>3365 Richmond Terrrace</t>
  </si>
  <si>
    <t>975 Essex Street</t>
  </si>
  <si>
    <t>156 William Street</t>
  </si>
  <si>
    <t>28-10 Queens Plaza South</t>
  </si>
  <si>
    <t>1465 Utica Avenue</t>
  </si>
  <si>
    <t>990 Metropolitan Avenue</t>
  </si>
  <si>
    <t>12-14 Desbrosses Street</t>
  </si>
  <si>
    <t>334 Amsterdam Avenue</t>
  </si>
  <si>
    <t>17-22 Whitestone Expressway</t>
  </si>
  <si>
    <t>2420 Arthur Kill Road</t>
  </si>
  <si>
    <t>814 Jamaica Avenue</t>
  </si>
  <si>
    <t>300 Western Avenue</t>
  </si>
  <si>
    <t>157 Edgecombe Avenue</t>
  </si>
  <si>
    <t>2533 Coney Island Avenue</t>
  </si>
  <si>
    <t>105-02 Rockaway Beach blvd</t>
  </si>
  <si>
    <t>305 Seventh Avenue</t>
  </si>
  <si>
    <t>1325-1327 38th Street</t>
  </si>
  <si>
    <t>87-46 123rd Street</t>
  </si>
  <si>
    <t>132 West 60th Street</t>
  </si>
  <si>
    <t>2211-2217 Third Avenue</t>
  </si>
  <si>
    <t>50 Bay Street</t>
  </si>
  <si>
    <t>3825 Corlear Avenue</t>
  </si>
  <si>
    <t>94-15 100th street</t>
  </si>
  <si>
    <t>3501 Hutchinson Avenue</t>
  </si>
  <si>
    <t>15 Newark Avenue</t>
  </si>
  <si>
    <t>1421 Cromwell Avenue</t>
  </si>
  <si>
    <t>180 W. 165th Street</t>
  </si>
  <si>
    <t>18-20 Bergen Street</t>
  </si>
  <si>
    <t>507-511 West 33rd Street</t>
  </si>
  <si>
    <t>250 Bradhurst Avenue</t>
  </si>
  <si>
    <t>801 Colgate Avenue</t>
  </si>
  <si>
    <t>830 Hunts Point Avenue</t>
  </si>
  <si>
    <t>4720 Third Avenue</t>
  </si>
  <si>
    <t>1713-1727 Madison Avenue</t>
  </si>
  <si>
    <t>1513 Central Avenue</t>
  </si>
  <si>
    <t>9-03 44th Road</t>
  </si>
  <si>
    <t>1047 Amsterdam Avenue</t>
  </si>
  <si>
    <t>135 West 50th Street</t>
  </si>
  <si>
    <t>150 Granite Avenue</t>
  </si>
  <si>
    <t>3896 10th Ave</t>
  </si>
  <si>
    <t>463 Seventh Avenue</t>
  </si>
  <si>
    <t>613 Beach 9th Street</t>
  </si>
  <si>
    <t>59-20 56th Avenue,</t>
  </si>
  <si>
    <t>3629 White Plains Road</t>
  </si>
  <si>
    <t>1005 Intervale Avenue</t>
  </si>
  <si>
    <t>166 Kings Highway</t>
  </si>
  <si>
    <t>250 Coster Street</t>
  </si>
  <si>
    <t>1462 62nd Street</t>
  </si>
  <si>
    <t>20 West 33rd Street, Suite 2002</t>
  </si>
  <si>
    <t>1723 8th Avenue</t>
  </si>
  <si>
    <t>412 East 90th Street</t>
  </si>
  <si>
    <t>419 West 126th Street</t>
  </si>
  <si>
    <t>63 Flushing Avenue</t>
  </si>
  <si>
    <t>355 Bard Avenue</t>
  </si>
  <si>
    <t>105 Evergreen Avenue</t>
  </si>
  <si>
    <t>131-72 40th Road</t>
  </si>
  <si>
    <t>45-18 Court Square</t>
  </si>
  <si>
    <t>238-242 Hoyt Street</t>
  </si>
  <si>
    <t>184 Nostrand Avenue</t>
  </si>
  <si>
    <t>501 Scholes Street</t>
  </si>
  <si>
    <t>117 West 124th Street</t>
  </si>
  <si>
    <t>375 9th Avenue</t>
  </si>
  <si>
    <t>345 Park Avenue South</t>
  </si>
  <si>
    <t>1215 Spofford Avenue</t>
  </si>
  <si>
    <t>610 Exterior Street</t>
  </si>
  <si>
    <t>301 Seventh Avenue</t>
  </si>
  <si>
    <t>425 Westchester Avenue</t>
  </si>
  <si>
    <t>500 Stagg Street</t>
  </si>
  <si>
    <t>272 W. 10th Street</t>
  </si>
  <si>
    <t>55-05 Flushing Avenue</t>
  </si>
  <si>
    <t>218 East 16 Street</t>
  </si>
  <si>
    <t>180 Remsen Street</t>
  </si>
  <si>
    <t>999 Blake Avenue</t>
  </si>
  <si>
    <t>Bronx</t>
  </si>
  <si>
    <t>Brooklyn</t>
  </si>
  <si>
    <t>Queens</t>
  </si>
  <si>
    <t>Manhattan</t>
  </si>
  <si>
    <t>Staten Island</t>
  </si>
  <si>
    <t>Industrial Incentive</t>
  </si>
  <si>
    <t>01/03/97</t>
  </si>
  <si>
    <t>12/01/21</t>
  </si>
  <si>
    <t>12/31/97</t>
  </si>
  <si>
    <t>07/01/23</t>
  </si>
  <si>
    <t>Exempt Facilities Bond</t>
  </si>
  <si>
    <t>07/16/97</t>
  </si>
  <si>
    <t>07/01/24</t>
  </si>
  <si>
    <t>Manufacturing Facilities Bond</t>
  </si>
  <si>
    <t>12/23/97</t>
  </si>
  <si>
    <t>12/31/27</t>
  </si>
  <si>
    <t>12/13/96</t>
  </si>
  <si>
    <t>06/30/22</t>
  </si>
  <si>
    <t>10/09/97</t>
  </si>
  <si>
    <t>Commercial Growth Project</t>
  </si>
  <si>
    <t>11/03/89</t>
  </si>
  <si>
    <t>01/01/25</t>
  </si>
  <si>
    <t>08/19/98</t>
  </si>
  <si>
    <t>06/30/24</t>
  </si>
  <si>
    <t>Not For Profit Bond</t>
  </si>
  <si>
    <t>06/20/96</t>
  </si>
  <si>
    <t>11/02/28</t>
  </si>
  <si>
    <t>05/07/86</t>
  </si>
  <si>
    <t>05/13/21</t>
  </si>
  <si>
    <t>12/19/96</t>
  </si>
  <si>
    <t>10/09/98</t>
  </si>
  <si>
    <t>02/11/98</t>
  </si>
  <si>
    <t>06/30/23</t>
  </si>
  <si>
    <t>11/17/97</t>
  </si>
  <si>
    <t>12/19/97</t>
  </si>
  <si>
    <t>07/29/98</t>
  </si>
  <si>
    <t>12/20/88</t>
  </si>
  <si>
    <t>12/31/23</t>
  </si>
  <si>
    <t>10/30/98</t>
  </si>
  <si>
    <t>09/25/96</t>
  </si>
  <si>
    <t>09/01/21</t>
  </si>
  <si>
    <t>07/16/98</t>
  </si>
  <si>
    <t>07/24/97</t>
  </si>
  <si>
    <t>08/25/99</t>
  </si>
  <si>
    <t>06/30/25</t>
  </si>
  <si>
    <t>04/16/99</t>
  </si>
  <si>
    <t>02/11/99</t>
  </si>
  <si>
    <t>03/25/02</t>
  </si>
  <si>
    <t>06/30/48</t>
  </si>
  <si>
    <t>05/12/99</t>
  </si>
  <si>
    <t>11/19/98</t>
  </si>
  <si>
    <t>06/30/19</t>
  </si>
  <si>
    <t>10/28/99</t>
  </si>
  <si>
    <t>12/18/98</t>
  </si>
  <si>
    <t>Build NYC Revenue Bond</t>
  </si>
  <si>
    <t>09/25/12</t>
  </si>
  <si>
    <t>07/01/28</t>
  </si>
  <si>
    <t>06/10/99</t>
  </si>
  <si>
    <t>04/30/99</t>
  </si>
  <si>
    <t>10/19/99</t>
  </si>
  <si>
    <t>09/30/99</t>
  </si>
  <si>
    <t>06/18/99</t>
  </si>
  <si>
    <t>07/01/25</t>
  </si>
  <si>
    <t>09/09/99</t>
  </si>
  <si>
    <t>Pooled Bond</t>
  </si>
  <si>
    <t>01/01/99</t>
  </si>
  <si>
    <t>11/16/99</t>
  </si>
  <si>
    <t>12/10/99</t>
  </si>
  <si>
    <t>08/01/25</t>
  </si>
  <si>
    <t>06/20/00</t>
  </si>
  <si>
    <t>06/30/26</t>
  </si>
  <si>
    <t>11/18/99</t>
  </si>
  <si>
    <t>04/01/90</t>
  </si>
  <si>
    <t>06/01/20</t>
  </si>
  <si>
    <t>12/23/98</t>
  </si>
  <si>
    <t>04/04/01</t>
  </si>
  <si>
    <t>07/01/27</t>
  </si>
  <si>
    <t>08/31/99</t>
  </si>
  <si>
    <t>06/30/99</t>
  </si>
  <si>
    <t>02/15/24</t>
  </si>
  <si>
    <t>07/15/04</t>
  </si>
  <si>
    <t>03/31/22</t>
  </si>
  <si>
    <t>12/16/99</t>
  </si>
  <si>
    <t>12/01/29</t>
  </si>
  <si>
    <t>12/20/99</t>
  </si>
  <si>
    <t>04/28/00</t>
  </si>
  <si>
    <t>12/31/19</t>
  </si>
  <si>
    <t>01/04/00</t>
  </si>
  <si>
    <t>01/05/00</t>
  </si>
  <si>
    <t>08/23/01</t>
  </si>
  <si>
    <t>06/30/27</t>
  </si>
  <si>
    <t>10/22/01</t>
  </si>
  <si>
    <t>03/22/00</t>
  </si>
  <si>
    <t>07/19/01</t>
  </si>
  <si>
    <t>08/30/00</t>
  </si>
  <si>
    <t>05/16/02</t>
  </si>
  <si>
    <t>06/30/28</t>
  </si>
  <si>
    <t>12/20/00</t>
  </si>
  <si>
    <t>12/21/00</t>
  </si>
  <si>
    <t>06/07/01</t>
  </si>
  <si>
    <t>05/01/26</t>
  </si>
  <si>
    <t>03/29/01</t>
  </si>
  <si>
    <t>12/26/01</t>
  </si>
  <si>
    <t>12/31/30</t>
  </si>
  <si>
    <t>01/02/02</t>
  </si>
  <si>
    <t>06/29/01</t>
  </si>
  <si>
    <t>04/22/03</t>
  </si>
  <si>
    <t>06/01/33</t>
  </si>
  <si>
    <t>12/19/01</t>
  </si>
  <si>
    <t>09/20/01</t>
  </si>
  <si>
    <t>10/26/01</t>
  </si>
  <si>
    <t>12/30/27</t>
  </si>
  <si>
    <t>11/15/01</t>
  </si>
  <si>
    <t>05/01/02</t>
  </si>
  <si>
    <t>04/30/22</t>
  </si>
  <si>
    <t>12/18/01</t>
  </si>
  <si>
    <t>02/26/03</t>
  </si>
  <si>
    <t>12/21/01</t>
  </si>
  <si>
    <t>06/30/30</t>
  </si>
  <si>
    <t>01/03/02</t>
  </si>
  <si>
    <t>12/27/01</t>
  </si>
  <si>
    <t>09/12/02</t>
  </si>
  <si>
    <t>12/06/01</t>
  </si>
  <si>
    <t>06/26/02</t>
  </si>
  <si>
    <t>06/15/27</t>
  </si>
  <si>
    <t>06/13/02</t>
  </si>
  <si>
    <t>06/12/03</t>
  </si>
  <si>
    <t>05/02/05</t>
  </si>
  <si>
    <t>05/02/30</t>
  </si>
  <si>
    <t>06/27/02</t>
  </si>
  <si>
    <t>05/22/02</t>
  </si>
  <si>
    <t>09/11/02</t>
  </si>
  <si>
    <t>12/04/02</t>
  </si>
  <si>
    <t>01/03/03</t>
  </si>
  <si>
    <t>11/20/02</t>
  </si>
  <si>
    <t>11/30/32</t>
  </si>
  <si>
    <t>05/06/03</t>
  </si>
  <si>
    <t>06/30/29</t>
  </si>
  <si>
    <t>06/27/03</t>
  </si>
  <si>
    <t>08/19/03</t>
  </si>
  <si>
    <t>04/27/05</t>
  </si>
  <si>
    <t>08/07/03</t>
  </si>
  <si>
    <t>07/30/03</t>
  </si>
  <si>
    <t>08/21/03</t>
  </si>
  <si>
    <t>07/01/29</t>
  </si>
  <si>
    <t>02/27/04</t>
  </si>
  <si>
    <t>07/21/24</t>
  </si>
  <si>
    <t>03/23/04</t>
  </si>
  <si>
    <t>03/01/34</t>
  </si>
  <si>
    <t>01/05/04</t>
  </si>
  <si>
    <t>12/22/03</t>
  </si>
  <si>
    <t>12/01/34</t>
  </si>
  <si>
    <t>06/30/04</t>
  </si>
  <si>
    <t>12/22/05</t>
  </si>
  <si>
    <t>03/31/04</t>
  </si>
  <si>
    <t>11/17/04</t>
  </si>
  <si>
    <t>03/03/05</t>
  </si>
  <si>
    <t>06/30/31</t>
  </si>
  <si>
    <t>08/10/04</t>
  </si>
  <si>
    <t>12/01/04</t>
  </si>
  <si>
    <t>12/29/04</t>
  </si>
  <si>
    <t>09/21/04</t>
  </si>
  <si>
    <t>01/05/05</t>
  </si>
  <si>
    <t>07/30/04</t>
  </si>
  <si>
    <t>08/19/04</t>
  </si>
  <si>
    <t>08/25/04</t>
  </si>
  <si>
    <t>01/04/05</t>
  </si>
  <si>
    <t>07/01/30</t>
  </si>
  <si>
    <t>12/30/04</t>
  </si>
  <si>
    <t>03/01/05</t>
  </si>
  <si>
    <t>03/30/31</t>
  </si>
  <si>
    <t>03/17/05</t>
  </si>
  <si>
    <t>06/30/20</t>
  </si>
  <si>
    <t>12/19/00</t>
  </si>
  <si>
    <t>03/23/05</t>
  </si>
  <si>
    <t>07/01/20</t>
  </si>
  <si>
    <t>06/15/05</t>
  </si>
  <si>
    <t>05/12/05</t>
  </si>
  <si>
    <t>06/24/05</t>
  </si>
  <si>
    <t>09/08/05</t>
  </si>
  <si>
    <t>10/06/05</t>
  </si>
  <si>
    <t>06/29/06</t>
  </si>
  <si>
    <t>06/30/32</t>
  </si>
  <si>
    <t>12/08/05</t>
  </si>
  <si>
    <t>10/25/05</t>
  </si>
  <si>
    <t>11/14/05</t>
  </si>
  <si>
    <t>09/06/06</t>
  </si>
  <si>
    <t>11/16/06</t>
  </si>
  <si>
    <t>10/17/06</t>
  </si>
  <si>
    <t>08/31/18</t>
  </si>
  <si>
    <t>12/28/06</t>
  </si>
  <si>
    <t>07/01/32</t>
  </si>
  <si>
    <t>Empowerment Zone Facility Bond</t>
  </si>
  <si>
    <t>01/31/07</t>
  </si>
  <si>
    <t>01/01/37</t>
  </si>
  <si>
    <t>Commercial Project</t>
  </si>
  <si>
    <t>08/22/06</t>
  </si>
  <si>
    <t>01/01/46</t>
  </si>
  <si>
    <t>08/22/46</t>
  </si>
  <si>
    <t>06/01/36</t>
  </si>
  <si>
    <t>03/01/06</t>
  </si>
  <si>
    <t>07/27/06</t>
  </si>
  <si>
    <t>07/01/26</t>
  </si>
  <si>
    <t>11/20/06</t>
  </si>
  <si>
    <t>10/10/06</t>
  </si>
  <si>
    <t>09/29/06</t>
  </si>
  <si>
    <t>09/25/06</t>
  </si>
  <si>
    <t>12/06/06</t>
  </si>
  <si>
    <t>06/22/06</t>
  </si>
  <si>
    <t>12/01/36</t>
  </si>
  <si>
    <t>08/01/06</t>
  </si>
  <si>
    <t>09/14/06</t>
  </si>
  <si>
    <t>09/14/36</t>
  </si>
  <si>
    <t>05/02/07</t>
  </si>
  <si>
    <t>02/08/07</t>
  </si>
  <si>
    <t>05/23/07</t>
  </si>
  <si>
    <t>06/30/33</t>
  </si>
  <si>
    <t>01/04/07</t>
  </si>
  <si>
    <t>04/26/07</t>
  </si>
  <si>
    <t>02/22/07</t>
  </si>
  <si>
    <t>03/01/32</t>
  </si>
  <si>
    <t>07/01/36</t>
  </si>
  <si>
    <t>03/29/07</t>
  </si>
  <si>
    <t>02/28/07</t>
  </si>
  <si>
    <t>03/02/07</t>
  </si>
  <si>
    <t>06/29/07</t>
  </si>
  <si>
    <t>06/28/07</t>
  </si>
  <si>
    <t>11/01/37</t>
  </si>
  <si>
    <t>08/31/07</t>
  </si>
  <si>
    <t>08/01/07</t>
  </si>
  <si>
    <t>08/29/07</t>
  </si>
  <si>
    <t>BIR Energy Incentive</t>
  </si>
  <si>
    <t>10/02/06</t>
  </si>
  <si>
    <t>10/06/21</t>
  </si>
  <si>
    <t>12/19/08</t>
  </si>
  <si>
    <t>06/30/34</t>
  </si>
  <si>
    <t>Liberty Bond</t>
  </si>
  <si>
    <t>10/18/07</t>
  </si>
  <si>
    <t>10/01/42</t>
  </si>
  <si>
    <t>12/01/07</t>
  </si>
  <si>
    <t>10/01/46</t>
  </si>
  <si>
    <t>01/31/08</t>
  </si>
  <si>
    <t>07/01/37</t>
  </si>
  <si>
    <t>11/20/07</t>
  </si>
  <si>
    <t>09/25/07</t>
  </si>
  <si>
    <t>12/03/07</t>
  </si>
  <si>
    <t>01/03/08</t>
  </si>
  <si>
    <t>12/17/08</t>
  </si>
  <si>
    <t>11/07/07</t>
  </si>
  <si>
    <t>EDC Loan</t>
  </si>
  <si>
    <t>03/24/06</t>
  </si>
  <si>
    <t>03/24/31</t>
  </si>
  <si>
    <t>01/01/08</t>
  </si>
  <si>
    <t>03/01/38</t>
  </si>
  <si>
    <t>08/22/21</t>
  </si>
  <si>
    <t>04/01/08</t>
  </si>
  <si>
    <t>01/30/08</t>
  </si>
  <si>
    <t>07/01/33</t>
  </si>
  <si>
    <t>06/20/08</t>
  </si>
  <si>
    <t>05/01/08</t>
  </si>
  <si>
    <t>07/02/08</t>
  </si>
  <si>
    <t>09/05/08</t>
  </si>
  <si>
    <t>12/11/08</t>
  </si>
  <si>
    <t>11/05/09</t>
  </si>
  <si>
    <t>06/30/35</t>
  </si>
  <si>
    <t>12/29/09</t>
  </si>
  <si>
    <t>FRESH</t>
  </si>
  <si>
    <t>03/01/10</t>
  </si>
  <si>
    <t>06/30/36</t>
  </si>
  <si>
    <t>04/07/10</t>
  </si>
  <si>
    <t>04/12/10</t>
  </si>
  <si>
    <t>07/14/98</t>
  </si>
  <si>
    <t>11/01/28</t>
  </si>
  <si>
    <t>11/10/10</t>
  </si>
  <si>
    <t>11/18/10</t>
  </si>
  <si>
    <t>12/17/10</t>
  </si>
  <si>
    <t>Recovery Zone Facility Bond</t>
  </si>
  <si>
    <t>12/15/10</t>
  </si>
  <si>
    <t>03/01/40</t>
  </si>
  <si>
    <t>04/06/11</t>
  </si>
  <si>
    <t>06/30/37</t>
  </si>
  <si>
    <t>09/01/10</t>
  </si>
  <si>
    <t>07/20/12</t>
  </si>
  <si>
    <t>06/30/38</t>
  </si>
  <si>
    <t>07/14/11</t>
  </si>
  <si>
    <t>09/18/11</t>
  </si>
  <si>
    <t>09/22/11</t>
  </si>
  <si>
    <t>09/28/11</t>
  </si>
  <si>
    <t>10/06/11</t>
  </si>
  <si>
    <t>11/09/11</t>
  </si>
  <si>
    <t>12/31/22</t>
  </si>
  <si>
    <t>12/20/11</t>
  </si>
  <si>
    <t>02/28/12</t>
  </si>
  <si>
    <t>07/01/38</t>
  </si>
  <si>
    <t>03/12/12</t>
  </si>
  <si>
    <t>05/17/13</t>
  </si>
  <si>
    <t>06/30/39</t>
  </si>
  <si>
    <t>06/29/12</t>
  </si>
  <si>
    <t>12/15/32</t>
  </si>
  <si>
    <t>06/25/13</t>
  </si>
  <si>
    <t>07/01/39</t>
  </si>
  <si>
    <t>06/28/12</t>
  </si>
  <si>
    <t>06/28/42</t>
  </si>
  <si>
    <t>07/18/12</t>
  </si>
  <si>
    <t>08/01/22</t>
  </si>
  <si>
    <t>07/26/12</t>
  </si>
  <si>
    <t>12/01/24</t>
  </si>
  <si>
    <t>05/23/14</t>
  </si>
  <si>
    <t>04/01/23</t>
  </si>
  <si>
    <t>08/09/12</t>
  </si>
  <si>
    <t>08/01/39</t>
  </si>
  <si>
    <t>01/03/13</t>
  </si>
  <si>
    <t>07/30/13</t>
  </si>
  <si>
    <t>12/19/13</t>
  </si>
  <si>
    <t>06/30/44</t>
  </si>
  <si>
    <t>08/24/12</t>
  </si>
  <si>
    <t>08/23/12</t>
  </si>
  <si>
    <t>09/13/12</t>
  </si>
  <si>
    <t>09/26/12</t>
  </si>
  <si>
    <t>03/17/14</t>
  </si>
  <si>
    <t>05/22/13</t>
  </si>
  <si>
    <t>12/20/12</t>
  </si>
  <si>
    <t>05/02/13</t>
  </si>
  <si>
    <t>10/24/12</t>
  </si>
  <si>
    <t>10/01/27</t>
  </si>
  <si>
    <t>Build NYC Tax-Exempt Promissory Note</t>
  </si>
  <si>
    <t>06/03/13</t>
  </si>
  <si>
    <t>06/01/38</t>
  </si>
  <si>
    <t>01/29/16</t>
  </si>
  <si>
    <t>12/21/12</t>
  </si>
  <si>
    <t>11/29/12</t>
  </si>
  <si>
    <t>11/29/37</t>
  </si>
  <si>
    <t>08/28/14</t>
  </si>
  <si>
    <t>09/01/42</t>
  </si>
  <si>
    <t>11/16/12</t>
  </si>
  <si>
    <t>01/01/23</t>
  </si>
  <si>
    <t>01/04/13</t>
  </si>
  <si>
    <t>04/17/13</t>
  </si>
  <si>
    <t>04/24/13</t>
  </si>
  <si>
    <t>04/01/43</t>
  </si>
  <si>
    <t>07/10/13</t>
  </si>
  <si>
    <t>02/28/13</t>
  </si>
  <si>
    <t>02/28/38</t>
  </si>
  <si>
    <t>04/01/13</t>
  </si>
  <si>
    <t>04/19/28</t>
  </si>
  <si>
    <t>01/23/13</t>
  </si>
  <si>
    <t>03/01/48</t>
  </si>
  <si>
    <t>12/12/13</t>
  </si>
  <si>
    <t>04/25/13</t>
  </si>
  <si>
    <t>12/04/13</t>
  </si>
  <si>
    <t>12/01/41</t>
  </si>
  <si>
    <t>06/27/13</t>
  </si>
  <si>
    <t>03/21/13</t>
  </si>
  <si>
    <t>07/01/43</t>
  </si>
  <si>
    <t>07/26/13</t>
  </si>
  <si>
    <t>03/21/38</t>
  </si>
  <si>
    <t>08/13/13</t>
  </si>
  <si>
    <t>06/30/43</t>
  </si>
  <si>
    <t>06/11/13</t>
  </si>
  <si>
    <t>07/01/13</t>
  </si>
  <si>
    <t>06/01/43</t>
  </si>
  <si>
    <t>08/01/13</t>
  </si>
  <si>
    <t>08/01/43</t>
  </si>
  <si>
    <t>08/28/13</t>
  </si>
  <si>
    <t>10/01/39</t>
  </si>
  <si>
    <t>Applied Sciences NYC</t>
  </si>
  <si>
    <t>04/25/12</t>
  </si>
  <si>
    <t>04/25/61</t>
  </si>
  <si>
    <t>07/01/12</t>
  </si>
  <si>
    <t>09/19/13</t>
  </si>
  <si>
    <t>09/30/13</t>
  </si>
  <si>
    <t>10/01/43</t>
  </si>
  <si>
    <t>09/26/13</t>
  </si>
  <si>
    <t>07/01/34</t>
  </si>
  <si>
    <t>09/10/13</t>
  </si>
  <si>
    <t>09/01/38</t>
  </si>
  <si>
    <t>10/10/13</t>
  </si>
  <si>
    <t>12/19/43</t>
  </si>
  <si>
    <t>10/01/13</t>
  </si>
  <si>
    <t>12/11/15</t>
  </si>
  <si>
    <t>06/18/14</t>
  </si>
  <si>
    <t>06/30/40</t>
  </si>
  <si>
    <t>12/11/13</t>
  </si>
  <si>
    <t>12/01/38</t>
  </si>
  <si>
    <t>07/17/14</t>
  </si>
  <si>
    <t>07/01/44</t>
  </si>
  <si>
    <t>03/27/14</t>
  </si>
  <si>
    <t>05/07/14</t>
  </si>
  <si>
    <t>04/17/14</t>
  </si>
  <si>
    <t>12/05/14</t>
  </si>
  <si>
    <t>11/07/14</t>
  </si>
  <si>
    <t>07/30/29</t>
  </si>
  <si>
    <t>12/23/14</t>
  </si>
  <si>
    <t>12/17/13</t>
  </si>
  <si>
    <t>09/10/14</t>
  </si>
  <si>
    <t>06/03/14</t>
  </si>
  <si>
    <t>06/01/44</t>
  </si>
  <si>
    <t>04/11/14</t>
  </si>
  <si>
    <t>06/01/29</t>
  </si>
  <si>
    <t>03/21/14</t>
  </si>
  <si>
    <t>03/01/44</t>
  </si>
  <si>
    <t>03/28/14</t>
  </si>
  <si>
    <t>05/02/14</t>
  </si>
  <si>
    <t>05/01/39</t>
  </si>
  <si>
    <t>02/24/14</t>
  </si>
  <si>
    <t>02/24/24</t>
  </si>
  <si>
    <t>12/19/99</t>
  </si>
  <si>
    <t>07/28/14</t>
  </si>
  <si>
    <t>07/24/14</t>
  </si>
  <si>
    <t>07/24/39</t>
  </si>
  <si>
    <t>02/12/15</t>
  </si>
  <si>
    <t>03/01/39</t>
  </si>
  <si>
    <t>08/19/15</t>
  </si>
  <si>
    <t>06/30/41</t>
  </si>
  <si>
    <t>11/14/14</t>
  </si>
  <si>
    <t>04/09/18</t>
  </si>
  <si>
    <t>10/23/14</t>
  </si>
  <si>
    <t>10/15/14</t>
  </si>
  <si>
    <t>08/06/14</t>
  </si>
  <si>
    <t>08/14/14</t>
  </si>
  <si>
    <t>10/29/14</t>
  </si>
  <si>
    <t>10/29/30</t>
  </si>
  <si>
    <t>11/12/14</t>
  </si>
  <si>
    <t>12/01/45</t>
  </si>
  <si>
    <t>12/10/14</t>
  </si>
  <si>
    <t>11/01/44</t>
  </si>
  <si>
    <t>12/18/14</t>
  </si>
  <si>
    <t>01/01/35</t>
  </si>
  <si>
    <t>02/20/15</t>
  </si>
  <si>
    <t>02/01/40</t>
  </si>
  <si>
    <t>11/25/14</t>
  </si>
  <si>
    <t>01/05/16</t>
  </si>
  <si>
    <t>09/05/14</t>
  </si>
  <si>
    <t>09/22/14</t>
  </si>
  <si>
    <t>09/01/15</t>
  </si>
  <si>
    <t>01/05/15</t>
  </si>
  <si>
    <t>02/05/15</t>
  </si>
  <si>
    <t>02/01/25</t>
  </si>
  <si>
    <t>11/20/14</t>
  </si>
  <si>
    <t>11/26/14</t>
  </si>
  <si>
    <t>09/01/31</t>
  </si>
  <si>
    <t>04/17/15</t>
  </si>
  <si>
    <t>03/13/15</t>
  </si>
  <si>
    <t>06/17/15</t>
  </si>
  <si>
    <t>06/17/40</t>
  </si>
  <si>
    <t>05/21/15</t>
  </si>
  <si>
    <t>06/01/35</t>
  </si>
  <si>
    <t>04/14/15</t>
  </si>
  <si>
    <t>06/30/45</t>
  </si>
  <si>
    <t>02/13/15</t>
  </si>
  <si>
    <t>07/01/35</t>
  </si>
  <si>
    <t>07/23/15</t>
  </si>
  <si>
    <t>07/01/45</t>
  </si>
  <si>
    <t>07/01/15</t>
  </si>
  <si>
    <t>04/01/45</t>
  </si>
  <si>
    <t>11/24/15</t>
  </si>
  <si>
    <t>11/01/45</t>
  </si>
  <si>
    <t>07/15/15</t>
  </si>
  <si>
    <t>07/15/43</t>
  </si>
  <si>
    <t>12/02/15</t>
  </si>
  <si>
    <t>12/01/25</t>
  </si>
  <si>
    <t>06/14/17</t>
  </si>
  <si>
    <t>05/01/41</t>
  </si>
  <si>
    <t>09/10/15</t>
  </si>
  <si>
    <t>09/01/45</t>
  </si>
  <si>
    <t>11/04/15</t>
  </si>
  <si>
    <t>08/01/40</t>
  </si>
  <si>
    <t>04/07/15</t>
  </si>
  <si>
    <t>06/01/45</t>
  </si>
  <si>
    <t>12/10/15</t>
  </si>
  <si>
    <t>10/09/15</t>
  </si>
  <si>
    <t>10/01/40</t>
  </si>
  <si>
    <t>09/09/15</t>
  </si>
  <si>
    <t>09/25/15</t>
  </si>
  <si>
    <t>09/08/16</t>
  </si>
  <si>
    <t>09/01/41</t>
  </si>
  <si>
    <t>04/12/16</t>
  </si>
  <si>
    <t>04/01/40</t>
  </si>
  <si>
    <t>11/02/15</t>
  </si>
  <si>
    <t>10/30/15</t>
  </si>
  <si>
    <t>11/01/34</t>
  </si>
  <si>
    <t>06/28/16</t>
  </si>
  <si>
    <t>07/01/41</t>
  </si>
  <si>
    <t>09/29/15</t>
  </si>
  <si>
    <t>09/30/15</t>
  </si>
  <si>
    <t>10/01/45</t>
  </si>
  <si>
    <t>12/17/15</t>
  </si>
  <si>
    <t>12/01/30</t>
  </si>
  <si>
    <t>11/17/15</t>
  </si>
  <si>
    <t>01/14/16</t>
  </si>
  <si>
    <t>04/07/16</t>
  </si>
  <si>
    <t>02/12/16</t>
  </si>
  <si>
    <t>02/12/26</t>
  </si>
  <si>
    <t>10/15/15</t>
  </si>
  <si>
    <t>07/11/17</t>
  </si>
  <si>
    <t>05/03/16</t>
  </si>
  <si>
    <t>05/03/46</t>
  </si>
  <si>
    <t>07/21/16</t>
  </si>
  <si>
    <t>08/24/16</t>
  </si>
  <si>
    <t>11/01/26</t>
  </si>
  <si>
    <t>06/30/16</t>
  </si>
  <si>
    <t>06/01/46</t>
  </si>
  <si>
    <t>11/29/16</t>
  </si>
  <si>
    <t>12/26/41</t>
  </si>
  <si>
    <t>06/24/16</t>
  </si>
  <si>
    <t>06/30/42</t>
  </si>
  <si>
    <t>12/29/17</t>
  </si>
  <si>
    <t>12/16/16</t>
  </si>
  <si>
    <t>12/21/16</t>
  </si>
  <si>
    <t>09/01/46</t>
  </si>
  <si>
    <t>06/29/31</t>
  </si>
  <si>
    <t>12/30/16</t>
  </si>
  <si>
    <t>02/06/18</t>
  </si>
  <si>
    <t>12/20/19</t>
  </si>
  <si>
    <t>01/31/36</t>
  </si>
  <si>
    <t>09/29/16</t>
  </si>
  <si>
    <t>09/22/16</t>
  </si>
  <si>
    <t>10/01/36</t>
  </si>
  <si>
    <t>07/13/18</t>
  </si>
  <si>
    <t>01/05/17</t>
  </si>
  <si>
    <t>01/04/18</t>
  </si>
  <si>
    <t>07/28/16</t>
  </si>
  <si>
    <t>07/31/21</t>
  </si>
  <si>
    <t>01/26/17</t>
  </si>
  <si>
    <t>12/09/16</t>
  </si>
  <si>
    <t>01/04/17</t>
  </si>
  <si>
    <t>02/22/17</t>
  </si>
  <si>
    <t>02/01/42</t>
  </si>
  <si>
    <t>07/20/17</t>
  </si>
  <si>
    <t>07/01/42</t>
  </si>
  <si>
    <t>06/16/17</t>
  </si>
  <si>
    <t>06/01/42</t>
  </si>
  <si>
    <t>05/01/17</t>
  </si>
  <si>
    <t>05/01/37</t>
  </si>
  <si>
    <t>12/28/17</t>
  </si>
  <si>
    <t>09/27/17</t>
  </si>
  <si>
    <t>09/01/32</t>
  </si>
  <si>
    <t>06/01/48</t>
  </si>
  <si>
    <t>11/16/17</t>
  </si>
  <si>
    <t>06/28/17</t>
  </si>
  <si>
    <t>10/27/17</t>
  </si>
  <si>
    <t>11/14/17</t>
  </si>
  <si>
    <t>12/22/17</t>
  </si>
  <si>
    <t>06/01/52</t>
  </si>
  <si>
    <t>09/29/17</t>
  </si>
  <si>
    <t>10/01/47</t>
  </si>
  <si>
    <t>08/31/17</t>
  </si>
  <si>
    <t>06/30/47</t>
  </si>
  <si>
    <t>New Markets Tax Credits Program</t>
  </si>
  <si>
    <t>05/05/17</t>
  </si>
  <si>
    <t>12/31/51</t>
  </si>
  <si>
    <t>03/05/18</t>
  </si>
  <si>
    <t>09/12/44</t>
  </si>
  <si>
    <t>12/15/17</t>
  </si>
  <si>
    <t>12/01/42</t>
  </si>
  <si>
    <t>12/20/17</t>
  </si>
  <si>
    <t>12/01/47</t>
  </si>
  <si>
    <t>03/29/18</t>
  </si>
  <si>
    <t>03/01/29</t>
  </si>
  <si>
    <t>12/01/32</t>
  </si>
  <si>
    <t>07/01/48</t>
  </si>
  <si>
    <t>05/15/18</t>
  </si>
  <si>
    <t>05/01/48</t>
  </si>
  <si>
    <t>06/21/18</t>
  </si>
  <si>
    <t>12/13/18</t>
  </si>
  <si>
    <t>01/15/43</t>
  </si>
  <si>
    <t>07/01/19</t>
  </si>
  <si>
    <t>08/22/18</t>
  </si>
  <si>
    <t>08/22/33</t>
  </si>
  <si>
    <t>10/12/18</t>
  </si>
  <si>
    <t>09/06/18</t>
  </si>
  <si>
    <t>06/15/52</t>
  </si>
  <si>
    <t>02/13/19</t>
  </si>
  <si>
    <t>11/09/18</t>
  </si>
  <si>
    <t>12/01/48</t>
  </si>
  <si>
    <t>12/14/18</t>
  </si>
  <si>
    <t>11/01/39</t>
  </si>
  <si>
    <t>05/22/19</t>
  </si>
  <si>
    <t>05/01/49</t>
  </si>
  <si>
    <t>12/19/18</t>
  </si>
  <si>
    <t>02/14/19</t>
  </si>
  <si>
    <t>12/31/40</t>
  </si>
  <si>
    <t>12/20/18</t>
  </si>
  <si>
    <t>12/01/50</t>
  </si>
  <si>
    <t>05/30/19</t>
  </si>
  <si>
    <t>06/10/47</t>
  </si>
  <si>
    <t>12/19/19</t>
  </si>
  <si>
    <t>02/28/19</t>
  </si>
  <si>
    <t>02/01/33</t>
  </si>
  <si>
    <t>07/18/19</t>
  </si>
  <si>
    <t>07/01/49</t>
  </si>
  <si>
    <t>08/21/19</t>
  </si>
  <si>
    <t>04/15/19</t>
  </si>
  <si>
    <t>05/20/19</t>
  </si>
  <si>
    <t>08/01/19</t>
  </si>
  <si>
    <t>02/07/20</t>
  </si>
  <si>
    <t>06/30/56</t>
  </si>
  <si>
    <t>09/01/19</t>
  </si>
  <si>
    <t>Industrial Developer Fund</t>
  </si>
  <si>
    <t>06/22/39</t>
  </si>
  <si>
    <t>06/28/19</t>
  </si>
  <si>
    <t>06/28/44</t>
  </si>
  <si>
    <t>01/22/20</t>
  </si>
  <si>
    <t>12/01/49</t>
  </si>
  <si>
    <t>06/24/20</t>
  </si>
  <si>
    <t>06/24/30</t>
  </si>
  <si>
    <t>10/01/19</t>
  </si>
  <si>
    <t>10/07/19</t>
  </si>
  <si>
    <t>10/01/49</t>
  </si>
  <si>
    <t>01/16/20</t>
  </si>
  <si>
    <t>11/12/19</t>
  </si>
  <si>
    <t>07/01/50</t>
  </si>
  <si>
    <t>06/22/20</t>
  </si>
  <si>
    <t>12/31/25</t>
  </si>
  <si>
    <t>12/31/49</t>
  </si>
  <si>
    <t>Mortgage Recording Tax, Payment In Lieu Of Taxes, Sales Tax</t>
  </si>
  <si>
    <t>Sales Tax, Tax Exempt Bonds</t>
  </si>
  <si>
    <t>Business Incentive Rate, Mortgage Recording Tax, Payment In Lieu Of Taxes, Tax Exempt Bonds</t>
  </si>
  <si>
    <t>Payment In Lieu Of Taxes</t>
  </si>
  <si>
    <t>Payment In Lieu Of Taxes, Sales Tax</t>
  </si>
  <si>
    <t>Tax Exempt Bonds</t>
  </si>
  <si>
    <t>Business Incentive Rate, Mortgage Recording Tax, Payment In Lieu Of Taxes, Sales Tax, Tax Exempt Bonds</t>
  </si>
  <si>
    <t>NYC Public Utility Service, Payment In Lieu Of Taxes, Sales Tax</t>
  </si>
  <si>
    <t>Business Incentive Rate, Mortgage Recording Tax, Payment In Lieu Of Taxes, Sales Tax</t>
  </si>
  <si>
    <t>Mortgage Recording Tax, Payment In Lieu Of Taxes, Sales Tax, Tax Exempt Bonds</t>
  </si>
  <si>
    <t>NYC Public Utility Service, Sales Tax</t>
  </si>
  <si>
    <t>Business Incentive Rate, Payment In Lieu Of Taxes, Sales Tax, Sales Tax Growth Credits</t>
  </si>
  <si>
    <t>Mortgage Recording Tax, NYC Public Utility Service, Payment In Lieu Of Taxes, Sales Tax</t>
  </si>
  <si>
    <t>Mortgage Recording Tax, Tax Exempt Bonds</t>
  </si>
  <si>
    <t>Business Incentive Rate, Sales Tax, Sales Tax Growth Credits</t>
  </si>
  <si>
    <t>Business Incentive Rate, Mortgage Recording Tax, Payment In Lieu Of Taxes, Sales Tax, Sales Tax Growth Credits</t>
  </si>
  <si>
    <t>Business Incentive Rate, Mortgage Recording Tax, Sales Tax, Sales Tax Growth Credits</t>
  </si>
  <si>
    <t>Mortgage Recording Tax, Payment In Lieu Of Taxes</t>
  </si>
  <si>
    <t>Business Incentive Rate, Payment In Lieu Of Taxes, Sales Tax</t>
  </si>
  <si>
    <t>Mortgage Recording Tax, Sales Tax, Sales Tax Growth Credits</t>
  </si>
  <si>
    <t>Business Incentive Rate, Mortgage Recording Tax, Payment In Lieu Of Taxes</t>
  </si>
  <si>
    <t>Mortgage Recording Tax, Sales Tax</t>
  </si>
  <si>
    <t>Payment In Lieu Of Taxes, Sales Tax, Tax Exempt Bonds</t>
  </si>
  <si>
    <t>Mortgage Recording Tax</t>
  </si>
  <si>
    <t>Business Incentive Rate</t>
  </si>
  <si>
    <t>Sales Tax, Sales Tax Growth Credits</t>
  </si>
  <si>
    <t>Sales Tax</t>
  </si>
  <si>
    <t>Tax Exempt Bonds, Mortgage Recording Tax</t>
  </si>
  <si>
    <t>Y</t>
  </si>
  <si>
    <t>N</t>
  </si>
  <si>
    <t>91009</t>
  </si>
  <si>
    <t>Project has multiple locations in borough(s) Brooklyn and council district(s) 34. Project "Location" refers to main location.</t>
  </si>
  <si>
    <t>Number of Jobs (FTE) in connection with the project at application is 84 and may represent Citywide employment.</t>
  </si>
  <si>
    <t>91024</t>
  </si>
  <si>
    <t>Number of Jobs (FTE) in connection with the project at application is 74 and may represent Citywide employment.</t>
  </si>
  <si>
    <t>91044</t>
  </si>
  <si>
    <t>Number of Jobs (FTE) in connection with the project at application is 30 and may represent Citywide employment.</t>
  </si>
  <si>
    <t>91047</t>
  </si>
  <si>
    <t>Jobs FTE may include employees of subtenants at project location.</t>
  </si>
  <si>
    <t>Number of Jobs (FTE) in connection with the project at application is 200 and may represent Citywide employment.</t>
  </si>
  <si>
    <t>91095</t>
  </si>
  <si>
    <t>Project has multiple locations in borough(s) Queens and council district(s) 32. Project "Location" refers to main location.</t>
  </si>
  <si>
    <t>Company participates in additional Industrial Incentive project(s). Employment and tax data above include data from the additional project(s).</t>
  </si>
  <si>
    <t>91108</t>
  </si>
  <si>
    <t>FY 20 Employment Data is not reported.</t>
  </si>
  <si>
    <t>Estimate is "220" based on last reported data [FY19].</t>
  </si>
  <si>
    <t>Number of Jobs (FTE) in connection with the project at application is 100 and may represent Citywide employment.</t>
  </si>
  <si>
    <t>91126</t>
  </si>
  <si>
    <t>Number of Jobs (FTE) in connection with the project at application is 14 and may represent Citywide employment.</t>
  </si>
  <si>
    <t>91136</t>
  </si>
  <si>
    <t>Project is located on land owned or leased by Port Authority and is not subject to company direct property tax.</t>
  </si>
  <si>
    <t>Number of Jobs (FTE) in connection with the project at application is 170 and may represent Citywide employment.</t>
  </si>
  <si>
    <t>91140</t>
  </si>
  <si>
    <t>FY 20 Employment is reported 0.</t>
  </si>
  <si>
    <t>Number of Jobs (FTE) in connection with the project at application is 40 and may represent Citywide employment.</t>
  </si>
  <si>
    <t>91142</t>
  </si>
  <si>
    <t>Number of Jobs (FTE) in connection with the project at application is 26 and may represent Citywide employment.</t>
  </si>
  <si>
    <t>91176</t>
  </si>
  <si>
    <t>Project has multiple locations in borough(s) Brooklyn and council district(s) 39. Project "Location" refers to main location.</t>
  </si>
  <si>
    <t>Number of Jobs (FTE) in connection with the project at application is 53 and may represent Citywide employment.</t>
  </si>
  <si>
    <t>92229</t>
  </si>
  <si>
    <t>Project has multiple locations in borough(s) Bronx and council district(s) 17. Project "Location" refers to main location.</t>
  </si>
  <si>
    <t>Number of Jobs (FTE) in connection with the project at application is 45 and may represent Citywide employment.</t>
  </si>
  <si>
    <t>92232</t>
  </si>
  <si>
    <t>Number of Jobs (FTE) in connection with the project at application is 325 and may represent Citywide employment.</t>
  </si>
  <si>
    <t>92245</t>
  </si>
  <si>
    <t>Estimate is "6" based on last reported data [FY18].</t>
  </si>
  <si>
    <t>Project's agreement terminated during FY 2020.</t>
  </si>
  <si>
    <t>Number of Jobs (FTE) in connection with the project at application is 28 and may represent Citywide employment.</t>
  </si>
  <si>
    <t>92255</t>
  </si>
  <si>
    <t>Project has multiple locations in borough(s) Queens and council district(s) 26. Project "Location" refers to main location.</t>
  </si>
  <si>
    <t>Number of Jobs (FTE) in connection with the project at application is 58 and may represent Citywide employment.</t>
  </si>
  <si>
    <t>92277</t>
  </si>
  <si>
    <t>Estimate is "25" based on last reported data [FY14].</t>
  </si>
  <si>
    <t>92279</t>
  </si>
  <si>
    <t>Number of Jobs (FTE) in connection with the project at application is 32 and may represent Citywide employment.</t>
  </si>
  <si>
    <t>92292</t>
  </si>
  <si>
    <t>Estimate is "14" based on last reported data [FY19].</t>
  </si>
  <si>
    <t>Non-profit: Company does not pay direct property, sales or business income taxes.</t>
  </si>
  <si>
    <t>Number of Jobs (FTE) in connection with the project at application is 23 and may represent Citywide employment.</t>
  </si>
  <si>
    <t>92295</t>
  </si>
  <si>
    <t>Number of Jobs (FTE) in connection with the project at application is 65 and may represent Citywide employment.</t>
  </si>
  <si>
    <t>92312</t>
  </si>
  <si>
    <t>Number of Jobs (FTE) in connection with the project at application is 25 and may represent Citywide employment.</t>
  </si>
  <si>
    <t>92313</t>
  </si>
  <si>
    <t>Number of Jobs (FTE) in connection with the project at application is 38 and may represent Citywide employment.</t>
  </si>
  <si>
    <t>92355</t>
  </si>
  <si>
    <t>Estimate is "99" based on last reported data [FY19].</t>
  </si>
  <si>
    <t>Jobs FTE is an annual average of employment.</t>
  </si>
  <si>
    <t>92364</t>
  </si>
  <si>
    <t>Number of Jobs (FTE) in connection with the project at application is 15 and may represent Citywide employment.</t>
  </si>
  <si>
    <t>92366</t>
  </si>
  <si>
    <t>Project has multiple locations in borough(s) Queens and council district(s) 30. Project "Location" refers to main location.</t>
  </si>
  <si>
    <t>Number of Jobs (FTE) in connection with the project at application is 130 and may represent Citywide employment.</t>
  </si>
  <si>
    <t>92372</t>
  </si>
  <si>
    <t>92377</t>
  </si>
  <si>
    <t>Number of Jobs (FTE) in connection with the project at application is 68 and may represent Citywide employment.</t>
  </si>
  <si>
    <t>92382</t>
  </si>
  <si>
    <t>92412</t>
  </si>
  <si>
    <t>92417</t>
  </si>
  <si>
    <t>Number of Jobs (FTE) in connection with the project at application is 180 and may represent Citywide employment.</t>
  </si>
  <si>
    <t>92427</t>
  </si>
  <si>
    <t>Estimate is "2951" based on last reported data [FY19].</t>
  </si>
  <si>
    <t>Project has multiple locations in borough(s) Manhattan and council district(s) 1, 3, 4. Project "Location" refers to main location.</t>
  </si>
  <si>
    <t>As a result of employment declines, NYCIDA applied reductions to the company's remaining benefits and demanded and collected a repayment of benefits in FY2016, FY2016, FY2017, FY2018, and FY2019.</t>
  </si>
  <si>
    <t>92432</t>
  </si>
  <si>
    <t>92448</t>
  </si>
  <si>
    <t>92449</t>
  </si>
  <si>
    <t>92452</t>
  </si>
  <si>
    <t>Number of Jobs (FTE) in connection with the project at application is 6 and may represent Citywide employment.</t>
  </si>
  <si>
    <t>92469</t>
  </si>
  <si>
    <t>Project has multiple locations in borough(s) Brooklyn and council district(s) 37. Project "Location" refers to main location.</t>
  </si>
  <si>
    <t>Number of Jobs (FTE) in connection with the project at application is 17 and may represent Citywide employment.</t>
  </si>
  <si>
    <t>92471</t>
  </si>
  <si>
    <t>Project has multiple locations in borough(s) Bronx and council district(s) 8. Project "Location" refers to main location.</t>
  </si>
  <si>
    <t>Number of Jobs (FTE) in connection with the project at application is 35 and may represent Citywide employment.</t>
  </si>
  <si>
    <t>92472</t>
  </si>
  <si>
    <t>Company is not subject to the Fair Wages for New Yorkers Act and did not submit data on living wage requested by NYCEDC.</t>
  </si>
  <si>
    <t>92500</t>
  </si>
  <si>
    <t>Project has multiple locations in borough(s) Brooklyn and council district(s) 43. Project "Location" refers to main location.</t>
  </si>
  <si>
    <t>Number of jobs (FTE) in connection with the project at application is 23 and may represent Citywide employment.</t>
  </si>
  <si>
    <t>92503</t>
  </si>
  <si>
    <t>Number of Jobs (FTE) in connection with the project at application is 110 and may represent Citywide employment.</t>
  </si>
  <si>
    <t>92505</t>
  </si>
  <si>
    <t>92519</t>
  </si>
  <si>
    <t>Project has multiple locations in borough(s) Manhattan and council district(s) 4. Project "Location" refers to main location.</t>
  </si>
  <si>
    <t>As a result of the company’s misuse of their sales tax exemptions,  NYCIDA applied reductions to the company's remaining benefits and demanded a repayment of benefits in FY2017 and FY2018.</t>
  </si>
  <si>
    <t>92520</t>
  </si>
  <si>
    <t>Number of Jobs (FTE) in connection with the project at application is 18 and may represent Citywide employment.</t>
  </si>
  <si>
    <t>92545</t>
  </si>
  <si>
    <t>92560</t>
  </si>
  <si>
    <t>Project has multiple locations in borough(s) Bronx, Brooklyn, Manhattan, Staten Island and council district(s) 2, 4, 11, 40, 41, 44, 45, 50. Project "Location" refers to main location.</t>
  </si>
  <si>
    <t>Company participates in additional  Not-For-Profit Bond project(s). Employment and tax data above include data from the additional project(s).</t>
  </si>
  <si>
    <t>92561</t>
  </si>
  <si>
    <t>Number of Jobs (FTE) in connection with the project at application is 27 and may represent Citywide employment.</t>
  </si>
  <si>
    <t>92564</t>
  </si>
  <si>
    <t>92587</t>
  </si>
  <si>
    <t>92590</t>
  </si>
  <si>
    <t>92629</t>
  </si>
  <si>
    <t>Estimate is "96" based on last reported data [FY19].</t>
  </si>
  <si>
    <t>Project has multiple locations in borough(s) Manhattan and council district(s) 3. Project "Location" refers to main location.</t>
  </si>
  <si>
    <t>Project's agreement terminated during FY 2020. Full time equivalent employment at termination was 101.</t>
  </si>
  <si>
    <t>92634</t>
  </si>
  <si>
    <t>Number of Jobs (FTE) in connection with the project at application is 255 and may represent Citywide employment.</t>
  </si>
  <si>
    <t>92646</t>
  </si>
  <si>
    <t>Reported employment for this project includes employees of tenants at the project location.</t>
  </si>
  <si>
    <t>92648</t>
  </si>
  <si>
    <t>Number of Jobs (FTE) in connection with the project at application is 22 and may represent Citywide employment.</t>
  </si>
  <si>
    <t>92658</t>
  </si>
  <si>
    <t>Number of Jobs (FTE) in connection with the project at application is 187 and may represent Citywide employment.</t>
  </si>
  <si>
    <t>92663</t>
  </si>
  <si>
    <t>Project has multiple locations in borough(s) Manhattan, Queens and council district(s) 4, 22, 26. Project "Location" refers to main location.</t>
  </si>
  <si>
    <t>As a result of employment declines in FY 2015, FY 2016, FY 2017, and FY 2018 NYCIDA collected four recapture payments of benefits.</t>
  </si>
  <si>
    <t>92664</t>
  </si>
  <si>
    <t>Job Target is not applicable.</t>
  </si>
  <si>
    <t>92665</t>
  </si>
  <si>
    <t>Project has multiple locations in borough(s) Manhattan, Queens and council district(s) 2, 3, 4, 26. Project "Location" refers to main location.</t>
  </si>
  <si>
    <t>As a result of employment declines in FY 2006, FY 2013, FY 2014, FY 2015, FY 2016 and FY 2017 NYCIDA applied reductions to the company's remaining benefits.</t>
  </si>
  <si>
    <t>92670</t>
  </si>
  <si>
    <t>92672</t>
  </si>
  <si>
    <t>92674</t>
  </si>
  <si>
    <t>Project has multiple locations in borough(s) Brooklyn and council district(s) 17, 42. Project "Location" refers to main location.</t>
  </si>
  <si>
    <t>Number of Jobs (FTE) in connection with the project at application is 12 and may represent Citywide employment.</t>
  </si>
  <si>
    <t>92678</t>
  </si>
  <si>
    <t>Number of Jobs (FTE) in connection with the project at application is 50 and may represent Citywide employment.</t>
  </si>
  <si>
    <t>92680</t>
  </si>
  <si>
    <t>92687</t>
  </si>
  <si>
    <t>92691</t>
  </si>
  <si>
    <t>92697</t>
  </si>
  <si>
    <t>92699</t>
  </si>
  <si>
    <t>92709</t>
  </si>
  <si>
    <t>Project has multiple locations in borough(s) Bronx, Manhattan and council district(s) 3, 4, 8. Project "Location" refers to main location.</t>
  </si>
  <si>
    <t>As a result of employment declines NYCIDA applied reductions to the company's remaining benefits in FY 2013.</t>
  </si>
  <si>
    <t>PILOT benefits terminated in FY 2011.</t>
  </si>
  <si>
    <t>92715</t>
  </si>
  <si>
    <t>92721</t>
  </si>
  <si>
    <t>92735</t>
  </si>
  <si>
    <t>92753</t>
  </si>
  <si>
    <t>92757</t>
  </si>
  <si>
    <t>92765</t>
  </si>
  <si>
    <t>92768</t>
  </si>
  <si>
    <t>Project has multiple locations in borough(s) Bronx and council district(s) 8, 14, 17. Project "Location" refers to main location.</t>
  </si>
  <si>
    <t>Company participates in additional  Civic Facility Revenue Bond project(s). Employment and tax data above include data from the additional project(s).</t>
  </si>
  <si>
    <t>92783</t>
  </si>
  <si>
    <t>Project has multiple locations in borough(s) Queens and council district(s) 24. Project "Location" refers to main location.</t>
  </si>
  <si>
    <t>Company participates in additional EDC Land Sale project(s). Employment and tax data above include data from the additional project(s).</t>
  </si>
  <si>
    <t>Number of Jobs (FTE) in connection with the project at application is 8 and may represent Citywide employment.</t>
  </si>
  <si>
    <t>92784</t>
  </si>
  <si>
    <t>Project has multiple locations in borough(s) Manhattan and council district(s) 1. Project "Location" refers to main location.</t>
  </si>
  <si>
    <t>Number of Jobs (FTE) in connection with the project at application is 11 and may represent Citywide employment.</t>
  </si>
  <si>
    <t>92788</t>
  </si>
  <si>
    <t>Number of Jobs (FTE) in connection with the project at application is 250 and may represent Citywide employment.</t>
  </si>
  <si>
    <t>92790</t>
  </si>
  <si>
    <t>Company is not subject to the Fair Wages for New Yorkers Act and did not submit data on living wage requested by NYCEDC.l</t>
  </si>
  <si>
    <t>Number of Jobs (FTE) in connection with the project at application is 19 and may represent Citywide employment.</t>
  </si>
  <si>
    <t>92792</t>
  </si>
  <si>
    <t>Company is eligible to receive PILOT benefits after 6/30/20.</t>
  </si>
  <si>
    <t>Number of Jobs (FTE) in connection with the project at application is 24 and may represent Citywide employment.</t>
  </si>
  <si>
    <t>92795</t>
  </si>
  <si>
    <t>Number of Jobs (FTE) in connection with the project at application is 52 and may represent Citywide employment.</t>
  </si>
  <si>
    <t>92797</t>
  </si>
  <si>
    <t>92833</t>
  </si>
  <si>
    <t>Project has multiple locations in borough(s) Queens and council district(s) 29. Project "Location" refers to main location.</t>
  </si>
  <si>
    <t>92838</t>
  </si>
  <si>
    <t>92843</t>
  </si>
  <si>
    <t>Estimate is "7" based on last reported data [FY19].</t>
  </si>
  <si>
    <t>92844</t>
  </si>
  <si>
    <t>Project has multiple locations in borough(s) Queens and council district(s) 19. Project "Location" refers to main location.</t>
  </si>
  <si>
    <t>Number of Jobs (FTE) in connection with the project at application is 72 and may represent Citywide employment.</t>
  </si>
  <si>
    <t>92845</t>
  </si>
  <si>
    <t>92846</t>
  </si>
  <si>
    <t>As a result of the company’s misuse of their sales tax exemptions, NYCIDA collected a recapture of sales tax benefits in FY 2014.</t>
  </si>
  <si>
    <t>92891</t>
  </si>
  <si>
    <t>Number of Jobs (FTE) in connection with the project at application is 31 and may represent Citywide employment.</t>
  </si>
  <si>
    <t>92893</t>
  </si>
  <si>
    <t>92894</t>
  </si>
  <si>
    <t>92895</t>
  </si>
  <si>
    <t>92899</t>
  </si>
  <si>
    <t>Estimate is "110" based on last reported data [FY19].</t>
  </si>
  <si>
    <t>Project has multiple locations in borough(s) Bronx, Manhattan and council district(s) 4, 13. Project "Location" refers to main location.</t>
  </si>
  <si>
    <t>92926</t>
  </si>
  <si>
    <t>Project has multiple locations in borough(s) Manhattan and council district(s) 3, 4. Project "Location" refers to main location.</t>
  </si>
  <si>
    <t>As a result of employment declines, NYCIDA collected a recapture payment of benefits in FY 2013.</t>
  </si>
  <si>
    <t>92928</t>
  </si>
  <si>
    <t>Company is not subject to the Fair Wages for New Yorkers Act.</t>
  </si>
  <si>
    <t>92930</t>
  </si>
  <si>
    <t>92933</t>
  </si>
  <si>
    <t>92934</t>
  </si>
  <si>
    <t>Project has multiple locations in borough(s) Queens and council district(s) 22. Project "Location" refers to main location.</t>
  </si>
  <si>
    <t>92935</t>
  </si>
  <si>
    <t>Number of Jobs (FTE) in connection with the project at application is 20 and may represent Citywide employment.</t>
  </si>
  <si>
    <t>92936</t>
  </si>
  <si>
    <t>92940</t>
  </si>
  <si>
    <t>92941</t>
  </si>
  <si>
    <t>Number of Jobs (FTE) in connection with the project at application is 16 and may represent Citywide employment.</t>
  </si>
  <si>
    <t>92944</t>
  </si>
  <si>
    <t>92947</t>
  </si>
  <si>
    <t>Number of Jobs (FTE) in connection with the project at application is 21 and may represent Citywide employment.</t>
  </si>
  <si>
    <t>92950</t>
  </si>
  <si>
    <t>92955</t>
  </si>
  <si>
    <t>Project has multiple locations in borough(s) Staten Island and council district(s) 50. Project "Location" refers to main location.</t>
  </si>
  <si>
    <t>Number of Jobs (FTE) in connection with the project at application is 1 and may represent Citywide employment.</t>
  </si>
  <si>
    <t>92956</t>
  </si>
  <si>
    <t>Project has multiple locations in borough(s) Brooklyn and council district(s) 41. Project "Location" refers to main location.</t>
  </si>
  <si>
    <t>92963</t>
  </si>
  <si>
    <t>Project has multiple locations in borough(s) Brooklyn and council district(s) 38. Project "Location" refers to main location.</t>
  </si>
  <si>
    <t>Number of jobs (FTE) in connection with the project at application is 36 and may represent Citywide employment.</t>
  </si>
  <si>
    <t>92971</t>
  </si>
  <si>
    <t>Number of Jobs (FTE) in connection with the project at application is 157 and may represent Citywide employment.</t>
  </si>
  <si>
    <t>92975</t>
  </si>
  <si>
    <t>Project's agreement terminated during FY 2020. Full time equivalent employment at termination was 854.</t>
  </si>
  <si>
    <t>92976</t>
  </si>
  <si>
    <t>Sales Tax benefits expired in FY2020.</t>
  </si>
  <si>
    <t>92979</t>
  </si>
  <si>
    <t>92989</t>
  </si>
  <si>
    <t>92990</t>
  </si>
  <si>
    <t>93003</t>
  </si>
  <si>
    <t>Project has multiple locations in borough(s) Staten Island and council district(s) 49, 50, 51. Project "Location" refers to main location.</t>
  </si>
  <si>
    <t>Number of Jobs (FTE) in connection with the project at application is 34 and may represent Citywide employment.</t>
  </si>
  <si>
    <t>93019</t>
  </si>
  <si>
    <t>93038</t>
  </si>
  <si>
    <t>Project has multiple locations in borough(s) Manhattan and council district(s) 5. Project "Location" refers to main location.</t>
  </si>
  <si>
    <t>Number of Jobs (FTE) in connection with the project at application is 76 and may represent Citywide employment.</t>
  </si>
  <si>
    <t>93091</t>
  </si>
  <si>
    <t>Number of Jobs (FTE) in connection with the project at application is 112.5 and may represent Citywide employment.</t>
  </si>
  <si>
    <t>93093</t>
  </si>
  <si>
    <t>Project has multiple locations in borough(s) Brooklyn and council district(s) 42. Project "Location" refers to main location.</t>
  </si>
  <si>
    <t>93094</t>
  </si>
  <si>
    <t>Estimate is "106" based on last reported data [FY18].</t>
  </si>
  <si>
    <t>Project's agreement terminated during FY 2020. Full time equivalent employment at termination was 74.</t>
  </si>
  <si>
    <t>Number of Jobs (FTE) in connection with the project at application is 67 and may represent Citywide employment.</t>
  </si>
  <si>
    <t>93096</t>
  </si>
  <si>
    <t>Project has multiple locations in borough(s) Staten Island and council district(s) 49. Project "Location" refers to main location.</t>
  </si>
  <si>
    <t>Number of Jobs (FTE) in connection with the project at application is 4 and may represent Citywide employment.</t>
  </si>
  <si>
    <t>93104</t>
  </si>
  <si>
    <t>Project has multiple locations in borough(s) Brooklyn, Manhattan, Queens and council district(s) 1, 7, 8, 30, 47. Project "Location" refers to main location.</t>
  </si>
  <si>
    <t>93140</t>
  </si>
  <si>
    <t>Project has multiple locations in borough(s) Bronx and council district(s) 11. Project "Location" refers to main location.</t>
  </si>
  <si>
    <t>Company participates in additional  Build NYC Revenue Bond project(s). Employment and tax data above include data from the additional project(s).</t>
  </si>
  <si>
    <t>93144</t>
  </si>
  <si>
    <t>93171</t>
  </si>
  <si>
    <t>Estimate is "36" based on last reported data [FY19].</t>
  </si>
  <si>
    <t>93172</t>
  </si>
  <si>
    <t>Estimate is "8" based on last reported data [FY19].</t>
  </si>
  <si>
    <t>Project's agreement terminated during FY 2020. Full time equivalent employment at termination was 8.</t>
  </si>
  <si>
    <t>93173</t>
  </si>
  <si>
    <t>Estimate is "104" based on last reported data [FY19].</t>
  </si>
  <si>
    <t>Project's agreement terminated during FY 2020. Full time equivalent employment at termination was 97.</t>
  </si>
  <si>
    <t>Number of Jobs (FTE) in connection with the project at application is 80 and may represent Citywide employment.</t>
  </si>
  <si>
    <t>93174</t>
  </si>
  <si>
    <t>Project has multiple locations in borough(s) Bronx and council district(s) 8, 17. Project "Location" refers to main location.</t>
  </si>
  <si>
    <t>Number of Jobs (FTE) in connection with the project at application is 242 and may represent Citywide employment.</t>
  </si>
  <si>
    <t>93175</t>
  </si>
  <si>
    <t>Project has multiple locations in borough(s) Manhattan and council district(s) 8. Project "Location" refers to main location.</t>
  </si>
  <si>
    <t>93176</t>
  </si>
  <si>
    <t>Project has multiple locations in borough(s) Queens and council district(s) 21. Project "Location" refers to main location.</t>
  </si>
  <si>
    <t>Number of Jobs (FTE) in connection with the project at application is 911 and may represent Citywide employment.</t>
  </si>
  <si>
    <t>The project is located on City-owned land and pays no property taxes.</t>
  </si>
  <si>
    <t>93177</t>
  </si>
  <si>
    <t>Number of Jobs (FTE) in connection with the project at application is 544 and may represent Citywide employment.</t>
  </si>
  <si>
    <t>93178</t>
  </si>
  <si>
    <t>93180</t>
  </si>
  <si>
    <t>Number of Jobs (FTE) in connection with the project at application is 18.5 and may represent Citywide employment.</t>
  </si>
  <si>
    <t>93183</t>
  </si>
  <si>
    <t>Estimate is "78" based on last reported data [FY19].</t>
  </si>
  <si>
    <t>Project's agreement terminated during FY 2020. Full time equivalent employment at termination was 72.</t>
  </si>
  <si>
    <t>Number of Jobs (FTE) in connection with the project at application is 44 and may represent Citywide employment.</t>
  </si>
  <si>
    <t>93184</t>
  </si>
  <si>
    <t>Project has multiple locations in borough(s) Brooklyn and council district(s) 33. Project "Location" refers to main location.</t>
  </si>
  <si>
    <t>93186</t>
  </si>
  <si>
    <t>Number of Jobs (FTE) in connection with the project at application is 219 and may represent Citywide employment.</t>
  </si>
  <si>
    <t>93190</t>
  </si>
  <si>
    <t>Number of Jobs (FTE) in connection with the project at application is 9 and may represent Citywide employment.</t>
  </si>
  <si>
    <t>93191</t>
  </si>
  <si>
    <t>93194</t>
  </si>
  <si>
    <t>93198</t>
  </si>
  <si>
    <t>93202</t>
  </si>
  <si>
    <t>93204</t>
  </si>
  <si>
    <t>93207</t>
  </si>
  <si>
    <t>Number of Jobs (FTE) in connection with the project at application is 13.5 and may represent Citywide employment.</t>
  </si>
  <si>
    <t>93208</t>
  </si>
  <si>
    <t>Estimate is "92" based on last reported data [FY17].</t>
  </si>
  <si>
    <t>The project company and/or project holding company has filed for bankruptcy.</t>
  </si>
  <si>
    <t>93212</t>
  </si>
  <si>
    <t>Number of Jobs (FTE) in connection with the project at application is 36 and may represent Citywide employment.</t>
  </si>
  <si>
    <t>93214</t>
  </si>
  <si>
    <t>93216</t>
  </si>
  <si>
    <t>93217</t>
  </si>
  <si>
    <t>93218</t>
  </si>
  <si>
    <t>93221</t>
  </si>
  <si>
    <t>Estimate is "1468" based on last reported data [FY19].</t>
  </si>
  <si>
    <t>Project has multiple locations in borough(s) Brooklyn, Staten Island and council district(s) 39, 46, 49. Project "Location" refers to main location.</t>
  </si>
  <si>
    <t>Number of Jobs (FTE) in connection with the project at application is 517 and may represent Citywide employment.</t>
  </si>
  <si>
    <t>93238</t>
  </si>
  <si>
    <t>Project has multiple locations in borough(s) Brooklyn, Manhattan and council district(s) 1, 33. Project "Location" refers to main location.</t>
  </si>
  <si>
    <t>93246</t>
  </si>
  <si>
    <t>93255</t>
  </si>
  <si>
    <t>Estimate is "10266" based on last reported data [FY19].</t>
  </si>
  <si>
    <t>Project has multiple locations in borough(s) Brooklyn, Manhattan and council district(s) 1, 3, 4, 33. Project "Location" refers to main location.</t>
  </si>
  <si>
    <t>93281</t>
  </si>
  <si>
    <t>93282</t>
  </si>
  <si>
    <t>Estimate is "93" based on last reported data [FY19].</t>
  </si>
  <si>
    <t>Number of Jobs (FTE) in connection with the project at application is 46 and may represent Citywide employment.</t>
  </si>
  <si>
    <t>93284</t>
  </si>
  <si>
    <t>Project has multiple locations in borough(s) Bronx and council district(s) 8, 16. Project "Location" refers to main location.</t>
  </si>
  <si>
    <t>93286</t>
  </si>
  <si>
    <t>Project has multiple locations in borough(s) Brooklyn and council district(s) 39, 41. Project "Location" refers to main location.</t>
  </si>
  <si>
    <t>93288</t>
  </si>
  <si>
    <t>Number of Jobs (FTE) in connection with the project at application is 17.5 and may represent Citywide employment.</t>
  </si>
  <si>
    <t>93289</t>
  </si>
  <si>
    <t>93290</t>
  </si>
  <si>
    <t>93295</t>
  </si>
  <si>
    <t>Project has multiple locations in borough(s) Brooklyn and council district(s) 45. Project "Location" refers to main location.</t>
  </si>
  <si>
    <t>93305</t>
  </si>
  <si>
    <t>93312</t>
  </si>
  <si>
    <t>Number of Jobs (FTE) in connection with the project at application is 29 and may represent Citywide employment.</t>
  </si>
  <si>
    <t>93313</t>
  </si>
  <si>
    <t>Project has multiple locations in borough(s) Queens, Staten Island and council district(s) 28, 49. Project "Location" refers to main location.</t>
  </si>
  <si>
    <t>93317</t>
  </si>
  <si>
    <t>Project has multiple locations in borough(s) Brooklyn and council district(s) 43, 44. Project "Location" refers to main location.</t>
  </si>
  <si>
    <t>93318</t>
  </si>
  <si>
    <t>Project has multiple locations in borough(s) Queens and council district(s) 23, 24, 25. Project "Location" refers to main location.</t>
  </si>
  <si>
    <t>93319</t>
  </si>
  <si>
    <t>Number of Jobs (FTE) in connection with the project at application is 13 and may represent Citywide employment.</t>
  </si>
  <si>
    <t>93320</t>
  </si>
  <si>
    <t>Number of Jobs (FTE) in connection with the project at application is 66 and may represent Citywide employment.</t>
  </si>
  <si>
    <t>93330</t>
  </si>
  <si>
    <t>Project has multiple locations in borough(s) Bronx, Manhattan and council district(s) 1, 17. Project "Location" refers to main location.</t>
  </si>
  <si>
    <t>93348</t>
  </si>
  <si>
    <t>93349</t>
  </si>
  <si>
    <t>93350</t>
  </si>
  <si>
    <t>Number of Jobs (FTE) in connection with the project at application is 120 and may represent Citywide employment.</t>
  </si>
  <si>
    <t>93359</t>
  </si>
  <si>
    <t>93369</t>
  </si>
  <si>
    <t>93380</t>
  </si>
  <si>
    <t>Estimate is "72" based on last reported data [FY19].</t>
  </si>
  <si>
    <t>Project has multiple locations in borough(s) Bronx and council district(s) 15. Project "Location" refers to main location.</t>
  </si>
  <si>
    <t>93381</t>
  </si>
  <si>
    <t>Number of Jobs (FTE) in connection with the project at application is 10 and may represent Citywide employment.</t>
  </si>
  <si>
    <t>93382</t>
  </si>
  <si>
    <t>93389</t>
  </si>
  <si>
    <t>Infractions are not applicable as job trigger(s) to incur penalties ended on 12/31/02.</t>
  </si>
  <si>
    <t>Project amount is $0 because the bonds issued are fully taxable.</t>
  </si>
  <si>
    <t>93391</t>
  </si>
  <si>
    <t>Project has multiple locations in borough(s) Bronx, Manhattan and council district(s) 1, 15. Project "Location" refers to main location.</t>
  </si>
  <si>
    <t>93397</t>
  </si>
  <si>
    <t>93448</t>
  </si>
  <si>
    <t>93449</t>
  </si>
  <si>
    <t>Number of Jobs (FTE) in connection with the project at application is 880 and may represent Citywide employment.</t>
  </si>
  <si>
    <t>93450</t>
  </si>
  <si>
    <t>Number of Jobs (FTE) in connection with the project at application is 41 and may represent Citywide employment.</t>
  </si>
  <si>
    <t>93455</t>
  </si>
  <si>
    <t>93456</t>
  </si>
  <si>
    <t>Project has multiple locations in borough(s) Brooklyn and council district(s) 33, 35. Project "Location" refers to main location.</t>
  </si>
  <si>
    <t>93803</t>
  </si>
  <si>
    <t>93819</t>
  </si>
  <si>
    <t>Project has multiple locations in borough(s) Queens and council district(s) 31. Project "Location" refers to main location.</t>
  </si>
  <si>
    <t>93841</t>
  </si>
  <si>
    <t>Number of Jobs (FTE) in connection with the project at application is 56 and may represent Citywide employment.</t>
  </si>
  <si>
    <t>Company is subject to the Fair Wages for New Yorkers Act and certified that it pays living wage.</t>
  </si>
  <si>
    <t>93851</t>
  </si>
  <si>
    <t>93853</t>
  </si>
  <si>
    <t>Project has multiple locations in borough(s) Queens and council district(s) 19, 23, 27, 31, 32. Project "Location" refers to main location.</t>
  </si>
  <si>
    <t>93856</t>
  </si>
  <si>
    <t>93858</t>
  </si>
  <si>
    <t>Project has multiple locations in borough(s) Bronx and council district(s) 12. Project "Location" refers to main location.</t>
  </si>
  <si>
    <t>Company is subject to the Fair Wages for New Yorkers Act, but is exempt from paying a living wage and provided exemption certificate.</t>
  </si>
  <si>
    <t>93859</t>
  </si>
  <si>
    <t>93862</t>
  </si>
  <si>
    <t>93865</t>
  </si>
  <si>
    <t>Estimate is "403" based on last reported data [FY19].</t>
  </si>
  <si>
    <t>Number of Jobs (FTE) in connection with the project at application is 132 and may represent Citywide employment.</t>
  </si>
  <si>
    <t>93866</t>
  </si>
  <si>
    <t>93867</t>
  </si>
  <si>
    <t>93868</t>
  </si>
  <si>
    <t>Project has multiple locations in borough(s) Bronx, Brooklyn, Manhattan, Queens and council district(s) 10, 17, 28, 37. Project "Location" refers to main location.</t>
  </si>
  <si>
    <t>93869</t>
  </si>
  <si>
    <t>Estimate is "65" based on last reported data [FY19].</t>
  </si>
  <si>
    <t>93870</t>
  </si>
  <si>
    <t>Number of Jobs (FTE) in connection with the project at application is 51.5 and may represent Citywide employment.</t>
  </si>
  <si>
    <t>93871</t>
  </si>
  <si>
    <t>93873</t>
  </si>
  <si>
    <t>Project has multiple locations in borough(s) Manhattan and council district(s) 4, 5. Project "Location" refers to main location.</t>
  </si>
  <si>
    <t>Number of Jobs (FTE) in connection with the project at application is 165 and may represent Citywide employment.</t>
  </si>
  <si>
    <t>93874</t>
  </si>
  <si>
    <t>93875</t>
  </si>
  <si>
    <t>93876</t>
  </si>
  <si>
    <t>Number of Jobs (FTE) in connection with the project at application is 122.5 and may represent Citywide employment.</t>
  </si>
  <si>
    <t>93877</t>
  </si>
  <si>
    <t>Project has multiple locations in borough(s) Bronx and council district(s) 18. Project "Location" refers to main location.</t>
  </si>
  <si>
    <t>93878</t>
  </si>
  <si>
    <t>93879</t>
  </si>
  <si>
    <t>93880</t>
  </si>
  <si>
    <t>93881</t>
  </si>
  <si>
    <t>Estimate is "610" based on last reported data [FY19].</t>
  </si>
  <si>
    <t>Project's agreement terminated during FY 2020. Full time equivalent employment at termination was 652.</t>
  </si>
  <si>
    <t>93882</t>
  </si>
  <si>
    <t>93883</t>
  </si>
  <si>
    <t>Project has multiple locations in borough(s) Brooklyn, Staten Island and council district(s) 44, 49. Project "Location" refers to main location.</t>
  </si>
  <si>
    <t>93884</t>
  </si>
  <si>
    <t>Project has multiple locations in borough(s) Bronx, Brooklyn, Queens and council district(s) 12, 23, 24, 27, 28, 29, 34, 35, 38, 40. Project "Location" refers to main location.</t>
  </si>
  <si>
    <t>93885</t>
  </si>
  <si>
    <t>93886</t>
  </si>
  <si>
    <t>93888</t>
  </si>
  <si>
    <t>93889</t>
  </si>
  <si>
    <t>Number of Jobs (FTE) in connection with the project at application is 54 and may represent Citywide employment.</t>
  </si>
  <si>
    <t>93890</t>
  </si>
  <si>
    <t>93892</t>
  </si>
  <si>
    <t>Project has multiple locations in borough(s) Manhattan and council district(s) 7, 10. Project "Location" refers to main location.</t>
  </si>
  <si>
    <t>93910</t>
  </si>
  <si>
    <t>93917</t>
  </si>
  <si>
    <t>93918</t>
  </si>
  <si>
    <t>93920</t>
  </si>
  <si>
    <t>93922</t>
  </si>
  <si>
    <t>93926</t>
  </si>
  <si>
    <t>Estimate is "1943" based on last reported data [FY15].</t>
  </si>
  <si>
    <t>93927</t>
  </si>
  <si>
    <t>93928</t>
  </si>
  <si>
    <t>93929</t>
  </si>
  <si>
    <t>93930</t>
  </si>
  <si>
    <t>93933</t>
  </si>
  <si>
    <t>93934</t>
  </si>
  <si>
    <t>93940</t>
  </si>
  <si>
    <t>93941</t>
  </si>
  <si>
    <t>Estimate is "1395" based on last reported data [FY19].</t>
  </si>
  <si>
    <t>Project has multiple locations in borough(s) Brooklyn, Manhattan, Queens, Staten Island and council district(s) 3, 4, 6, 9, 26, 30, 36, 37, 39, 51. Project "Location" refers to main location.</t>
  </si>
  <si>
    <t>Project's agreement terminated during FY 2020. Full time equivalent employment at termination was 1,059.</t>
  </si>
  <si>
    <t>93942</t>
  </si>
  <si>
    <t>93943</t>
  </si>
  <si>
    <t>93944</t>
  </si>
  <si>
    <t>Number of Jobs (FTE) in connection with the project at application is 2338 and may represent Citywide employment.</t>
  </si>
  <si>
    <t>93945</t>
  </si>
  <si>
    <t>Number of Jobs (FTE) in connection with the project at application is 1963 and may represent Citywide employment.</t>
  </si>
  <si>
    <t>93946</t>
  </si>
  <si>
    <t>Project not substantially complete as of 6/30/2020.</t>
  </si>
  <si>
    <t>93948</t>
  </si>
  <si>
    <t>93949</t>
  </si>
  <si>
    <t>Number of Jobs (FTE) in connection with the project at application is 595 and may represent Citywide employment.</t>
  </si>
  <si>
    <t>93950</t>
  </si>
  <si>
    <t>93951</t>
  </si>
  <si>
    <t>93952</t>
  </si>
  <si>
    <t>93954</t>
  </si>
  <si>
    <t>Project has multiple locations in borough(s) Manhattan and council district(s) 2. Project "Location" refers to main location.</t>
  </si>
  <si>
    <t>93958</t>
  </si>
  <si>
    <t>93959</t>
  </si>
  <si>
    <t>Project has multiple locations in borough(s) Manhattan, Queens and council district(s) 4, 24. Project "Location" refers to main location.</t>
  </si>
  <si>
    <t>93960</t>
  </si>
  <si>
    <t>Project has multiple locations in borough(s) Brooklyn, Manhattan and council district(s) 1, 2, 33. Project "Location" refers to main location.</t>
  </si>
  <si>
    <t>93962</t>
  </si>
  <si>
    <t>Project has multiple locations in borough(s) Manhattan and council district(s) 6. Project "Location" refers to main location.</t>
  </si>
  <si>
    <t>93963</t>
  </si>
  <si>
    <t>93964</t>
  </si>
  <si>
    <t>Project has multiple locations in borough(s) Brooklyn and council district(s) 39, 43. Project "Location" refers to main location.</t>
  </si>
  <si>
    <t>93965</t>
  </si>
  <si>
    <t>93966</t>
  </si>
  <si>
    <t>93967</t>
  </si>
  <si>
    <t>93968</t>
  </si>
  <si>
    <t>93970</t>
  </si>
  <si>
    <t>93973</t>
  </si>
  <si>
    <t>93974</t>
  </si>
  <si>
    <t>Number of Jobs (FTE) in connection with the project at application is 349 and may represent Citywide employment.</t>
  </si>
  <si>
    <t>93976</t>
  </si>
  <si>
    <t>Number of Jobs (FTE) in connection with the project at application is 7.5 and may represent Citywide employment.</t>
  </si>
  <si>
    <t>93977</t>
  </si>
  <si>
    <t>93978</t>
  </si>
  <si>
    <t>93979</t>
  </si>
  <si>
    <t>Company participates in additional  Build NYC Tax-Exempt Promissory Note project(s). Employment and tax data above include data from the additional project(s).</t>
  </si>
  <si>
    <t>93980</t>
  </si>
  <si>
    <t>93981</t>
  </si>
  <si>
    <t>93984</t>
  </si>
  <si>
    <t>93987</t>
  </si>
  <si>
    <t>Project has multiple locations in borough(s) Manhattan and council district(s) 8, 9. Project "Location" refers to main location.</t>
  </si>
  <si>
    <t>93992</t>
  </si>
  <si>
    <t>Estimate is "306" based on last reported data [FY19].</t>
  </si>
  <si>
    <t>94034</t>
  </si>
  <si>
    <t>94035</t>
  </si>
  <si>
    <t>94036</t>
  </si>
  <si>
    <t>94037</t>
  </si>
  <si>
    <t>Project has multiple locations in borough(s) Manhattan and council district(s) 6, 45. Project "Location" refers to main location.</t>
  </si>
  <si>
    <t>94038</t>
  </si>
  <si>
    <t>94039</t>
  </si>
  <si>
    <t>94040</t>
  </si>
  <si>
    <t>Number of Jobs (FTE) in connection with the project at application is 90 and may represent Citywide employment.</t>
  </si>
  <si>
    <t>94041</t>
  </si>
  <si>
    <t>94042</t>
  </si>
  <si>
    <t>94043</t>
  </si>
  <si>
    <t>94044</t>
  </si>
  <si>
    <t>94045</t>
  </si>
  <si>
    <t>94048</t>
  </si>
  <si>
    <t>Project has multiple locations in borough(s) Brooklyn and council district(s) 33, 36. Project "Location" refers to main location.</t>
  </si>
  <si>
    <t>94049</t>
  </si>
  <si>
    <t>94050</t>
  </si>
  <si>
    <t>94051</t>
  </si>
  <si>
    <t>Company is subject to the Fair Wages for New Yorkers Act, but is exempt from paying a living wage and provided an exemption certificate.</t>
  </si>
  <si>
    <t>Company participates in additional Not-For-Profit Bond project(s). Employment and tax data above include data from the additional project(s).</t>
  </si>
  <si>
    <t>94052</t>
  </si>
  <si>
    <t>94053</t>
  </si>
  <si>
    <t>94054</t>
  </si>
  <si>
    <t>94056</t>
  </si>
  <si>
    <t>Project has multiple locations in borough(s) Brooklyn and council district(s) 44. Project "Location" refers to main location.</t>
  </si>
  <si>
    <t>Number of Jobs (FTE) in connection with the project at application is 82 and may represent Citywide employment.</t>
  </si>
  <si>
    <t>94057</t>
  </si>
  <si>
    <t>94058</t>
  </si>
  <si>
    <t>Number of Jobs (FTE) in connection with the project at application is 42 and may represent Citywide employment.</t>
  </si>
  <si>
    <t>94059</t>
  </si>
  <si>
    <t>94060</t>
  </si>
  <si>
    <t>94062</t>
  </si>
  <si>
    <t>94063</t>
  </si>
  <si>
    <t>94064</t>
  </si>
  <si>
    <t>94065</t>
  </si>
  <si>
    <t>Estimate is "264" based on last reported data [FY19].</t>
  </si>
  <si>
    <t>Project's agreement terminated during FY 2020. Full time equivalent employment at termination was 207.5.</t>
  </si>
  <si>
    <t>94066</t>
  </si>
  <si>
    <t>Project has multiple locations in borough(s) Brooklyn and council district(s) 39, 42. Project "Location" refers to main location.</t>
  </si>
  <si>
    <t>94067</t>
  </si>
  <si>
    <t>94070</t>
  </si>
  <si>
    <t>94072</t>
  </si>
  <si>
    <t>Project has multiple locations in borough(s) Bronx, Manhattan and council district(s) 6, 11. Project "Location" refers to main location.</t>
  </si>
  <si>
    <t>94073</t>
  </si>
  <si>
    <t>94075</t>
  </si>
  <si>
    <t>94076</t>
  </si>
  <si>
    <t>94077</t>
  </si>
  <si>
    <t>94078</t>
  </si>
  <si>
    <t>94081</t>
  </si>
  <si>
    <t>94083</t>
  </si>
  <si>
    <t>94084</t>
  </si>
  <si>
    <t>94085</t>
  </si>
  <si>
    <t>94086</t>
  </si>
  <si>
    <t>Project has multiple locations in borough(s) Brooklyn, Manhattan, Queens, Staten Island and council district(s) 4, 6, 9, 20, 23, 33, 36, 39, 51. Project "Location" refers to main location.</t>
  </si>
  <si>
    <t>94087</t>
  </si>
  <si>
    <t>94088</t>
  </si>
  <si>
    <t>94089</t>
  </si>
  <si>
    <t>94090</t>
  </si>
  <si>
    <t>Project has multiple locations in borough(s) Bronx and council district(s) 13. Project "Location" refers to main location.</t>
  </si>
  <si>
    <t>94092</t>
  </si>
  <si>
    <t>94093</t>
  </si>
  <si>
    <t>94094</t>
  </si>
  <si>
    <t>94095</t>
  </si>
  <si>
    <t>94096</t>
  </si>
  <si>
    <t>94097</t>
  </si>
  <si>
    <t>Number of Jobs (FTE) in connection with the project at application is 119.5 and may represent Citywide employment.</t>
  </si>
  <si>
    <t>94098</t>
  </si>
  <si>
    <t>94099</t>
  </si>
  <si>
    <t>94100</t>
  </si>
  <si>
    <t>Estimate is "57" based on last reported data [FY19].</t>
  </si>
  <si>
    <t>Project has multiple locations in borough(s) Brooklyn, Manhattan and council district(s) 7, 40. Project "Location" refers to main location.</t>
  </si>
  <si>
    <t>94101</t>
  </si>
  <si>
    <t>94102</t>
  </si>
  <si>
    <t>94104</t>
  </si>
  <si>
    <t>94105</t>
  </si>
  <si>
    <t>94106</t>
  </si>
  <si>
    <t>FY 20 Employment Data is not reported. based on last reported data [Jobs at Application].</t>
  </si>
  <si>
    <t>94109</t>
  </si>
  <si>
    <t>94110</t>
  </si>
  <si>
    <t>94111</t>
  </si>
  <si>
    <t>94112</t>
  </si>
  <si>
    <t>Number of Jobs (FTE) in connection with the project at application is 12.5 and may represent Citywide employment.</t>
  </si>
  <si>
    <t>94113</t>
  </si>
  <si>
    <t>94114</t>
  </si>
  <si>
    <t>94115</t>
  </si>
  <si>
    <t>94116</t>
  </si>
  <si>
    <t>94117</t>
  </si>
  <si>
    <t>94118</t>
  </si>
  <si>
    <t>Project has multiple locations in borough(s) Brooklyn and council district(s) 42, 44. Project "Location" refers to main location.</t>
  </si>
  <si>
    <t>94119</t>
  </si>
  <si>
    <t>Estimate is "218" based on last reported data [FY19].</t>
  </si>
  <si>
    <t>94121</t>
  </si>
  <si>
    <t>94122</t>
  </si>
  <si>
    <t>94125</t>
  </si>
  <si>
    <t>94126</t>
  </si>
  <si>
    <t>94127</t>
  </si>
  <si>
    <t>94128</t>
  </si>
  <si>
    <t>94129</t>
  </si>
  <si>
    <t>94130</t>
  </si>
  <si>
    <t>94131</t>
  </si>
  <si>
    <t>Company participates in additional New Markets Tax Credits Program (NMTC) project(s). Employment and tax data above include data from the additional project(s).</t>
  </si>
  <si>
    <t>94132</t>
  </si>
  <si>
    <t>94133</t>
  </si>
  <si>
    <t>Number of Jobs (FTE) in connection with the project at application is 182.5 and may represent Citywide employment.</t>
  </si>
  <si>
    <t>94134</t>
  </si>
  <si>
    <t>94135</t>
  </si>
  <si>
    <t>Employment number at application represents citywide employment.</t>
  </si>
  <si>
    <t>94136</t>
  </si>
  <si>
    <t>94137</t>
  </si>
  <si>
    <t>Estimate is "37" based on last reported data [FY19].</t>
  </si>
  <si>
    <t>94139</t>
  </si>
  <si>
    <t>94140</t>
  </si>
  <si>
    <t>94141</t>
  </si>
  <si>
    <t>94143</t>
  </si>
  <si>
    <t>94144</t>
  </si>
  <si>
    <t>94145</t>
  </si>
  <si>
    <t>94146</t>
  </si>
  <si>
    <t>94147</t>
  </si>
  <si>
    <t>94149</t>
  </si>
  <si>
    <t>Project has multiple locations in borough(s) Bronx and council district(s) 16. Project "Location" refers to main location.</t>
  </si>
  <si>
    <t>Number of Jobs (FTE) in connection with the project at application is 109 and may represent Citywide employment.</t>
  </si>
  <si>
    <t>94150</t>
  </si>
  <si>
    <t>94152</t>
  </si>
  <si>
    <t>94153</t>
  </si>
  <si>
    <t>94154</t>
  </si>
  <si>
    <t>94155</t>
  </si>
  <si>
    <t>94157</t>
  </si>
  <si>
    <t>94158</t>
  </si>
  <si>
    <t>Number of Jobs (FTE) in connection with the project at application is 168 and may represent Citywide employment.</t>
  </si>
  <si>
    <t>94159</t>
  </si>
  <si>
    <t>94160</t>
  </si>
  <si>
    <t>94162</t>
  </si>
  <si>
    <t>94165</t>
  </si>
  <si>
    <t>94166</t>
  </si>
  <si>
    <t>94167</t>
  </si>
  <si>
    <t>Project has multiple locations in borough(s) Bronx, Brooklyn, Manhattan, Queens and council district(s) 3, 4, 13, 28, 34, 41, 45. Project "Location" refers to main location.</t>
  </si>
  <si>
    <t>94170</t>
  </si>
  <si>
    <t>Number of Jobs (FTE) in connection with the project at application is 215.5 and may represent Citywide employment.</t>
  </si>
  <si>
    <t>94172</t>
  </si>
  <si>
    <t>Number of Jobs (FTE) in connection with the project at application is 319.5 and may represent Citywide employment.</t>
  </si>
  <si>
    <t>94173</t>
  </si>
  <si>
    <t>94174</t>
  </si>
  <si>
    <t>94175</t>
  </si>
  <si>
    <t>94177</t>
  </si>
  <si>
    <t>94179</t>
  </si>
  <si>
    <t>94180</t>
  </si>
  <si>
    <t>Estimate is "168" based on last reported data [FY19].</t>
  </si>
  <si>
    <t>Project has multiple locations in borough(s) Brooklyn and council district(s) 38, 44. Project "Location" refers to main location.</t>
  </si>
  <si>
    <t>94181</t>
  </si>
  <si>
    <t>94182</t>
  </si>
  <si>
    <t>94183</t>
  </si>
  <si>
    <t>94185</t>
  </si>
  <si>
    <t>Project has multiple locations in borough(s) Manhattan and council district(s) 3, 7. Project "Location" refers to main location.</t>
  </si>
  <si>
    <t>94186</t>
  </si>
  <si>
    <t>Estimate is "35" based on last reported data [FY19].</t>
  </si>
  <si>
    <t>94187</t>
  </si>
  <si>
    <t>94188</t>
  </si>
  <si>
    <t>94189</t>
  </si>
  <si>
    <t>94190</t>
  </si>
  <si>
    <t>94191</t>
  </si>
  <si>
    <t>Reported Project Amount is not $0. As a result of a severed Agency Lease Agreement, the Project Amount is a portion of the original total project amount of the Hudson Yards North Tower Tenant LLC project (ID #94036).</t>
  </si>
  <si>
    <t>94192</t>
  </si>
  <si>
    <t>94193</t>
  </si>
  <si>
    <t>Reported Project Amount is not $0. As a result of a severed Agency Lease Agreement, the Project Amount is a portion of the original total project amount of the Hudson Yards North Tower Tenant LLC (RHY Unit) project (ID #94036).</t>
  </si>
  <si>
    <t>94194</t>
  </si>
  <si>
    <t>Estimate is "3688" based on last reported data [FY19].</t>
  </si>
  <si>
    <t>94195</t>
  </si>
  <si>
    <t>94196</t>
  </si>
  <si>
    <t>94197</t>
  </si>
  <si>
    <t>94199</t>
  </si>
  <si>
    <t>94200</t>
  </si>
  <si>
    <t>94201</t>
  </si>
  <si>
    <t>94202</t>
  </si>
  <si>
    <t>Number of Jobs (FTE) in connection with the project at application is 83.5 and may represent Citywide employment.</t>
  </si>
  <si>
    <t>94203</t>
  </si>
  <si>
    <t>94204</t>
  </si>
  <si>
    <t>94205</t>
  </si>
  <si>
    <t>94206</t>
  </si>
  <si>
    <t>94207</t>
  </si>
  <si>
    <t>Number of Jobs (FTE) in connection with the project at application is 110.5 and may represent Citywide employment.</t>
  </si>
  <si>
    <t>94208</t>
  </si>
  <si>
    <t>94209</t>
  </si>
  <si>
    <t>94210</t>
  </si>
  <si>
    <t>Company refunded its existing NYCIDA bond transaction and entered into a new transaction with Build NYC during FY2020.</t>
  </si>
  <si>
    <t>94211</t>
  </si>
  <si>
    <t>94212</t>
  </si>
  <si>
    <t>94214</t>
  </si>
  <si>
    <t>94215</t>
  </si>
  <si>
    <t>94216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</si>
</sst>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42" formatCode="_(&quot;$&quot;* #,##0_);_(&quot;$&quot;* \(#,##0\);_(&quot;$&quot;* &quot;-&quot;_);_(@_)"/>
    <numFmt numFmtId="44" formatCode="_(&quot;$&quot;* #,##0.00_);_(&quot;$&quot;* \(#,##0.00\);_(&quot;$&quot;* &quot;-&quot;??_);_(@_)"/>
    <numFmt numFmtId="43" formatCode="_(* #,##0.00_);_(* \(#,##0.00\);_(* &quot;-&quot;??_);_(@_)"/>
    <numFmt numFmtId="164" formatCode="_(&quot;$&quot;* #,##0_);_(&quot;$&quot;* \(#,##0\);_(&quot;$&quot;* &quot;-&quot;??_);_(@_)"/>
  </numFmts>
  <fonts count="10" x14ac:knownFonts="1">
    <font>
      <sz val="10"/>
      <name val="Arial"/>
    </font>
    <font>
      <sz val="10"/>
      <name val="Arial"/>
      <family val="2"/>
    </font>
    <font>
      <sz val="10"/>
      <name val="Arial"/>
      <family val="2"/>
    </font>
    <font>
      <b/>
      <sz val="10"/>
      <color theme="0"/>
      <name val="Arial"/>
      <family val="2"/>
    </font>
    <font>
      <sz val="10"/>
      <color indexed="8"/>
      <name val="Arial"/>
      <family val="2"/>
    </font>
    <font>
      <sz val="18"/>
      <color rgb="FFC00000"/>
      <name val="Arial"/>
      <family val="2"/>
    </font>
    <font>
      <sz val="10"/>
      <color theme="1"/>
      <name val="Arial"/>
      <family val="2"/>
    </font>
    <font>
      <b/>
      <sz val="11"/>
      <color theme="0"/>
      <name val="Arial"/>
      <family val="2"/>
    </font>
    <font>
      <sz val="11"/>
      <name val="Arial"/>
      <family val="2"/>
    </font>
    <font>
      <sz val="11"/>
      <color theme="1"/>
      <name val="Arial"/>
      <family val="2"/>
    </font>
  </fonts>
  <fills count="5">
    <fill>
      <patternFill patternType="none"/>
    </fill>
    <fill>
      <patternFill patternType="gray125"/>
    </fill>
    <fill>
      <patternFill patternType="solid">
        <fgColor theme="0"/>
        <bgColor indexed="64"/>
      </patternFill>
    </fill>
    <fill>
      <patternFill patternType="solid">
        <fgColor theme="1"/>
        <bgColor indexed="64"/>
      </patternFill>
    </fill>
    <fill>
      <patternFill patternType="solid">
        <fgColor theme="0"/>
        <bgColor theme="0" tint="-0.14999847407452621"/>
      </patternFill>
    </fill>
  </fills>
  <borders count="9">
    <border>
      <left/>
      <right/>
      <top/>
      <bottom/>
      <diagonal/>
    </border>
    <border>
      <left style="thin">
        <color theme="1"/>
      </left>
      <right/>
      <top style="thin">
        <color theme="1"/>
      </top>
      <bottom/>
      <diagonal/>
    </border>
    <border>
      <left style="thin">
        <color theme="1"/>
      </left>
      <right/>
      <top style="medium">
        <color theme="1"/>
      </top>
      <bottom style="thin">
        <color theme="1"/>
      </bottom>
      <diagonal/>
    </border>
    <border>
      <left style="thin">
        <color theme="1"/>
      </left>
      <right style="thin">
        <color theme="1"/>
      </right>
      <top style="medium">
        <color theme="1"/>
      </top>
      <bottom style="thin">
        <color theme="1"/>
      </bottom>
      <diagonal/>
    </border>
    <border>
      <left style="thin">
        <color theme="1"/>
      </left>
      <right/>
      <top style="medium">
        <color theme="1"/>
      </top>
      <bottom/>
      <diagonal/>
    </border>
    <border>
      <left/>
      <right/>
      <top style="thin">
        <color theme="1"/>
      </top>
      <bottom/>
      <diagonal/>
    </border>
    <border>
      <left/>
      <right/>
      <top style="medium">
        <color theme="1"/>
      </top>
      <bottom/>
      <diagonal/>
    </border>
    <border>
      <left style="thin">
        <color theme="1"/>
      </left>
      <right/>
      <top/>
      <bottom/>
      <diagonal/>
    </border>
    <border>
      <left style="thin">
        <color theme="1"/>
      </left>
      <right style="thin">
        <color theme="1"/>
      </right>
      <top/>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87">
    <xf numFmtId="0" fontId="0" fillId="0" borderId="0" xfId="0"/>
    <xf numFmtId="0" fontId="2" fillId="0" borderId="0" xfId="0" applyFont="1"/>
    <xf numFmtId="0" fontId="2" fillId="0" borderId="0" xfId="0" applyFont="1" applyAlignment="1">
      <alignment vertical="center"/>
    </xf>
    <xf numFmtId="0" fontId="2" fillId="0" borderId="0" xfId="0" applyFont="1" applyAlignment="1">
      <alignment vertical="center" wrapText="1"/>
    </xf>
    <xf numFmtId="0" fontId="2" fillId="0" borderId="0" xfId="0" applyFont="1" applyAlignment="1">
      <alignment horizontal="left"/>
    </xf>
    <xf numFmtId="0" fontId="2" fillId="2" borderId="0" xfId="0" applyFont="1" applyFill="1" applyAlignment="1">
      <alignment horizontal="center"/>
    </xf>
    <xf numFmtId="0" fontId="2" fillId="0" borderId="0" xfId="0" applyNumberFormat="1" applyFont="1" applyAlignment="1">
      <alignment horizontal="center"/>
    </xf>
    <xf numFmtId="0" fontId="2" fillId="0" borderId="0" xfId="0" applyNumberFormat="1" applyFont="1" applyAlignment="1">
      <alignment horizontal="left"/>
    </xf>
    <xf numFmtId="1" fontId="2" fillId="0" borderId="0" xfId="0" applyNumberFormat="1" applyFont="1" applyAlignment="1">
      <alignment horizontal="center"/>
    </xf>
    <xf numFmtId="0" fontId="2" fillId="0" borderId="0" xfId="0" applyFont="1" applyAlignment="1">
      <alignment horizontal="center"/>
    </xf>
    <xf numFmtId="0" fontId="2" fillId="2" borderId="0" xfId="0" applyFont="1" applyFill="1" applyAlignment="1">
      <alignment horizontal="left"/>
    </xf>
    <xf numFmtId="0" fontId="2" fillId="0" borderId="0" xfId="0" applyFont="1" applyAlignment="1"/>
    <xf numFmtId="0" fontId="2" fillId="0" borderId="0" xfId="0" applyFont="1" applyBorder="1" applyAlignment="1"/>
    <xf numFmtId="0" fontId="2" fillId="0" borderId="0" xfId="3" applyNumberFormat="1" applyFont="1" applyAlignment="1">
      <alignment horizontal="center"/>
    </xf>
    <xf numFmtId="0" fontId="1" fillId="0" borderId="0" xfId="0" applyFont="1" applyAlignment="1">
      <alignment vertical="center" wrapText="1"/>
    </xf>
    <xf numFmtId="0" fontId="2" fillId="0" borderId="0" xfId="0" applyFont="1" applyAlignment="1">
      <alignment horizontal="center"/>
    </xf>
    <xf numFmtId="0" fontId="2" fillId="0" borderId="0" xfId="0" applyFont="1" applyAlignment="1">
      <alignment horizontal="center"/>
    </xf>
    <xf numFmtId="0" fontId="2" fillId="2" borderId="0" xfId="0" applyFont="1" applyFill="1" applyBorder="1" applyAlignment="1"/>
    <xf numFmtId="44" fontId="2" fillId="0" borderId="0" xfId="0" applyNumberFormat="1" applyFont="1" applyAlignment="1">
      <alignment horizontal="left"/>
    </xf>
    <xf numFmtId="1" fontId="2" fillId="0" borderId="0" xfId="3" applyNumberFormat="1" applyFont="1" applyAlignment="1">
      <alignment horizontal="center"/>
    </xf>
    <xf numFmtId="0" fontId="3" fillId="3" borderId="7" xfId="0" applyFont="1" applyFill="1" applyBorder="1" applyAlignment="1">
      <alignment horizontal="center"/>
    </xf>
    <xf numFmtId="0" fontId="7" fillId="0" borderId="0" xfId="0" applyFont="1" applyFill="1" applyBorder="1" applyAlignment="1">
      <alignment horizontal="center"/>
    </xf>
    <xf numFmtId="0" fontId="7" fillId="0" borderId="7" xfId="0" applyFont="1" applyFill="1" applyBorder="1" applyAlignment="1">
      <alignment horizontal="center"/>
    </xf>
    <xf numFmtId="0" fontId="8" fillId="0" borderId="0" xfId="0" applyFont="1"/>
    <xf numFmtId="0" fontId="9" fillId="0" borderId="6" xfId="0" applyFont="1" applyFill="1" applyBorder="1"/>
    <xf numFmtId="0" fontId="9" fillId="0" borderId="4" xfId="0" applyFont="1" applyFill="1" applyBorder="1"/>
    <xf numFmtId="0" fontId="9" fillId="0" borderId="5" xfId="0" applyFont="1" applyFill="1" applyBorder="1"/>
    <xf numFmtId="0" fontId="9" fillId="0" borderId="1" xfId="0" applyFont="1" applyFill="1" applyBorder="1"/>
    <xf numFmtId="0" fontId="8" fillId="0" borderId="0" xfId="0" applyFont="1" applyFill="1"/>
    <xf numFmtId="0" fontId="2" fillId="0" borderId="2" xfId="0" applyFont="1" applyBorder="1" applyAlignment="1">
      <alignment horizontal="center"/>
    </xf>
    <xf numFmtId="0" fontId="4" fillId="4" borderId="0" xfId="0" applyFont="1" applyFill="1" applyBorder="1" applyAlignment="1">
      <alignment horizontal="center" wrapText="1" readingOrder="1"/>
    </xf>
    <xf numFmtId="0" fontId="2" fillId="0" borderId="2" xfId="0" applyFont="1" applyBorder="1" applyAlignment="1"/>
    <xf numFmtId="0" fontId="4" fillId="4" borderId="0" xfId="0" applyFont="1" applyFill="1" applyBorder="1" applyAlignment="1">
      <alignment wrapText="1" readingOrder="1"/>
    </xf>
    <xf numFmtId="0" fontId="4" fillId="4" borderId="0" xfId="0" applyFont="1" applyFill="1" applyBorder="1" applyAlignment="1">
      <alignment readingOrder="1"/>
    </xf>
    <xf numFmtId="0" fontId="4" fillId="4" borderId="0" xfId="0" applyFont="1" applyFill="1" applyBorder="1" applyAlignment="1">
      <alignment horizontal="center" wrapText="1"/>
    </xf>
    <xf numFmtId="0" fontId="2" fillId="0" borderId="2" xfId="0" applyNumberFormat="1" applyFont="1" applyBorder="1" applyAlignment="1">
      <alignment horizontal="left"/>
    </xf>
    <xf numFmtId="0" fontId="4" fillId="4" borderId="0" xfId="0" applyNumberFormat="1" applyFont="1" applyFill="1" applyBorder="1" applyAlignment="1">
      <alignment horizontal="left" wrapText="1" readingOrder="1"/>
    </xf>
    <xf numFmtId="0" fontId="4" fillId="4" borderId="0" xfId="0" applyNumberFormat="1" applyFont="1" applyFill="1" applyBorder="1" applyAlignment="1">
      <alignment horizontal="left" wrapText="1"/>
    </xf>
    <xf numFmtId="0" fontId="4" fillId="4" borderId="0" xfId="1" applyNumberFormat="1" applyFont="1" applyFill="1" applyBorder="1" applyAlignment="1">
      <alignment horizontal="left" wrapText="1" readingOrder="1"/>
    </xf>
    <xf numFmtId="0" fontId="4" fillId="4" borderId="0" xfId="1" applyNumberFormat="1" applyFont="1" applyFill="1" applyBorder="1" applyAlignment="1">
      <alignment horizontal="left" wrapText="1"/>
    </xf>
    <xf numFmtId="0" fontId="6" fillId="4" borderId="0" xfId="0" applyNumberFormat="1" applyFont="1" applyFill="1" applyBorder="1" applyAlignment="1"/>
    <xf numFmtId="14" fontId="6" fillId="4" borderId="0" xfId="0" applyNumberFormat="1" applyFont="1" applyFill="1" applyBorder="1" applyAlignment="1"/>
    <xf numFmtId="14" fontId="6" fillId="4" borderId="0" xfId="0" applyNumberFormat="1" applyFont="1" applyFill="1" applyBorder="1" applyAlignment="1">
      <alignment horizontal="left"/>
    </xf>
    <xf numFmtId="44" fontId="2" fillId="0" borderId="2" xfId="0" applyNumberFormat="1" applyFont="1" applyBorder="1" applyAlignment="1">
      <alignment horizontal="left"/>
    </xf>
    <xf numFmtId="44" fontId="6" fillId="4" borderId="0" xfId="0" applyNumberFormat="1" applyFont="1" applyFill="1" applyBorder="1" applyAlignment="1">
      <alignment horizontal="left"/>
    </xf>
    <xf numFmtId="1" fontId="2" fillId="0" borderId="2" xfId="0" applyNumberFormat="1" applyFont="1" applyBorder="1" applyAlignment="1">
      <alignment horizontal="center"/>
    </xf>
    <xf numFmtId="1" fontId="6" fillId="4" borderId="0" xfId="1" applyNumberFormat="1" applyFont="1" applyFill="1" applyBorder="1" applyAlignment="1">
      <alignment horizontal="center"/>
    </xf>
    <xf numFmtId="1" fontId="2" fillId="0" borderId="2" xfId="3" applyNumberFormat="1" applyFont="1" applyBorder="1" applyAlignment="1">
      <alignment horizontal="center"/>
    </xf>
    <xf numFmtId="1" fontId="6" fillId="4" borderId="0" xfId="3" applyNumberFormat="1" applyFont="1" applyFill="1" applyBorder="1" applyAlignment="1">
      <alignment horizontal="center"/>
    </xf>
    <xf numFmtId="0" fontId="3" fillId="3" borderId="7" xfId="0" applyFont="1" applyFill="1" applyBorder="1" applyAlignment="1"/>
    <xf numFmtId="0" fontId="3" fillId="3" borderId="7" xfId="0" applyFont="1" applyFill="1" applyBorder="1" applyAlignment="1">
      <alignment horizontal="left" wrapText="1"/>
    </xf>
    <xf numFmtId="0" fontId="3" fillId="3" borderId="7" xfId="1" applyNumberFormat="1" applyFont="1" applyFill="1" applyBorder="1" applyAlignment="1">
      <alignment horizontal="left" wrapText="1"/>
    </xf>
    <xf numFmtId="0" fontId="3" fillId="3" borderId="7" xfId="0" applyNumberFormat="1" applyFont="1" applyFill="1" applyBorder="1" applyAlignment="1">
      <alignment horizontal="left" wrapText="1"/>
    </xf>
    <xf numFmtId="14" fontId="3" fillId="3" borderId="7" xfId="0" applyNumberFormat="1" applyFont="1" applyFill="1" applyBorder="1" applyAlignment="1">
      <alignment wrapText="1"/>
    </xf>
    <xf numFmtId="14" fontId="3" fillId="3" borderId="7" xfId="0" applyNumberFormat="1" applyFont="1" applyFill="1" applyBorder="1" applyAlignment="1"/>
    <xf numFmtId="164" fontId="3" fillId="3" borderId="7" xfId="2" applyNumberFormat="1" applyFont="1" applyFill="1" applyBorder="1" applyAlignment="1"/>
    <xf numFmtId="1" fontId="3" fillId="3" borderId="7" xfId="1" applyNumberFormat="1" applyFont="1" applyFill="1" applyBorder="1" applyAlignment="1">
      <alignment horizontal="center" wrapText="1"/>
    </xf>
    <xf numFmtId="1" fontId="3" fillId="3" borderId="7" xfId="1" applyNumberFormat="1" applyFont="1" applyFill="1" applyBorder="1" applyAlignment="1">
      <alignment horizontal="center"/>
    </xf>
    <xf numFmtId="1" fontId="3" fillId="3" borderId="7" xfId="0" applyNumberFormat="1" applyFont="1" applyFill="1" applyBorder="1" applyAlignment="1">
      <alignment horizontal="center" wrapText="1"/>
    </xf>
    <xf numFmtId="42" fontId="6" fillId="4" borderId="0" xfId="2" applyNumberFormat="1" applyFont="1" applyFill="1" applyBorder="1" applyAlignment="1"/>
    <xf numFmtId="42" fontId="2" fillId="0" borderId="0" xfId="0" applyNumberFormat="1" applyFont="1" applyAlignment="1"/>
    <xf numFmtId="42" fontId="3" fillId="3" borderId="7" xfId="2" applyNumberFormat="1" applyFont="1" applyFill="1" applyBorder="1" applyAlignment="1">
      <alignment wrapText="1"/>
    </xf>
    <xf numFmtId="42" fontId="2" fillId="0" borderId="2" xfId="0" applyNumberFormat="1" applyFont="1" applyBorder="1" applyAlignment="1"/>
    <xf numFmtId="42" fontId="6" fillId="4" borderId="0" xfId="0" applyNumberFormat="1" applyFont="1" applyFill="1" applyBorder="1" applyAlignment="1"/>
    <xf numFmtId="42" fontId="6" fillId="4" borderId="0" xfId="0" applyNumberFormat="1" applyFont="1" applyFill="1" applyBorder="1" applyAlignment="1">
      <alignment wrapText="1"/>
    </xf>
    <xf numFmtId="1" fontId="3" fillId="3" borderId="7" xfId="2" applyNumberFormat="1" applyFont="1" applyFill="1" applyBorder="1" applyAlignment="1">
      <alignment horizontal="center" wrapText="1"/>
    </xf>
    <xf numFmtId="0" fontId="3" fillId="3" borderId="7" xfId="2" applyNumberFormat="1" applyFont="1" applyFill="1" applyBorder="1" applyAlignment="1">
      <alignment horizontal="center" wrapText="1"/>
    </xf>
    <xf numFmtId="1" fontId="3" fillId="3" borderId="7" xfId="2" applyNumberFormat="1" applyFont="1" applyFill="1" applyBorder="1" applyAlignment="1">
      <alignment horizontal="center"/>
    </xf>
    <xf numFmtId="0" fontId="2" fillId="2" borderId="0" xfId="0" applyFont="1" applyFill="1" applyBorder="1" applyAlignment="1">
      <alignment horizontal="center"/>
    </xf>
    <xf numFmtId="9" fontId="6" fillId="4" borderId="0" xfId="3" applyNumberFormat="1" applyFont="1" applyFill="1" applyBorder="1" applyAlignment="1">
      <alignment horizontal="center"/>
    </xf>
    <xf numFmtId="10" fontId="2" fillId="0" borderId="0" xfId="3" applyNumberFormat="1" applyFont="1" applyAlignment="1">
      <alignment horizontal="center"/>
    </xf>
    <xf numFmtId="10" fontId="3" fillId="3" borderId="8" xfId="3" applyNumberFormat="1" applyFont="1" applyFill="1" applyBorder="1" applyAlignment="1">
      <alignment horizontal="center" wrapText="1"/>
    </xf>
    <xf numFmtId="9" fontId="2" fillId="0" borderId="0" xfId="3" applyNumberFormat="1" applyFont="1" applyAlignment="1">
      <alignment horizontal="center"/>
    </xf>
    <xf numFmtId="9" fontId="2" fillId="0" borderId="3" xfId="3" applyNumberFormat="1" applyFont="1" applyBorder="1" applyAlignment="1">
      <alignment horizontal="center"/>
    </xf>
    <xf numFmtId="0" fontId="2" fillId="0" borderId="0" xfId="0" applyNumberFormat="1" applyFont="1" applyBorder="1" applyAlignment="1">
      <alignment horizontal="center"/>
    </xf>
    <xf numFmtId="0" fontId="1" fillId="0" borderId="0" xfId="0" applyNumberFormat="1" applyFont="1" applyBorder="1" applyAlignment="1">
      <alignment horizontal="center"/>
    </xf>
    <xf numFmtId="1" fontId="1" fillId="0" borderId="0" xfId="0" applyNumberFormat="1" applyFont="1" applyAlignment="1">
      <alignment horizontal="center"/>
    </xf>
    <xf numFmtId="9" fontId="1" fillId="0" borderId="0" xfId="3" applyNumberFormat="1" applyFont="1" applyAlignment="1">
      <alignment horizontal="center"/>
    </xf>
    <xf numFmtId="0" fontId="2" fillId="0" borderId="0" xfId="0" applyFont="1" applyBorder="1" applyAlignment="1">
      <alignment horizontal="center"/>
    </xf>
    <xf numFmtId="0" fontId="2" fillId="0" borderId="0" xfId="0" applyNumberFormat="1" applyFont="1" applyBorder="1" applyAlignment="1">
      <alignment horizontal="left"/>
    </xf>
    <xf numFmtId="44" fontId="2" fillId="0" borderId="0" xfId="0" applyNumberFormat="1" applyFont="1" applyBorder="1" applyAlignment="1">
      <alignment horizontal="left"/>
    </xf>
    <xf numFmtId="1" fontId="2" fillId="0" borderId="0" xfId="0" applyNumberFormat="1" applyFont="1" applyBorder="1" applyAlignment="1">
      <alignment horizontal="center"/>
    </xf>
    <xf numFmtId="1" fontId="2" fillId="0" borderId="0" xfId="3" applyNumberFormat="1" applyFont="1" applyBorder="1" applyAlignment="1">
      <alignment horizontal="center"/>
    </xf>
    <xf numFmtId="42" fontId="2" fillId="0" borderId="0" xfId="0" applyNumberFormat="1" applyFont="1" applyBorder="1" applyAlignment="1"/>
    <xf numFmtId="9" fontId="2" fillId="0" borderId="0" xfId="3" applyNumberFormat="1" applyFont="1" applyBorder="1" applyAlignment="1">
      <alignment horizontal="center"/>
    </xf>
    <xf numFmtId="0" fontId="2" fillId="0" borderId="0" xfId="0" applyFont="1" applyAlignment="1">
      <alignment horizontal="center"/>
    </xf>
    <xf numFmtId="0" fontId="5" fillId="2" borderId="0" xfId="0" applyFont="1" applyFill="1" applyAlignment="1">
      <alignment horizontal="center"/>
    </xf>
  </cellXfs>
  <cellStyles count="4">
    <cellStyle name="Comma" xfId="1" builtinId="3"/>
    <cellStyle name="Currency" xfId="2" builtinId="4"/>
    <cellStyle name="Normal" xfId="0" builtinId="0"/>
    <cellStyle name="Percent" xfId="3" builtinId="5"/>
  </cellStyles>
  <dxfs count="150">
    <dxf>
      <font>
        <b val="0"/>
        <i val="0"/>
        <strike val="0"/>
        <condense val="0"/>
        <extend val="0"/>
        <outline val="0"/>
        <shadow val="0"/>
        <u val="none"/>
        <vertAlign val="baseline"/>
        <sz val="11"/>
        <color theme="1"/>
        <name val="Arial"/>
        <scheme val="none"/>
      </font>
      <fill>
        <patternFill patternType="none">
          <bgColor auto="1"/>
        </patternFill>
      </fill>
      <border diagonalUp="0" diagonalDown="0" outline="0">
        <left style="thin">
          <color theme="1"/>
        </left>
        <right/>
        <top style="thin">
          <color theme="1"/>
        </top>
        <bottom/>
      </border>
    </dxf>
    <dxf>
      <font>
        <b val="0"/>
        <i val="0"/>
        <strike val="0"/>
        <condense val="0"/>
        <extend val="0"/>
        <outline val="0"/>
        <shadow val="0"/>
        <u val="none"/>
        <vertAlign val="baseline"/>
        <sz val="11"/>
        <color theme="1"/>
        <name val="Arial"/>
        <scheme val="none"/>
      </font>
      <fill>
        <patternFill patternType="none">
          <bgColor auto="1"/>
        </patternFill>
      </fill>
      <border diagonalUp="0" diagonalDown="0" outline="0">
        <left/>
        <right/>
        <top style="thin">
          <color theme="1"/>
        </top>
        <bottom/>
      </border>
    </dxf>
    <dxf>
      <border outline="0">
        <left style="thin">
          <color theme="1"/>
        </left>
        <right style="thin">
          <color theme="1"/>
        </right>
        <top style="thin">
          <color theme="1"/>
        </top>
        <bottom style="thin">
          <color theme="1"/>
        </bottom>
      </border>
    </dxf>
    <dxf>
      <font>
        <strike val="0"/>
        <outline val="0"/>
        <shadow val="0"/>
        <u val="none"/>
        <vertAlign val="baseline"/>
        <sz val="11"/>
        <name val="Arial"/>
        <scheme val="none"/>
      </font>
      <fill>
        <patternFill patternType="none">
          <bgColor auto="1"/>
        </patternFill>
      </fill>
    </dxf>
    <dxf>
      <font>
        <b/>
        <i val="0"/>
        <strike val="0"/>
        <condense val="0"/>
        <extend val="0"/>
        <outline val="0"/>
        <shadow val="0"/>
        <u val="none"/>
        <vertAlign val="baseline"/>
        <sz val="11"/>
        <color theme="0"/>
        <name val="Arial"/>
        <scheme val="none"/>
      </font>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4" formatCode="0.00%"/>
      <alignment horizontal="center"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 formatCode="0"/>
      <alignment horizontal="center"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 formatCode="0"/>
      <alignment horizontal="center"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0" formatCode="General"/>
      <alignment horizontal="center"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0" formatCode="General"/>
      <alignment horizontal="center"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0" formatCode="General"/>
      <alignment horizontal="center"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0" formatCode="General"/>
      <alignment horizontal="center"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0" formatCode="General"/>
      <alignment horizontal="center"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0" formatCode="General"/>
      <alignment horizontal="center"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0" formatCode="General"/>
      <alignment horizontal="center"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0" formatCode="General"/>
      <alignment horizontal="center"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0" formatCode="General"/>
      <alignment horizontal="center"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0" formatCode="General"/>
      <alignment horizontal="center"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0" formatCode="General"/>
      <alignment horizontal="center"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0" formatCode="General"/>
      <alignment horizontal="center"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32" formatCode="_(&quot;$&quot;* #,##0_);_(&quot;$&quot;* \(#,##0\);_(&quot;$&quot;* &quot;-&quot;_);_(@_)"/>
      <alignment horizontal="general"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32" formatCode="_(&quot;$&quot;* #,##0_);_(&quot;$&quot;* \(#,##0\);_(&quot;$&quot;* &quot;-&quot;_);_(@_)"/>
      <alignment horizontal="general"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32" formatCode="_(&quot;$&quot;* #,##0_);_(&quot;$&quot;* \(#,##0\);_(&quot;$&quot;* &quot;-&quot;_);_(@_)"/>
      <alignment horizontal="general"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32" formatCode="_(&quot;$&quot;* #,##0_);_(&quot;$&quot;* \(#,##0\);_(&quot;$&quot;* &quot;-&quot;_);_(@_)"/>
      <alignment horizontal="general"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32" formatCode="_(&quot;$&quot;* #,##0_);_(&quot;$&quot;* \(#,##0\);_(&quot;$&quot;* &quot;-&quot;_);_(@_)"/>
      <alignment horizontal="general"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32" formatCode="_(&quot;$&quot;* #,##0_);_(&quot;$&quot;* \(#,##0\);_(&quot;$&quot;* &quot;-&quot;_);_(@_)"/>
      <alignment horizontal="general"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32" formatCode="_(&quot;$&quot;* #,##0_);_(&quot;$&quot;* \(#,##0\);_(&quot;$&quot;* &quot;-&quot;_);_(@_)"/>
      <alignment horizontal="general"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32" formatCode="_(&quot;$&quot;* #,##0_);_(&quot;$&quot;* \(#,##0\);_(&quot;$&quot;* &quot;-&quot;_);_(@_)"/>
      <alignment horizontal="general"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32" formatCode="_(&quot;$&quot;* #,##0_);_(&quot;$&quot;* \(#,##0\);_(&quot;$&quot;* &quot;-&quot;_);_(@_)"/>
      <alignment horizontal="general"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32" formatCode="_(&quot;$&quot;* #,##0_);_(&quot;$&quot;* \(#,##0\);_(&quot;$&quot;* &quot;-&quot;_);_(@_)"/>
      <alignment horizontal="general"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32" formatCode="_(&quot;$&quot;* #,##0_);_(&quot;$&quot;* \(#,##0\);_(&quot;$&quot;* &quot;-&quot;_);_(@_)"/>
      <alignment horizontal="general"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32" formatCode="_(&quot;$&quot;* #,##0_);_(&quot;$&quot;* \(#,##0\);_(&quot;$&quot;* &quot;-&quot;_);_(@_)"/>
      <alignment horizontal="general"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32" formatCode="_(&quot;$&quot;* #,##0_);_(&quot;$&quot;* \(#,##0\);_(&quot;$&quot;* &quot;-&quot;_);_(@_)"/>
      <alignment horizontal="general"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32" formatCode="_(&quot;$&quot;* #,##0_);_(&quot;$&quot;* \(#,##0\);_(&quot;$&quot;* &quot;-&quot;_);_(@_)"/>
      <alignment horizontal="general"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32" formatCode="_(&quot;$&quot;* #,##0_);_(&quot;$&quot;* \(#,##0\);_(&quot;$&quot;* &quot;-&quot;_);_(@_)"/>
      <alignment horizontal="general"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32" formatCode="_(&quot;$&quot;* #,##0_);_(&quot;$&quot;* \(#,##0\);_(&quot;$&quot;* &quot;-&quot;_);_(@_)"/>
      <alignment horizontal="general"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32" formatCode="_(&quot;$&quot;* #,##0_);_(&quot;$&quot;* \(#,##0\);_(&quot;$&quot;* &quot;-&quot;_);_(@_)"/>
      <alignment horizontal="general"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32" formatCode="_(&quot;$&quot;* #,##0_);_(&quot;$&quot;* \(#,##0\);_(&quot;$&quot;* &quot;-&quot;_);_(@_)"/>
      <alignment horizontal="general"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32" formatCode="_(&quot;$&quot;* #,##0_);_(&quot;$&quot;* \(#,##0\);_(&quot;$&quot;* &quot;-&quot;_);_(@_)"/>
      <alignment horizontal="general"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32" formatCode="_(&quot;$&quot;* #,##0_);_(&quot;$&quot;* \(#,##0\);_(&quot;$&quot;* &quot;-&quot;_);_(@_)"/>
      <alignment horizontal="general"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32" formatCode="_(&quot;$&quot;* #,##0_);_(&quot;$&quot;* \(#,##0\);_(&quot;$&quot;* &quot;-&quot;_);_(@_)"/>
      <alignment horizontal="general"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32" formatCode="_(&quot;$&quot;* #,##0_);_(&quot;$&quot;* \(#,##0\);_(&quot;$&quot;* &quot;-&quot;_);_(@_)"/>
      <alignment horizontal="general"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32" formatCode="_(&quot;$&quot;* #,##0_);_(&quot;$&quot;* \(#,##0\);_(&quot;$&quot;* &quot;-&quot;_);_(@_)"/>
      <alignment horizontal="general"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32" formatCode="_(&quot;$&quot;* #,##0_);_(&quot;$&quot;* \(#,##0\);_(&quot;$&quot;* &quot;-&quot;_);_(@_)"/>
      <alignment horizontal="general"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32" formatCode="_(&quot;$&quot;* #,##0_);_(&quot;$&quot;* \(#,##0\);_(&quot;$&quot;* &quot;-&quot;_);_(@_)"/>
      <alignment horizontal="general"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32" formatCode="_(&quot;$&quot;* #,##0_);_(&quot;$&quot;* \(#,##0\);_(&quot;$&quot;* &quot;-&quot;_);_(@_)"/>
      <alignment horizontal="general"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32" formatCode="_(&quot;$&quot;* #,##0_);_(&quot;$&quot;* \(#,##0\);_(&quot;$&quot;* &quot;-&quot;_);_(@_)"/>
      <alignment horizontal="general"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32" formatCode="_(&quot;$&quot;* #,##0_);_(&quot;$&quot;* \(#,##0\);_(&quot;$&quot;* &quot;-&quot;_);_(@_)"/>
      <alignment horizontal="general"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32" formatCode="_(&quot;$&quot;* #,##0_);_(&quot;$&quot;* \(#,##0\);_(&quot;$&quot;* &quot;-&quot;_);_(@_)"/>
      <alignment horizontal="general"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32" formatCode="_(&quot;$&quot;* #,##0_);_(&quot;$&quot;* \(#,##0\);_(&quot;$&quot;* &quot;-&quot;_);_(@_)"/>
      <alignment horizontal="general"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32" formatCode="_(&quot;$&quot;* #,##0_);_(&quot;$&quot;* \(#,##0\);_(&quot;$&quot;* &quot;-&quot;_);_(@_)"/>
      <alignment horizontal="general"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32" formatCode="_(&quot;$&quot;* #,##0_);_(&quot;$&quot;* \(#,##0\);_(&quot;$&quot;* &quot;-&quot;_);_(@_)"/>
      <alignment horizontal="general"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32" formatCode="_(&quot;$&quot;* #,##0_);_(&quot;$&quot;* \(#,##0\);_(&quot;$&quot;* &quot;-&quot;_);_(@_)"/>
      <alignment horizontal="general"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32" formatCode="_(&quot;$&quot;* #,##0_);_(&quot;$&quot;* \(#,##0\);_(&quot;$&quot;* &quot;-&quot;_);_(@_)"/>
      <alignment horizontal="general"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32" formatCode="_(&quot;$&quot;* #,##0_);_(&quot;$&quot;* \(#,##0\);_(&quot;$&quot;* &quot;-&quot;_);_(@_)"/>
      <alignment horizontal="general"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32" formatCode="_(&quot;$&quot;* #,##0_);_(&quot;$&quot;* \(#,##0\);_(&quot;$&quot;* &quot;-&quot;_);_(@_)"/>
      <alignment horizontal="general"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32" formatCode="_(&quot;$&quot;* #,##0_);_(&quot;$&quot;* \(#,##0\);_(&quot;$&quot;* &quot;-&quot;_);_(@_)"/>
      <alignment horizontal="general"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32" formatCode="_(&quot;$&quot;* #,##0_);_(&quot;$&quot;* \(#,##0\);_(&quot;$&quot;* &quot;-&quot;_);_(@_)"/>
      <alignment horizontal="general"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32" formatCode="_(&quot;$&quot;* #,##0_);_(&quot;$&quot;* \(#,##0\);_(&quot;$&quot;* &quot;-&quot;_);_(@_)"/>
      <alignment horizontal="general"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32" formatCode="_(&quot;$&quot;* #,##0_);_(&quot;$&quot;* \(#,##0\);_(&quot;$&quot;* &quot;-&quot;_);_(@_)"/>
      <alignment horizontal="general"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32" formatCode="_(&quot;$&quot;* #,##0_);_(&quot;$&quot;* \(#,##0\);_(&quot;$&quot;* &quot;-&quot;_);_(@_)"/>
      <alignment horizontal="general"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32" formatCode="_(&quot;$&quot;* #,##0_);_(&quot;$&quot;* \(#,##0\);_(&quot;$&quot;* &quot;-&quot;_);_(@_)"/>
      <alignment horizontal="general"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32" formatCode="_(&quot;$&quot;* #,##0_);_(&quot;$&quot;* \(#,##0\);_(&quot;$&quot;* &quot;-&quot;_);_(@_)"/>
      <alignment horizontal="general"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32" formatCode="_(&quot;$&quot;* #,##0_);_(&quot;$&quot;* \(#,##0\);_(&quot;$&quot;* &quot;-&quot;_);_(@_)"/>
      <alignment horizontal="general"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32" formatCode="_(&quot;$&quot;* #,##0_);_(&quot;$&quot;* \(#,##0\);_(&quot;$&quot;* &quot;-&quot;_);_(@_)"/>
      <alignment horizontal="general"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32" formatCode="_(&quot;$&quot;* #,##0_);_(&quot;$&quot;* \(#,##0\);_(&quot;$&quot;* &quot;-&quot;_);_(@_)"/>
      <alignment horizontal="general"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32" formatCode="_(&quot;$&quot;* #,##0_);_(&quot;$&quot;* \(#,##0\);_(&quot;$&quot;* &quot;-&quot;_);_(@_)"/>
      <alignment horizontal="general"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32" formatCode="_(&quot;$&quot;* #,##0_);_(&quot;$&quot;* \(#,##0\);_(&quot;$&quot;* &quot;-&quot;_);_(@_)"/>
      <alignment horizontal="general"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32" formatCode="_(&quot;$&quot;* #,##0_);_(&quot;$&quot;* \(#,##0\);_(&quot;$&quot;* &quot;-&quot;_);_(@_)"/>
      <alignment horizontal="general"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32" formatCode="_(&quot;$&quot;* #,##0_);_(&quot;$&quot;* \(#,##0\);_(&quot;$&quot;* &quot;-&quot;_);_(@_)"/>
      <alignment horizontal="general"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32" formatCode="_(&quot;$&quot;* #,##0_);_(&quot;$&quot;* \(#,##0\);_(&quot;$&quot;* &quot;-&quot;_);_(@_)"/>
      <alignment horizontal="general"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32" formatCode="_(&quot;$&quot;* #,##0_);_(&quot;$&quot;* \(#,##0\);_(&quot;$&quot;* &quot;-&quot;_);_(@_)"/>
      <alignment horizontal="general"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32" formatCode="_(&quot;$&quot;* #,##0_);_(&quot;$&quot;* \(#,##0\);_(&quot;$&quot;* &quot;-&quot;_);_(@_)"/>
      <alignment horizontal="general"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32" formatCode="_(&quot;$&quot;* #,##0_);_(&quot;$&quot;* \(#,##0\);_(&quot;$&quot;* &quot;-&quot;_);_(@_)"/>
      <alignment horizontal="general"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32" formatCode="_(&quot;$&quot;* #,##0_);_(&quot;$&quot;* \(#,##0\);_(&quot;$&quot;* &quot;-&quot;_);_(@_)"/>
      <alignment horizontal="general"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32" formatCode="_(&quot;$&quot;* #,##0_);_(&quot;$&quot;* \(#,##0\);_(&quot;$&quot;* &quot;-&quot;_);_(@_)"/>
      <alignment horizontal="general"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32" formatCode="_(&quot;$&quot;* #,##0_);_(&quot;$&quot;* \(#,##0\);_(&quot;$&quot;* &quot;-&quot;_);_(@_)"/>
      <alignment horizontal="general"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32" formatCode="_(&quot;$&quot;* #,##0_);_(&quot;$&quot;* \(#,##0\);_(&quot;$&quot;* &quot;-&quot;_);_(@_)"/>
      <alignment horizontal="general"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32" formatCode="_(&quot;$&quot;* #,##0_);_(&quot;$&quot;* \(#,##0\);_(&quot;$&quot;* &quot;-&quot;_);_(@_)"/>
      <alignment horizontal="general"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32" formatCode="_(&quot;$&quot;* #,##0_);_(&quot;$&quot;* \(#,##0\);_(&quot;$&quot;* &quot;-&quot;_);_(@_)"/>
      <alignment horizontal="general"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32" formatCode="_(&quot;$&quot;* #,##0_);_(&quot;$&quot;* \(#,##0\);_(&quot;$&quot;* &quot;-&quot;_);_(@_)"/>
      <alignment horizontal="general"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32" formatCode="_(&quot;$&quot;* #,##0_);_(&quot;$&quot;* \(#,##0\);_(&quot;$&quot;* &quot;-&quot;_);_(@_)"/>
      <alignment horizontal="general"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32" formatCode="_(&quot;$&quot;* #,##0_);_(&quot;$&quot;* \(#,##0\);_(&quot;$&quot;* &quot;-&quot;_);_(@_)"/>
      <alignment horizontal="general"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32" formatCode="_(&quot;$&quot;* #,##0_);_(&quot;$&quot;* \(#,##0\);_(&quot;$&quot;* &quot;-&quot;_);_(@_)"/>
      <alignment horizontal="general"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32" formatCode="_(&quot;$&quot;* #,##0_);_(&quot;$&quot;* \(#,##0\);_(&quot;$&quot;* &quot;-&quot;_);_(@_)"/>
      <alignment horizontal="general"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32" formatCode="_(&quot;$&quot;* #,##0_);_(&quot;$&quot;* \(#,##0\);_(&quot;$&quot;* &quot;-&quot;_);_(@_)"/>
      <alignment horizontal="general"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32" formatCode="_(&quot;$&quot;* #,##0_);_(&quot;$&quot;* \(#,##0\);_(&quot;$&quot;* &quot;-&quot;_);_(@_)"/>
      <alignment horizontal="general"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32" formatCode="_(&quot;$&quot;* #,##0_);_(&quot;$&quot;* \(#,##0\);_(&quot;$&quot;* &quot;-&quot;_);_(@_)"/>
      <alignment horizontal="general"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32" formatCode="_(&quot;$&quot;* #,##0_);_(&quot;$&quot;* \(#,##0\);_(&quot;$&quot;* &quot;-&quot;_);_(@_)"/>
      <alignment horizontal="general"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32" formatCode="_(&quot;$&quot;* #,##0_);_(&quot;$&quot;* \(#,##0\);_(&quot;$&quot;* &quot;-&quot;_);_(@_)"/>
      <alignment horizontal="general"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32" formatCode="_(&quot;$&quot;* #,##0_);_(&quot;$&quot;* \(#,##0\);_(&quot;$&quot;* &quot;-&quot;_);_(@_)"/>
      <alignment horizontal="general"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32" formatCode="_(&quot;$&quot;* #,##0_);_(&quot;$&quot;* \(#,##0\);_(&quot;$&quot;* &quot;-&quot;_);_(@_)"/>
      <alignment horizontal="general"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32" formatCode="_(&quot;$&quot;* #,##0_);_(&quot;$&quot;* \(#,##0\);_(&quot;$&quot;* &quot;-&quot;_);_(@_)"/>
      <alignment horizontal="general"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32" formatCode="_(&quot;$&quot;* #,##0_);_(&quot;$&quot;* \(#,##0\);_(&quot;$&quot;* &quot;-&quot;_);_(@_)"/>
      <alignment horizontal="general"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32" formatCode="_(&quot;$&quot;* #,##0_);_(&quot;$&quot;* \(#,##0\);_(&quot;$&quot;* &quot;-&quot;_);_(@_)"/>
      <alignment horizontal="general"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32" formatCode="_(&quot;$&quot;* #,##0_);_(&quot;$&quot;* \(#,##0\);_(&quot;$&quot;* &quot;-&quot;_);_(@_)"/>
      <alignment horizontal="general"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32" formatCode="_(&quot;$&quot;* #,##0_);_(&quot;$&quot;* \(#,##0\);_(&quot;$&quot;* &quot;-&quot;_);_(@_)"/>
      <alignment horizontal="general"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32" formatCode="_(&quot;$&quot;* #,##0_);_(&quot;$&quot;* \(#,##0\);_(&quot;$&quot;* &quot;-&quot;_);_(@_)"/>
      <alignment horizontal="general"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32" formatCode="_(&quot;$&quot;* #,##0_);_(&quot;$&quot;* \(#,##0\);_(&quot;$&quot;* &quot;-&quot;_);_(@_)"/>
      <alignment horizontal="general"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32" formatCode="_(&quot;$&quot;* #,##0_);_(&quot;$&quot;* \(#,##0\);_(&quot;$&quot;* &quot;-&quot;_);_(@_)"/>
      <alignment horizontal="general"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32" formatCode="_(&quot;$&quot;* #,##0_);_(&quot;$&quot;* \(#,##0\);_(&quot;$&quot;* &quot;-&quot;_);_(@_)"/>
      <alignment horizontal="general"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32" formatCode="_(&quot;$&quot;* #,##0_);_(&quot;$&quot;* \(#,##0\);_(&quot;$&quot;* &quot;-&quot;_);_(@_)"/>
      <alignment horizontal="general"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32" formatCode="_(&quot;$&quot;* #,##0_);_(&quot;$&quot;* \(#,##0\);_(&quot;$&quot;* &quot;-&quot;_);_(@_)"/>
      <alignment horizontal="general"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32" formatCode="_(&quot;$&quot;* #,##0_);_(&quot;$&quot;* \(#,##0\);_(&quot;$&quot;* &quot;-&quot;_);_(@_)"/>
      <alignment horizontal="general"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32" formatCode="_(&quot;$&quot;* #,##0_);_(&quot;$&quot;* \(#,##0\);_(&quot;$&quot;* &quot;-&quot;_);_(@_)"/>
      <alignment horizontal="general"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32" formatCode="_(&quot;$&quot;* #,##0_);_(&quot;$&quot;* \(#,##0\);_(&quot;$&quot;* &quot;-&quot;_);_(@_)"/>
      <alignment horizontal="general"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32" formatCode="_(&quot;$&quot;* #,##0_);_(&quot;$&quot;* \(#,##0\);_(&quot;$&quot;* &quot;-&quot;_);_(@_)"/>
      <alignment horizontal="general"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32" formatCode="_(&quot;$&quot;* #,##0_);_(&quot;$&quot;* \(#,##0\);_(&quot;$&quot;* &quot;-&quot;_);_(@_)"/>
      <alignment horizontal="general"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32" formatCode="_(&quot;$&quot;* #,##0_);_(&quot;$&quot;* \(#,##0\);_(&quot;$&quot;* &quot;-&quot;_);_(@_)"/>
      <alignment horizontal="general"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32" formatCode="_(&quot;$&quot;* #,##0_);_(&quot;$&quot;* \(#,##0\);_(&quot;$&quot;* &quot;-&quot;_);_(@_)"/>
      <alignment horizontal="general"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32" formatCode="_(&quot;$&quot;* #,##0_);_(&quot;$&quot;* \(#,##0\);_(&quot;$&quot;* &quot;-&quot;_);_(@_)"/>
      <alignment horizontal="general"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32" formatCode="_(&quot;$&quot;* #,##0_);_(&quot;$&quot;* \(#,##0\);_(&quot;$&quot;* &quot;-&quot;_);_(@_)"/>
      <alignment horizontal="general"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 formatCode="0"/>
      <alignment horizontal="center"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 formatCode="0"/>
      <alignment horizontal="center"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 formatCode="0"/>
      <alignment horizontal="center"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 formatCode="0"/>
      <alignment horizontal="center"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 formatCode="0"/>
      <alignment horizontal="center"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 formatCode="0"/>
      <alignment horizontal="center"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 formatCode="0"/>
      <alignment horizontal="center"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 formatCode="0"/>
      <alignment horizontal="center"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 formatCode="0"/>
      <alignment horizontal="center"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 formatCode="0"/>
      <alignment horizontal="center"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 formatCode="0"/>
      <alignment horizontal="center"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 formatCode="0"/>
      <alignment horizontal="center"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 formatCode="0"/>
      <alignment horizontal="center"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 formatCode="0"/>
      <alignment horizontal="center"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 formatCode="0"/>
      <alignment horizontal="center"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 formatCode="0"/>
      <alignment horizontal="center"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 formatCode="0"/>
      <alignment horizontal="center"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 formatCode="0"/>
      <alignment horizontal="center"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 formatCode="0"/>
      <alignment horizontal="center"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alignment horizontal="general"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34" formatCode="_(&quot;$&quot;* #,##0.00_);_(&quot;$&quot;* \(#,##0.00\);_(&quot;$&quot;* &quot;-&quot;??_);_(@_)"/>
      <alignment horizontal="lef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alignment horizontal="general"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alignment horizontal="general"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alignment horizontal="general"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0" formatCode="General"/>
      <alignment horizontal="lef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0" formatCode="General"/>
      <alignment horizontal="lef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0" formatCode="General"/>
      <alignment horizontal="lef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0" formatCode="General"/>
      <alignment horizontal="lef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0" formatCode="General"/>
      <alignment horizontal="lef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alignment horizontal="center"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alignment horizontal="general"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alignment horizontal="general"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alignment horizontal="general"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alignment horizontal="center" vertical="bottom" textRotation="0" wrapText="0" indent="0" justifyLastLine="0" shrinkToFit="0" readingOrder="0"/>
    </dxf>
    <dxf>
      <border outline="0">
        <top style="thin">
          <color theme="1"/>
        </top>
      </border>
    </dxf>
    <dxf>
      <font>
        <b val="0"/>
        <i val="0"/>
        <strike val="0"/>
        <condense val="0"/>
        <extend val="0"/>
        <outline val="0"/>
        <shadow val="0"/>
        <u val="none"/>
        <vertAlign val="baseline"/>
        <sz val="10"/>
        <color auto="1"/>
        <name val="Arial"/>
        <family val="2"/>
        <scheme val="none"/>
      </font>
      <alignment horizontal="general" vertical="bottom" textRotation="0" wrapText="0" indent="0" justifyLastLine="0" shrinkToFit="0" readingOrder="0"/>
    </dxf>
    <dxf>
      <font>
        <b/>
        <i val="0"/>
        <strike val="0"/>
        <condense val="0"/>
        <extend val="0"/>
        <outline val="0"/>
        <shadow val="0"/>
        <u val="none"/>
        <vertAlign val="baseline"/>
        <sz val="10"/>
        <color theme="0"/>
        <name val="Arial"/>
        <family val="2"/>
        <scheme val="none"/>
      </font>
      <numFmt numFmtId="1" formatCode="0"/>
      <fill>
        <patternFill patternType="solid">
          <fgColor indexed="64"/>
          <bgColor theme="1"/>
        </patternFill>
      </fill>
      <alignment horizontal="general" vertical="bottom" textRotation="0" wrapText="1" indent="0" justifyLastLine="0" shrinkToFit="0" readingOrder="0"/>
      <border diagonalUp="0" diagonalDown="0" outline="0">
        <left style="thin">
          <color theme="1"/>
        </left>
        <right style="thin">
          <color theme="1"/>
        </right>
        <top/>
        <bottom/>
      </border>
    </dxf>
    <dxf>
      <fill>
        <patternFill>
          <bgColor theme="0" tint="-4.9989318521683403E-2"/>
        </patternFill>
      </fill>
    </dxf>
  </dxfs>
  <tableStyles count="1" defaultTableStyle="TableStyleMedium2" defaultPivotStyle="PivotStyleLight16">
    <tableStyle name="Table Style 1" pivot="0" count="1" xr9:uid="{F6F01317-3C59-497A-9EAE-1ABE36DA9132}">
      <tableStyleElement type="firstColumnStripe" dxfId="149"/>
    </tableStyle>
  </tableStyles>
  <colors>
    <indexedColors>
      <rgbColor rgb="00000000"/>
      <rgbColor rgb="00FFFFFF"/>
      <rgbColor rgb="00FF0000"/>
      <rgbColor rgb="0000FF00"/>
      <rgbColor rgb="000000FF"/>
      <rgbColor rgb="00FFFF00"/>
      <rgbColor rgb="00FF00FF"/>
      <rgbColor rgb="0000FFFF"/>
      <rgbColor rgb="00000000"/>
      <rgbColor rgb="004682B4"/>
      <rgbColor rgb="00D3D3D3"/>
      <rgbColor rgb="00FFFFFF"/>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3810</xdr:colOff>
      <xdr:row>1</xdr:row>
      <xdr:rowOff>34290</xdr:rowOff>
    </xdr:from>
    <xdr:to>
      <xdr:col>1</xdr:col>
      <xdr:colOff>1000124</xdr:colOff>
      <xdr:row>5</xdr:row>
      <xdr:rowOff>30806</xdr:rowOff>
    </xdr:to>
    <xdr:pic>
      <xdr:nvPicPr>
        <xdr:cNvPr id="4" name="Picture 3">
          <a:extLst>
            <a:ext uri="{FF2B5EF4-FFF2-40B4-BE49-F238E27FC236}">
              <a16:creationId xmlns:a16="http://schemas.microsoft.com/office/drawing/2014/main" id="{0E5CC2EB-682E-43DD-9C0F-1B3888F15F54}"/>
            </a:ext>
          </a:extLst>
        </xdr:cNvPr>
        <xdr:cNvPicPr>
          <a:picLocks noChangeAspect="1"/>
        </xdr:cNvPicPr>
      </xdr:nvPicPr>
      <xdr:blipFill>
        <a:blip xmlns:r="http://schemas.openxmlformats.org/officeDocument/2006/relationships" r:embed="rId1"/>
        <a:stretch>
          <a:fillRect/>
        </a:stretch>
      </xdr:blipFill>
      <xdr:spPr>
        <a:xfrm>
          <a:off x="3810" y="34290"/>
          <a:ext cx="1784984" cy="632786"/>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34E0AE6A-5A0F-46A1-9FB2-894F8F3FA44A}" name="Table2" displayName="Table2" ref="A8:EK462" totalsRowShown="0" headerRowDxfId="148" dataDxfId="147" tableBorderDxfId="146" headerRowCellStyle="Currency">
  <autoFilter ref="A8:EK462" xr:uid="{4E53BC51-03BD-478B-A0D6-AD1927166EAB}"/>
  <sortState xmlns:xlrd2="http://schemas.microsoft.com/office/spreadsheetml/2017/richdata2" ref="A9:EK462">
    <sortCondition ref="B8:B462"/>
  </sortState>
  <tableColumns count="141">
    <tableColumn id="1" xr3:uid="{CD16FC45-26BD-40A1-939D-61BE17F75280}" name="ID" dataDxfId="145"/>
    <tableColumn id="2" xr3:uid="{8F551067-66E4-40C9-97F5-482DCC45179D}" name="Project Name" dataDxfId="144"/>
    <tableColumn id="3" xr3:uid="{4B827E31-C484-4160-9559-5910C51D8F0A}" name="Location" dataDxfId="143"/>
    <tableColumn id="4" xr3:uid="{C21BA773-E1CD-4EE7-834D-2ADB08063BC4}" name="Borough" dataDxfId="142"/>
    <tableColumn id="5" xr3:uid="{569FD923-934A-45ED-9B6D-8239F669B51A}" name="Council District" dataDxfId="141"/>
    <tableColumn id="6" xr3:uid="{FCA1605A-7EED-404C-A363-5E70662AC717}" name="Block" dataDxfId="140"/>
    <tableColumn id="7" xr3:uid="{BED3A7C3-AEB6-40AE-AFA3-34D98E43F76E}" name="Lot" dataDxfId="139"/>
    <tableColumn id="8" xr3:uid="{A9832B3D-5DE5-409D-8BE6-2A0B57325738}" name="Sq. Ft - Land" dataDxfId="138"/>
    <tableColumn id="9" xr3:uid="{AAD1F704-4E4C-4E01-8AE4-5BCDD8C68A30}" name="Sq. Ft - Building" dataDxfId="137"/>
    <tableColumn id="10" xr3:uid="{0D760D91-A89D-40C1-8BEE-20D8B9EB75B8}" name="NAICS Code" dataDxfId="136"/>
    <tableColumn id="11" xr3:uid="{279DA577-B263-4A89-AD08-1C4E33BC38F1}" name="Program Name" dataDxfId="135"/>
    <tableColumn id="12" xr3:uid="{AD2656FD-560E-41C8-967F-11449DAFB1FE}" name="Start Date" dataDxfId="134"/>
    <tableColumn id="13" xr3:uid="{724044A2-1036-41A3-A8CC-561C0FD03C35}" name="End Date" dataDxfId="133"/>
    <tableColumn id="14" xr3:uid="{20E8BA63-B37E-4303-B4A4-FDF0D6CD0211}" name="Project Amount" dataDxfId="132"/>
    <tableColumn id="15" xr3:uid="{FEEDD3D6-00B5-430D-BBE4-29D296FD8D97}" name="Type(s) of Assistance" dataDxfId="131"/>
    <tableColumn id="16" xr3:uid="{FA2ECEDF-8F3F-4AFE-B236-1C766EEF9EA4}" name="Part Time Perm Jobs" dataDxfId="130"/>
    <tableColumn id="17" xr3:uid="{08D6280B-2D61-4522-A093-90B82571D772}" name="Part Time Temp Jobs" dataDxfId="129"/>
    <tableColumn id="18" xr3:uid="{88D62D44-FB28-488D-9245-27E582874902}" name="Full Time Perm Jobs" dataDxfId="128"/>
    <tableColumn id="19" xr3:uid="{7BB2DBC3-C57B-4A6C-BF66-D46C10F2093C}" name="Full Time Temp Jobs" dataDxfId="127"/>
    <tableColumn id="20" xr3:uid="{3C23100B-4339-4464-9882-1C254F551680}" name="Contract Employees" dataDxfId="126"/>
    <tableColumn id="21" xr3:uid="{636BA61F-B37C-4E22-8F33-244D3FEB421C}" name="Total Jobs Current" dataDxfId="125"/>
    <tableColumn id="22" xr3:uid="{E4AD9D46-4CE9-476D-91E8-1BE8C326B019}" name="Current Jobs FTE" dataDxfId="124"/>
    <tableColumn id="23" xr3:uid="{C71D6A9F-752E-4B8A-B14A-6B1381A90691}" name="Construction Jobs" dataDxfId="123"/>
    <tableColumn id="24" xr3:uid="{7AC924FA-AD5D-4872-9C27-4647E642DD1C}" name="Jobs Target for Current Yr" dataDxfId="122"/>
    <tableColumn id="25" xr3:uid="{660467AE-FC55-4D19-942A-121B5AA96019}" name="Total Jobs at Application FTE" dataDxfId="121"/>
    <tableColumn id="26" xr3:uid="{0DDFA4FC-7E4F-4B88-B65D-D360A79348FA}" name="Job Creation Estimate" dataDxfId="120"/>
    <tableColumn id="27" xr3:uid="{F1BC44F4-0AE2-4237-9742-02ADB7F405C8}" name="Exempt %" dataDxfId="119" dataCellStyle="Percent"/>
    <tableColumn id="28" xr3:uid="{58AE0567-418E-42E0-8328-A3CD73B16AB5}" name="Non Exempt _x000a_25000 and Less, %" dataDxfId="118"/>
    <tableColumn id="29" xr3:uid="{A86A0C2D-8588-4441-B438-41BAC399C127}" name="Non Exempt _x000a_between 25001 and 40000, %" dataDxfId="117"/>
    <tableColumn id="30" xr3:uid="{DC67E9E2-BDAA-4987-9226-F0C65A3B393E}" name="Non Exempt _x000a_between 40001 and 50000, %" dataDxfId="116"/>
    <tableColumn id="31" xr3:uid="{C208E9CB-AAE1-427D-A085-E8B3DD37E6A4}" name="Non Exempt _x000a_Greater than 50000, %" dataDxfId="115"/>
    <tableColumn id="32" xr3:uid="{3C870A0C-0EE8-41CB-86DA-FF97B0BB1500}" name="% Living in NYC" dataDxfId="114"/>
    <tableColumn id="33" xr3:uid="{2E04F674-9EB3-4B72-93C6-9758D95EE7E7}" name="Health Benefit Full Time" dataDxfId="113"/>
    <tableColumn id="34" xr3:uid="{C0CB1057-B2E4-47A7-AEF8-C361B979FA2F}" name="Health Benefit Part Time" dataDxfId="112"/>
    <tableColumn id="35" xr3:uid="{0F4FE5CD-5498-4BD2-852B-78D979C768C9}" name="Company Direct Land FY20" dataDxfId="111"/>
    <tableColumn id="36" xr3:uid="{15F10144-27B2-4E18-AB4E-C542EFB69627}" name="Company Direct Land Through FY20" dataDxfId="110"/>
    <tableColumn id="37" xr3:uid="{C62E0560-5309-4A6E-BD8C-9B3484920668}" name="Company Direct Land FY20 and After" dataDxfId="109"/>
    <tableColumn id="38" xr3:uid="{B6327D4F-79C5-415F-AE31-72BBDB4A30A8}" name="Company Direct Land Total" dataDxfId="108">
      <calculatedColumnFormula>Table2[[#This Row],[Company Direct Land Through FY20]]+Table2[[#This Row],[Company Direct Land FY20 and After]]</calculatedColumnFormula>
    </tableColumn>
    <tableColumn id="39" xr3:uid="{EDAE7755-B533-455D-86D6-5870539B12C7}" name="Company Direct Building FY20" dataDxfId="107"/>
    <tableColumn id="40" xr3:uid="{FDEE4C8C-D894-46DD-8AAA-6CC6AB7CF2E0}" name="Company Direct Building Through FY20" dataDxfId="106"/>
    <tableColumn id="41" xr3:uid="{3AE59B96-2918-47FD-B55E-72CE6005CB06}" name="Company Direct Building FY20 and After" dataDxfId="105"/>
    <tableColumn id="42" xr3:uid="{FD4A8BFE-CCC8-4274-826B-01E9FABAFDEB}" name="Company Direct Building Total" dataDxfId="104">
      <calculatedColumnFormula>Table2[[#This Row],[Company Direct Building Through FY20]]+Table2[[#This Row],[Company Direct Building FY20 and After]]</calculatedColumnFormula>
    </tableColumn>
    <tableColumn id="43" xr3:uid="{7E5A187B-9828-4D01-BF15-163DE674FDD4}" name="Mortgage Recording Tax FY20" dataDxfId="103"/>
    <tableColumn id="44" xr3:uid="{651D56A9-AC08-4935-AF77-3ABCA35DAC42}" name="Mortgage Recording Tax Through FY20" dataDxfId="102"/>
    <tableColumn id="45" xr3:uid="{B07220B3-DC6B-4E2C-BAA4-8DFAF3BF709C}" name="Mortgage Recording Tax FY20 and After" dataDxfId="101"/>
    <tableColumn id="46" xr3:uid="{94BCB68F-7ADB-4D6C-83F6-FB7351789F25}" name="Mortgage Recording Tax Total" dataDxfId="100">
      <calculatedColumnFormula>Table2[[#This Row],[Mortgage Recording Tax Through FY20]]+Table2[[#This Row],[Mortgage Recording Tax FY20 and After]]</calculatedColumnFormula>
    </tableColumn>
    <tableColumn id="47" xr3:uid="{E7654C56-D08A-4C4E-AFB0-AF1A19C6F0D5}" name="Pilot Savings FY20" dataDxfId="99"/>
    <tableColumn id="48" xr3:uid="{EF7D6E42-DFA8-43EA-B1CC-824F11ABBEAF}" name="Pilot Savings Through FY20" dataDxfId="98"/>
    <tableColumn id="49" xr3:uid="{60C2FA4C-CB5F-44B9-B32E-FB5F23B5EB8E}" name="Pilot Savings FY20 and After" dataDxfId="97"/>
    <tableColumn id="50" xr3:uid="{7BBEE055-9B89-4C39-BFBB-A5FE201F57BA}" name="Pilot Savings Total" dataDxfId="96">
      <calculatedColumnFormula>Table2[[#This Row],[Pilot Savings Through FY20]]+Table2[[#This Row],[Pilot Savings FY20 and After]]</calculatedColumnFormula>
    </tableColumn>
    <tableColumn id="51" xr3:uid="{78467388-16E4-4EF5-BBCD-0CE1E5EB6C0D}" name="Mortgage Recording Tax Exemption FY20" dataDxfId="95"/>
    <tableColumn id="52" xr3:uid="{56798412-9A07-49F8-8421-393C1D133B81}" name="Mortgage Recording Tax Exemption Through FY20" dataDxfId="94"/>
    <tableColumn id="53" xr3:uid="{8B6C97BC-8060-4464-A641-32696DC3B4BC}" name="Mortgage Recording Tax Exemption FY20 and After" dataDxfId="93"/>
    <tableColumn id="54" xr3:uid="{1E89650F-3EC3-491B-8452-059E8A5AF6D7}" name="Mortage Recording Tax Exemption Total" dataDxfId="92">
      <calculatedColumnFormula>Table2[[#This Row],[Mortgage Recording Tax Exemption Through FY20]]+Table2[[#This Row],[Indirect and Induced Land FY20]]</calculatedColumnFormula>
    </tableColumn>
    <tableColumn id="55" xr3:uid="{74066F05-B72E-4850-BE1E-DEDFBEFC4844}" name="Indirect and Induced Land FY20" dataDxfId="91"/>
    <tableColumn id="56" xr3:uid="{D927AF69-70D0-4D45-9146-DFBC3BD6940D}" name="Indirect and Induced Land Through FY20" dataDxfId="90"/>
    <tableColumn id="57" xr3:uid="{7E468CB8-119C-44F2-A878-17F2F85449B0}" name="Indirect and Induced Land FY20 and After" dataDxfId="89"/>
    <tableColumn id="58" xr3:uid="{02F38BF1-EBB6-4E6D-A1AE-237FC0B1E3A4}" name="Indirect and Induced Land Total" dataDxfId="88">
      <calculatedColumnFormula>Table2[[#This Row],[Indirect and Induced Land Through FY20]]+Table2[[#This Row],[Indirect and Induced Land FY20 and After]]</calculatedColumnFormula>
    </tableColumn>
    <tableColumn id="59" xr3:uid="{04A116E4-5886-48B2-B366-7183AEF88DA4}" name="Indirect and Induced Building FY20" dataDxfId="87"/>
    <tableColumn id="60" xr3:uid="{577D7127-C4B3-465B-B761-043C9CDAF62D}" name="Indirect and Induced Building Through FY20" dataDxfId="86"/>
    <tableColumn id="61" xr3:uid="{4141527B-A032-44B6-A29B-ACFC0116D6A0}" name="Indirect and Induced Building FY20 and After" dataDxfId="85"/>
    <tableColumn id="62" xr3:uid="{BCCC6D4B-B2ED-41CA-8B4F-5545D585DBB9}" name="Indirect and Induced Building Total" dataDxfId="84">
      <calculatedColumnFormula>Table2[[#This Row],[Indirect and Induced Building Through FY20]]+Table2[[#This Row],[Indirect and Induced Building FY20 and After]]</calculatedColumnFormula>
    </tableColumn>
    <tableColumn id="63" xr3:uid="{3E415A3C-B5C5-422A-98F8-74295B41E574}" name="TOTAL Real Property Related Taxes FY20" dataDxfId="83"/>
    <tableColumn id="64" xr3:uid="{04C727BF-C970-4221-8205-046E8F2B42BA}" name="TOTAL Real Property Related Taxes Through FY20" dataDxfId="82"/>
    <tableColumn id="65" xr3:uid="{28665A33-8053-4F32-A423-4EAFBB7C4DA0}" name="TOTAL Real Property Related Taxes FY20 and After" dataDxfId="81"/>
    <tableColumn id="66" xr3:uid="{F2C472D9-9914-4CA9-A2A1-4052494B5AC9}" name="TOTAL Real Property Related Taxes Total" dataDxfId="80">
      <calculatedColumnFormula>Table2[[#This Row],[TOTAL Real Property Related Taxes Through FY20]]+Table2[[#This Row],[TOTAL Real Property Related Taxes FY20 and After]]</calculatedColumnFormula>
    </tableColumn>
    <tableColumn id="67" xr3:uid="{570604DB-8CAB-4E76-8134-F916AC5F48AE}" name="Company Direct FY20" dataDxfId="79"/>
    <tableColumn id="68" xr3:uid="{CC3EF37C-1965-4DA8-B00D-9FE8B6900B93}" name="Company Direct Through FY20" dataDxfId="78"/>
    <tableColumn id="69" xr3:uid="{04DAEA7C-2641-42AD-A7E2-62E457E2A44B}" name="Company Direct FY20 and After" dataDxfId="77"/>
    <tableColumn id="70" xr3:uid="{EE791CB9-006E-4E1B-B09F-8CB3D5255329}" name="Company Direct Total" dataDxfId="76">
      <calculatedColumnFormula>Table2[[#This Row],[Company Direct Through FY20]]+Table2[[#This Row],[Company Direct FY20 and After]]</calculatedColumnFormula>
    </tableColumn>
    <tableColumn id="71" xr3:uid="{2A219D62-35F0-4AAF-A819-35A57DD35B59}" name="Sales Tax Exemption FY20" dataDxfId="75"/>
    <tableColumn id="72" xr3:uid="{0FBB634B-9EE9-4920-B942-0CA69C3B48B1}" name="Sales Tax Exemption Through FY20" dataDxfId="74"/>
    <tableColumn id="73" xr3:uid="{C3F86438-138A-46F6-961D-4B7E780197C6}" name="Sales Tax Exemption FY20 and After" dataDxfId="73"/>
    <tableColumn id="74" xr3:uid="{BB3CA8BC-7B66-4E65-A82D-3EE988363209}" name="Sales Tax Exemption Total" dataDxfId="72">
      <calculatedColumnFormula>Table2[[#This Row],[Sales Tax Exemption Through FY20]]+Table2[[#This Row],[Sales Tax Exemption FY20 and After]]</calculatedColumnFormula>
    </tableColumn>
    <tableColumn id="75" xr3:uid="{78479A59-F8D9-4636-AC64-637A7DEC954C}" name="Energy Tax Savings FY20" dataDxfId="71"/>
    <tableColumn id="76" xr3:uid="{A2C96615-3CC8-4D1A-A7AF-415F81A33001}" name="Energy Tax Savings Through FY20" dataDxfId="70"/>
    <tableColumn id="77" xr3:uid="{5548D995-5976-44B3-A050-09D49E5A61F8}" name="Energy Tax Savings FY20 and After" dataDxfId="69"/>
    <tableColumn id="78" xr3:uid="{F0739E54-D6D5-4FD4-B38E-825A6DD7767B}" name="Energy Tax Savings Total" dataDxfId="68">
      <calculatedColumnFormula>Table2[[#This Row],[Energy Tax Savings Through FY20]]+Table2[[#This Row],[Energy Tax Savings FY20 and After]]</calculatedColumnFormula>
    </tableColumn>
    <tableColumn id="79" xr3:uid="{594A55FB-2F75-4F2A-ABD4-2431DF58114C}" name="Tax Exempt Bond Savings FY20" dataDxfId="67"/>
    <tableColumn id="80" xr3:uid="{64C4CA30-5704-4301-9A4D-5C27FAFFBC05}" name="Tax Exempt Bond Savings Through FY20" dataDxfId="66"/>
    <tableColumn id="81" xr3:uid="{A147D370-EFF7-4D0E-9A51-8964D310A588}" name="Tax Exempt Bond Savings FY20 and After" dataDxfId="65"/>
    <tableColumn id="82" xr3:uid="{23E7DD31-F674-4036-A663-7B673F684877}" name="Tax Exempt Bond Savings Total" dataDxfId="64">
      <calculatedColumnFormula>Table2[[#This Row],[Tax Exempt Bond Savings Through FY20]]+Table2[[#This Row],[Tax Exempt Bond Savings FY20 and After]]</calculatedColumnFormula>
    </tableColumn>
    <tableColumn id="83" xr3:uid="{9C06A7F9-223A-4C53-AA62-91CB75CC1FEB}" name="Indirect and Induced FY20" dataDxfId="63"/>
    <tableColumn id="84" xr3:uid="{31D11207-10C2-4765-922B-9412365A5F63}" name="Indirect and Induced Through FY20" dataDxfId="62"/>
    <tableColumn id="85" xr3:uid="{C7E68E14-C893-47D8-BF34-A1BC4C030CF9}" name="Indirect and Induced FY20 and After" dataDxfId="61"/>
    <tableColumn id="86" xr3:uid="{D1F52823-F4FF-4B07-B9BC-C9C5B35FCC4E}" name="Indirect and Induced Total" dataDxfId="60">
      <calculatedColumnFormula>Table2[[#This Row],[Indirect and Induced Through FY20]]+Table2[[#This Row],[Indirect and Induced FY20 and After]]</calculatedColumnFormula>
    </tableColumn>
    <tableColumn id="87" xr3:uid="{C454AD07-DC26-4C16-9693-BC3AEC2E5AF3}" name="TOTAL Income Consumption Use Taxes FY20" dataDxfId="59"/>
    <tableColumn id="88" xr3:uid="{7867AAF4-D6CD-4E29-A94F-EEF78CF8205F}" name="TOTAL Income Consumption Use Taxes Through FY20" dataDxfId="58"/>
    <tableColumn id="89" xr3:uid="{E05AE41D-798F-413E-BCC2-FE46D601B3EA}" name="TOTAL Income Consumption Use Taxes FY20 and After" dataDxfId="57"/>
    <tableColumn id="90" xr3:uid="{FAE7EFD9-C512-4482-83E2-076EA8077534}" name="TOTAL Income Consumption Use Taxes Total" dataDxfId="56">
      <calculatedColumnFormula>Table2[[#This Row],[TOTAL Income Consumption Use Taxes Through FY20]]+Table2[[#This Row],[TOTAL Income Consumption Use Taxes FY20 and After]]</calculatedColumnFormula>
    </tableColumn>
    <tableColumn id="91" xr3:uid="{E0F48FA2-2931-4E7A-B0C0-2DA0BA5207F8}" name="Assistance Provided FY20" dataDxfId="55"/>
    <tableColumn id="92" xr3:uid="{6EB70EE0-C2E6-4CB3-87BF-36C7E582D2FE}" name="Assistance Provided Through FY20" dataDxfId="54"/>
    <tableColumn id="93" xr3:uid="{36570ACF-1462-498C-9B6D-5D9278F3DD60}" name="Assistance Provided FY20 and After" dataDxfId="53"/>
    <tableColumn id="94" xr3:uid="{FC68D4B0-3A88-4124-A011-30C84F4AEE8D}" name="Assistance Provided Total" dataDxfId="52">
      <calculatedColumnFormula>Table2[[#This Row],[Assistance Provided Through FY20]]+Table2[[#This Row],[Assistance Provided FY20 and After]]</calculatedColumnFormula>
    </tableColumn>
    <tableColumn id="95" xr3:uid="{CB9A3EB2-CBE2-461F-A0A7-68A82EFF019C}" name="Recapture Cancellation Reduction Amount FY20" dataDxfId="51"/>
    <tableColumn id="96" xr3:uid="{06E75333-8DFA-4B40-A7D0-ABF7BCB32762}" name="Recapture Cancellation Reduction Amount Through FY20" dataDxfId="50"/>
    <tableColumn id="97" xr3:uid="{236586C8-8BA8-4367-8C89-364281FA7343}" name="Recapture Cancellation Reduction Amount FY20 and After" dataDxfId="49"/>
    <tableColumn id="98" xr3:uid="{EC977352-A8AB-4944-858E-DFFA28C0FDEE}" name="Recapture Cancellation Reduction Amount Total" dataDxfId="48">
      <calculatedColumnFormula>Table2[[#This Row],[Recapture Cancellation Reduction Amount Through FY20]]+Table2[[#This Row],[Recapture Cancellation Reduction Amount FY20 and After]]</calculatedColumnFormula>
    </tableColumn>
    <tableColumn id="99" xr3:uid="{93F463C1-90CA-4B4E-BFC7-453D7542DE84}" name="Penalty Paid FY20" dataDxfId="47"/>
    <tableColumn id="100" xr3:uid="{77F91657-6E25-4922-9571-FD6E12D443FE}" name="Penalty Paid Through FY20" dataDxfId="46"/>
    <tableColumn id="101" xr3:uid="{BA08E58B-589E-4C46-943D-EA5F6A9CCF98}" name="Penalty Paid FY20 and After" dataDxfId="45"/>
    <tableColumn id="102" xr3:uid="{6D878D19-4B99-4277-A17F-70953303700C}" name="Penalty Paid Total" dataDxfId="44">
      <calculatedColumnFormula>Table2[[#This Row],[Penalty Paid Through FY20]]+Table2[[#This Row],[Penalty Paid FY20 and After]]</calculatedColumnFormula>
    </tableColumn>
    <tableColumn id="103" xr3:uid="{AB3E3337-C75A-4038-B17A-7A1C811DB9E5}" name="TOTAL Assistance Net of Recapture Penalties FY20" dataDxfId="43"/>
    <tableColumn id="104" xr3:uid="{71671D5E-9F02-4FB2-8D36-2C33DD484657}" name="TOTAL Assistance Net of Recapture Penalties Through FY20" dataDxfId="42"/>
    <tableColumn id="105" xr3:uid="{117D04B8-B244-4727-85F4-45DCABD33D97}" name="TOTAL Assistance Net of Recapture Penalties FY20 and After" dataDxfId="41"/>
    <tableColumn id="106" xr3:uid="{C1DCCA21-9241-4DC1-BE1F-62596E40F2FE}" name="TOTAL Assistance Net of Recapture Penalties Total" dataDxfId="40">
      <calculatedColumnFormula>Table2[[#This Row],[TOTAL Assistance Net of Recapture Penalties Through FY20]]+Table2[[#This Row],[TOTAL Assistance Net of Recapture Penalties FY20 and After]]</calculatedColumnFormula>
    </tableColumn>
    <tableColumn id="107" xr3:uid="{CFD653C7-1043-4ADA-BD0D-D4584A904540}" name="Company Direct Tax Revenue Before Assistance FY20" dataDxfId="39"/>
    <tableColumn id="108" xr3:uid="{3B9C2268-C259-4645-9C1E-607730E8F050}" name="Company Direct Tax Revenue Before Assistance Through FY20" dataDxfId="38"/>
    <tableColumn id="109" xr3:uid="{745A957D-6E66-4743-9ACE-9F88075CF023}" name="Company Direct Tax Revenue Before Assistance FY20 and After" dataDxfId="37"/>
    <tableColumn id="110" xr3:uid="{074BC495-D7BF-4288-BA40-736107B10AC8}" name="Company Direct Tax Revenue Before Assistance Total" dataDxfId="36">
      <calculatedColumnFormula>Table2[[#This Row],[Company Direct Tax Revenue Before Assistance Through FY20]]+Table2[[#This Row],[Company Direct Tax Revenue Before Assistance FY20 and After]]</calculatedColumnFormula>
    </tableColumn>
    <tableColumn id="111" xr3:uid="{5C24131D-FD38-4660-854F-24CA9AFAB2BA}" name="Indirect and Induced Tax Revenues FY20" dataDxfId="35"/>
    <tableColumn id="112" xr3:uid="{1C26FD32-92A8-45CE-8A66-60DCA64E98DD}" name="Indirect and Induced Tax Revenues Through FY20" dataDxfId="34"/>
    <tableColumn id="113" xr3:uid="{6E204FF5-744D-482A-995C-83BFA0FB4935}" name="Indirect and Induced Tax Revenues FY20 and After" dataDxfId="33"/>
    <tableColumn id="114" xr3:uid="{4E8C56BB-0E76-4584-BC4C-0193585CEFDC}" name="Indirect and Induced Tax Revenues Total" dataDxfId="32">
      <calculatedColumnFormula>Table2[[#This Row],[Indirect and Induced Tax Revenues FY20 and After]]+Table2[[#This Row],[Indirect and Induced Tax Revenues Through FY20]]</calculatedColumnFormula>
    </tableColumn>
    <tableColumn id="115" xr3:uid="{9FC613EF-FCE7-40F6-A2B2-2E660CA544E7}" name="TOTAL Tax Revenues Before Assistance FY20" dataDxfId="31"/>
    <tableColumn id="116" xr3:uid="{951C603A-382F-4F9E-9E47-C05C87A8FD9F}" name="TOTAL Tax Revenues Before Assistance Through FY20" dataDxfId="30"/>
    <tableColumn id="117" xr3:uid="{0041F92E-3BFC-41AD-97AF-FF873ADA60B9}" name="TOTAL Tax Revenues Before Assistance FY20 and After" dataDxfId="29"/>
    <tableColumn id="118" xr3:uid="{E557D7A0-E875-4FB7-B02D-1A1D95B1A1C5}" name="TOTAL Tax Revenues Before Assistance Total" dataDxfId="28">
      <calculatedColumnFormula>Table2[[#This Row],[TOTAL Tax Revenues Before Assistance FY20 and After]]+Table2[[#This Row],[TOTAL Tax Revenues Before Assistance Through FY20]]</calculatedColumnFormula>
    </tableColumn>
    <tableColumn id="119" xr3:uid="{62D37DBA-C85A-4264-A5B8-6F00E4DF79A5}" name="TOTAL Tax Revenues Net of Assistance Recapture and Penalty FY20" dataDxfId="27"/>
    <tableColumn id="120" xr3:uid="{22D15B4A-F4CF-4262-8664-603F427514E0}" name="TOTAL Tax Revenues Net of Assistance Recapture and Penalty Through FY20" dataDxfId="26"/>
    <tableColumn id="121" xr3:uid="{FD0BD3A7-AD4F-4991-9195-4F8D2325A3DB}" name="TOTAL Tax Revenues Net of Assistance Recapture and Penalty FY20 and After" dataDxfId="25"/>
    <tableColumn id="122" xr3:uid="{104698FB-BB88-43AB-AD09-50B24F909046}" name="TOTAL Tax Revenues Net of Assistance Recapture and Penalty Total" dataDxfId="24">
      <calculatedColumnFormula>Table2[[#This Row],[TOTAL Tax Revenues Net of Assistance Recapture and Penalty Through FY20]]+Table2[[#This Row],[TOTAL Tax Revenues Net of Assistance Recapture and Penalty FY20 and After]]</calculatedColumnFormula>
    </tableColumn>
    <tableColumn id="123" xr3:uid="{7AEAB648-4C76-4C77-BBDA-C72283AD56DC}" name="Bond Issuance FY20" dataDxfId="23"/>
    <tableColumn id="124" xr3:uid="{1A04B4A9-685C-46A2-B74A-4CBCF5A92126}" name="Value of Energy Benefit FY20" dataDxfId="22"/>
    <tableColumn id="125" xr3:uid="{4F346907-15AD-4D30-9848-10293B63BE96}" name="REAP FY20" dataDxfId="21"/>
    <tableColumn id="126" xr3:uid="{58578C8B-A4E0-4436-B1A5-636011391489}" name="CEP FY20" dataDxfId="20"/>
    <tableColumn id="127" xr3:uid="{E8A2BBE5-BA0F-4A6F-B37C-F63469D826FF}" name="Total Industrial Employees FY20" dataDxfId="19"/>
    <tableColumn id="128" xr3:uid="{211D4D47-A524-45B3-931C-6BCD0FD9067B}" name="Total Restaurant Employees FY20" dataDxfId="18"/>
    <tableColumn id="129" xr3:uid="{D7E9C6AA-9D48-43C8-A7DD-7B6E2128EE90}" name="Total Retail Employees FY20" dataDxfId="17"/>
    <tableColumn id="130" xr3:uid="{8005C886-7B3C-4CA0-822C-D4EF1FDABA3F}" name="Total Other Employees FY20" dataDxfId="16"/>
    <tableColumn id="131" xr3:uid="{B468CCE5-C0D8-4A80-8FFD-349DE53AFC21}" name="Number of Industrial Employees Earning More than Living Wage FY20" dataDxfId="15"/>
    <tableColumn id="132" xr3:uid="{05D2EBB8-6E74-46D0-847C-0E58732C8943}" name="Number of Restaurant Employees Earning More than Living Wage FY20" dataDxfId="14"/>
    <tableColumn id="133" xr3:uid="{AD43F60C-5A1C-4AC8-94F7-63751A22A2EC}" name="Number of Retail Employees Earning More than Living Wage FY20" dataDxfId="13"/>
    <tableColumn id="134" xr3:uid="{AAA3A376-716F-47D7-97F5-F4C9443EE276}" name="Number of Other Employees Earning More than Living Wage FY20" dataDxfId="12"/>
    <tableColumn id="135" xr3:uid="{BE6EA7DD-63F9-4A8F-9040-169C4DCDB07A}" name="% of Industrial Employees Earning More than Living Wage FY20" dataDxfId="11"/>
    <tableColumn id="136" xr3:uid="{4AC956CA-215C-4740-B761-6B8ABC834A2E}" name="% of Restaurant Employees Earning More than Living Wage FY20" dataDxfId="10"/>
    <tableColumn id="137" xr3:uid="{2BBB34A1-FBF5-4C26-8C91-B88B3246CBD8}" name="% of Retail Employees Earning More than Living Wage FY20" dataDxfId="9"/>
    <tableColumn id="138" xr3:uid="{A9A8B7BB-B8F8-4890-9A9C-1BF04A5CD655}" name="% of Other Employees Earning More than Living Wage FY20" dataDxfId="8"/>
    <tableColumn id="139" xr3:uid="{29B0E55C-A727-4603-926A-E345CEEEEA2B}" name="Total Jobs FY20" dataDxfId="7">
      <calculatedColumnFormula>Table2[[#This Row],[Total Industrial Employees FY20]]+Table2[[#This Row],[Total Restaurant Employees FY20]]+Table2[[#This Row],[Total Retail Employees FY20]]+Table2[[#This Row],[Total Other Employees FY20]]</calculatedColumnFormula>
    </tableColumn>
    <tableColumn id="140" xr3:uid="{8F845B9C-F8D0-4449-8DEE-10A3AAB9357D}" name="Total Employees Earning More than Living Wage FY20" dataDxfId="6">
      <calculatedColumnFormula>Table2[[#This Row],[Number of Industrial Employees Earning More than Living Wage FY20]]+Table2[[#This Row],[Number of Restaurant Employees Earning More than Living Wage FY20]]+Table2[[#This Row],[Number of Retail Employees Earning More than Living Wage FY20]]+Table2[[#This Row],[Number of Other Employees Earning More than Living Wage FY20]]</calculatedColumnFormula>
    </tableColumn>
    <tableColumn id="141" xr3:uid="{E60D2DD4-57FC-43B0-A302-EFCDF4BF256A}" name="% Total Employees Earning More than Living Wage FY20" dataDxfId="5" dataCellStyle="Percent">
      <calculatedColumnFormula>Table2[[#This Row],[Total Employees Earning More than Living Wage FY20]]/Table2[[#This Row],[Total Jobs FY20]]</calculatedColumnFormula>
    </tableColumn>
  </tableColumns>
  <tableStyleInfo name="TableStyleMedium6"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D34B7C30-1338-493E-A6E5-31FF45849D81}" name="Table1" displayName="Table1" ref="A2:B892" totalsRowShown="0" headerRowDxfId="4" dataDxfId="3" tableBorderDxfId="2">
  <autoFilter ref="A2:B892" xr:uid="{CF1C5E19-0B59-47D5-B701-79DD02B3EBBF}"/>
  <tableColumns count="2">
    <tableColumn id="1" xr3:uid="{1C0E1164-75AD-469E-99C0-5211EEE431D7}" name="LL62ID" dataDxfId="1"/>
    <tableColumn id="2" xr3:uid="{11563A5D-A746-42FE-B871-65F5BF6A2DB4}" name="Comment" dataDxfId="0"/>
  </tableColumns>
  <tableStyleInfo name="TableStyleMedium2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3"/>
  <sheetViews>
    <sheetView workbookViewId="0">
      <selection activeCell="B4" sqref="B4"/>
    </sheetView>
  </sheetViews>
  <sheetFormatPr defaultColWidth="9.1796875" defaultRowHeight="12.5" x14ac:dyDescent="0.25"/>
  <cols>
    <col min="1" max="1" width="9.1796875" style="1"/>
    <col min="2" max="2" width="61.453125" style="1" customWidth="1"/>
    <col min="3" max="16384" width="9.1796875" style="1"/>
  </cols>
  <sheetData>
    <row r="1" spans="1:2" ht="50" x14ac:dyDescent="0.25">
      <c r="A1" s="2">
        <v>1</v>
      </c>
      <c r="B1" s="14" t="s">
        <v>61</v>
      </c>
    </row>
    <row r="2" spans="1:2" x14ac:dyDescent="0.25">
      <c r="A2" s="2"/>
      <c r="B2" s="2"/>
    </row>
    <row r="3" spans="1:2" ht="62.5" x14ac:dyDescent="0.25">
      <c r="A3" s="2">
        <v>2</v>
      </c>
      <c r="B3" s="3" t="s">
        <v>57</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L462"/>
  <sheetViews>
    <sheetView showGridLines="0" tabSelected="1" zoomScaleNormal="100" workbookViewId="0">
      <pane xSplit="2" ySplit="8" topLeftCell="C9" activePane="bottomRight" state="frozen"/>
      <selection pane="topRight" activeCell="C1" sqref="C1"/>
      <selection pane="bottomLeft" activeCell="A8" sqref="A8"/>
      <selection pane="bottomRight" activeCell="B11" sqref="B11"/>
    </sheetView>
  </sheetViews>
  <sheetFormatPr defaultColWidth="9.1796875" defaultRowHeight="12.5" x14ac:dyDescent="0.25"/>
  <cols>
    <col min="1" max="1" width="11.7265625" style="9" bestFit="1" customWidth="1"/>
    <col min="2" max="2" width="53.453125" style="11" customWidth="1"/>
    <col min="3" max="3" width="46.7265625" style="11" customWidth="1"/>
    <col min="4" max="4" width="13.1796875" style="11" customWidth="1"/>
    <col min="5" max="5" width="16" style="4" customWidth="1"/>
    <col min="6" max="6" width="10.54296875" style="4" bestFit="1" customWidth="1"/>
    <col min="7" max="7" width="8.453125" style="4" bestFit="1" customWidth="1"/>
    <col min="8" max="8" width="14.7265625" style="7" customWidth="1"/>
    <col min="9" max="9" width="17.7265625" style="7" customWidth="1"/>
    <col min="10" max="10" width="19.6328125" style="7" customWidth="1"/>
    <col min="11" max="11" width="38" style="11" customWidth="1"/>
    <col min="12" max="12" width="12.1796875" style="11" customWidth="1"/>
    <col min="13" max="13" width="11.26953125" style="11" customWidth="1"/>
    <col min="14" max="14" width="18.26953125" style="11" customWidth="1"/>
    <col min="15" max="15" width="77" style="11" customWidth="1"/>
    <col min="16" max="16" width="20.81640625" style="8" customWidth="1"/>
    <col min="17" max="17" width="21.1796875" style="8" customWidth="1"/>
    <col min="18" max="18" width="20.36328125" style="8" customWidth="1"/>
    <col min="19" max="19" width="20.7265625" style="8" customWidth="1"/>
    <col min="20" max="20" width="20.1796875" style="8" customWidth="1"/>
    <col min="21" max="21" width="19" style="8" customWidth="1"/>
    <col min="22" max="22" width="18.08984375" style="8" customWidth="1"/>
    <col min="23" max="23" width="18.7265625" style="8" customWidth="1"/>
    <col min="24" max="24" width="25.7265625" style="8" customWidth="1"/>
    <col min="25" max="25" width="28.1796875" style="8" customWidth="1"/>
    <col min="26" max="26" width="21.81640625" style="8" customWidth="1"/>
    <col min="27" max="27" width="14.453125" style="8" bestFit="1" customWidth="1"/>
    <col min="28" max="28" width="22.54296875" style="8" customWidth="1"/>
    <col min="29" max="29" width="29.453125" style="8" customWidth="1"/>
    <col min="30" max="30" width="29.7265625" style="8" customWidth="1"/>
    <col min="31" max="31" width="23.1796875" style="8" customWidth="1"/>
    <col min="32" max="32" width="17.26953125" style="8" customWidth="1"/>
    <col min="33" max="33" width="23.26953125" style="8" customWidth="1"/>
    <col min="34" max="34" width="23.7265625" style="8" customWidth="1"/>
    <col min="35" max="35" width="27.26953125" style="60" customWidth="1"/>
    <col min="36" max="36" width="35.1796875" style="60" customWidth="1"/>
    <col min="37" max="37" width="35.7265625" style="60" customWidth="1"/>
    <col min="38" max="38" width="27.36328125" style="60" customWidth="1"/>
    <col min="39" max="39" width="30" style="60" customWidth="1"/>
    <col min="40" max="40" width="37.90625" style="60" customWidth="1"/>
    <col min="41" max="41" width="38.453125" style="60" customWidth="1"/>
    <col min="42" max="42" width="30.08984375" style="60" customWidth="1"/>
    <col min="43" max="43" width="30" style="60" customWidth="1"/>
    <col min="44" max="44" width="37.90625" style="60" customWidth="1"/>
    <col min="45" max="45" width="38.453125" style="60" customWidth="1"/>
    <col min="46" max="46" width="30.08984375" style="60" customWidth="1"/>
    <col min="47" max="47" width="19.90625" style="60" customWidth="1"/>
    <col min="48" max="48" width="27.81640625" style="60" customWidth="1"/>
    <col min="49" max="49" width="28.36328125" style="60" customWidth="1"/>
    <col min="50" max="50" width="20" style="60" customWidth="1"/>
    <col min="51" max="51" width="39.6328125" style="60" customWidth="1"/>
    <col min="52" max="53" width="46.7265625" style="60" customWidth="1"/>
    <col min="54" max="54" width="38.6328125" style="60" customWidth="1"/>
    <col min="55" max="55" width="31.08984375" style="60" customWidth="1"/>
    <col min="56" max="56" width="39" style="60" customWidth="1"/>
    <col min="57" max="57" width="39.54296875" style="60" customWidth="1"/>
    <col min="58" max="58" width="31.1796875" style="60" customWidth="1"/>
    <col min="59" max="59" width="33.81640625" style="60" customWidth="1"/>
    <col min="60" max="60" width="41.7265625" style="60" customWidth="1"/>
    <col min="61" max="61" width="42.26953125" style="60" customWidth="1"/>
    <col min="62" max="62" width="33.90625" style="60" customWidth="1"/>
    <col min="63" max="63" width="39.81640625" style="60" customWidth="1"/>
    <col min="64" max="65" width="46.7265625" style="60" customWidth="1"/>
    <col min="66" max="66" width="39.90625" style="60" customWidth="1"/>
    <col min="67" max="67" width="22.453125" style="60" customWidth="1"/>
    <col min="68" max="68" width="30.36328125" style="60" customWidth="1"/>
    <col min="69" max="69" width="30.90625" style="60" customWidth="1"/>
    <col min="70" max="70" width="22.54296875" style="60" customWidth="1"/>
    <col min="71" max="71" width="26.7265625" style="60" customWidth="1"/>
    <col min="72" max="72" width="34.6328125" style="60" customWidth="1"/>
    <col min="73" max="73" width="35.1796875" style="60" customWidth="1"/>
    <col min="74" max="74" width="26.81640625" style="60" customWidth="1"/>
    <col min="75" max="75" width="25.90625" style="60" customWidth="1"/>
    <col min="76" max="76" width="33.81640625" style="60" customWidth="1"/>
    <col min="77" max="77" width="34.36328125" style="60" customWidth="1"/>
    <col min="78" max="78" width="26" style="60" customWidth="1"/>
    <col min="79" max="79" width="31.36328125" style="60" customWidth="1"/>
    <col min="80" max="80" width="39.26953125" style="60" customWidth="1"/>
    <col min="81" max="81" width="39.81640625" style="60" customWidth="1"/>
    <col min="82" max="82" width="31.453125" style="60" customWidth="1"/>
    <col min="83" max="83" width="26.26953125" style="60" customWidth="1"/>
    <col min="84" max="84" width="34.1796875" style="60" customWidth="1"/>
    <col min="85" max="85" width="34.7265625" style="60" customWidth="1"/>
    <col min="86" max="86" width="26.36328125" style="60" customWidth="1"/>
    <col min="87" max="87" width="43.08984375" style="60" customWidth="1"/>
    <col min="88" max="89" width="46.7265625" style="60" customWidth="1"/>
    <col min="90" max="90" width="43.1796875" style="60" customWidth="1"/>
    <col min="91" max="91" width="26.26953125" style="60" customWidth="1"/>
    <col min="92" max="92" width="34.1796875" style="60" customWidth="1"/>
    <col min="93" max="93" width="34.7265625" style="60" customWidth="1"/>
    <col min="94" max="94" width="26.36328125" style="60" customWidth="1"/>
    <col min="95" max="95" width="45.08984375" style="60" customWidth="1"/>
    <col min="96" max="97" width="46.7265625" style="60" customWidth="1"/>
    <col min="98" max="98" width="45.1796875" style="60" customWidth="1"/>
    <col min="99" max="99" width="19.36328125" style="60" customWidth="1"/>
    <col min="100" max="100" width="27.26953125" style="60" customWidth="1"/>
    <col min="101" max="101" width="27.81640625" style="60" customWidth="1"/>
    <col min="102" max="102" width="19.453125" style="60" customWidth="1"/>
    <col min="103" max="110" width="46.7265625" style="60" customWidth="1"/>
    <col min="111" max="111" width="39" style="60" customWidth="1"/>
    <col min="112" max="113" width="46.7265625" style="60" customWidth="1"/>
    <col min="114" max="114" width="39.08984375" style="60" customWidth="1"/>
    <col min="115" max="115" width="43.7265625" style="60" customWidth="1"/>
    <col min="116" max="117" width="46.7265625" style="60" customWidth="1"/>
    <col min="118" max="118" width="43.81640625" style="60" customWidth="1"/>
    <col min="119" max="122" width="46.7265625" style="60" customWidth="1"/>
    <col min="123" max="123" width="21.453125" style="60" customWidth="1"/>
    <col min="124" max="124" width="29" style="60" customWidth="1"/>
    <col min="125" max="125" width="14.1796875" style="60" customWidth="1"/>
    <col min="126" max="126" width="12.81640625" style="60" customWidth="1"/>
    <col min="127" max="127" width="31.54296875" style="6" customWidth="1"/>
    <col min="128" max="128" width="33" style="6" customWidth="1"/>
    <col min="129" max="129" width="28.36328125" style="6" customWidth="1"/>
    <col min="130" max="130" width="28.453125" style="6" customWidth="1"/>
    <col min="131" max="138" width="46.7265625" style="6" customWidth="1"/>
    <col min="139" max="139" width="18.7265625" style="8" bestFit="1" customWidth="1"/>
    <col min="140" max="140" width="46.7265625" style="8" customWidth="1"/>
    <col min="141" max="141" width="46.7265625" style="70" customWidth="1"/>
    <col min="142" max="142" width="9.1796875" style="15"/>
    <col min="143" max="16384" width="9.1796875" style="11"/>
  </cols>
  <sheetData>
    <row r="1" spans="1:142" ht="12.75" hidden="1" customHeight="1" x14ac:dyDescent="0.25">
      <c r="A1" s="85"/>
      <c r="B1" s="86" t="s">
        <v>60</v>
      </c>
      <c r="C1" s="86"/>
    </row>
    <row r="2" spans="1:142" ht="12.75" customHeight="1" x14ac:dyDescent="0.25">
      <c r="A2" s="85"/>
      <c r="B2" s="86"/>
      <c r="C2" s="86"/>
    </row>
    <row r="3" spans="1:142" ht="12.75" customHeight="1" x14ac:dyDescent="0.25">
      <c r="A3" s="85"/>
      <c r="B3" s="86"/>
      <c r="C3" s="86"/>
    </row>
    <row r="4" spans="1:142" ht="12.75" customHeight="1" x14ac:dyDescent="0.25">
      <c r="A4" s="85"/>
      <c r="B4" s="86"/>
      <c r="C4" s="86"/>
    </row>
    <row r="5" spans="1:142" x14ac:dyDescent="0.25">
      <c r="A5" s="5"/>
    </row>
    <row r="6" spans="1:142" x14ac:dyDescent="0.25">
      <c r="A6" s="10" t="s">
        <v>4</v>
      </c>
    </row>
    <row r="7" spans="1:142" s="6" customFormat="1" x14ac:dyDescent="0.25">
      <c r="A7" s="6">
        <v>1</v>
      </c>
      <c r="B7" s="6">
        <v>2</v>
      </c>
      <c r="C7" s="6">
        <v>3</v>
      </c>
      <c r="D7" s="6">
        <v>4</v>
      </c>
      <c r="E7" s="6">
        <v>5</v>
      </c>
      <c r="F7" s="6">
        <v>6</v>
      </c>
      <c r="G7" s="6">
        <v>7</v>
      </c>
      <c r="H7" s="6">
        <v>8</v>
      </c>
      <c r="I7" s="6">
        <v>9</v>
      </c>
      <c r="J7" s="7">
        <v>10</v>
      </c>
      <c r="K7" s="6">
        <v>11</v>
      </c>
      <c r="L7" s="6">
        <v>12</v>
      </c>
      <c r="M7" s="6">
        <v>13</v>
      </c>
      <c r="N7" s="6">
        <v>14</v>
      </c>
      <c r="O7" s="6">
        <v>15</v>
      </c>
      <c r="P7" s="6">
        <v>16</v>
      </c>
      <c r="Q7" s="6">
        <v>17</v>
      </c>
      <c r="R7" s="6">
        <v>18</v>
      </c>
      <c r="S7" s="6">
        <v>19</v>
      </c>
      <c r="T7" s="6">
        <v>20</v>
      </c>
      <c r="U7" s="6">
        <v>21</v>
      </c>
      <c r="V7" s="6">
        <v>22</v>
      </c>
      <c r="W7" s="6">
        <v>23</v>
      </c>
      <c r="X7" s="6">
        <v>24</v>
      </c>
      <c r="Y7" s="6">
        <v>25</v>
      </c>
      <c r="Z7" s="6">
        <v>26</v>
      </c>
      <c r="AA7" s="6">
        <v>27</v>
      </c>
      <c r="AB7" s="6">
        <v>28</v>
      </c>
      <c r="AC7" s="6">
        <v>29</v>
      </c>
      <c r="AD7" s="6">
        <v>30</v>
      </c>
      <c r="AE7" s="6">
        <v>31</v>
      </c>
      <c r="AF7" s="6">
        <v>32</v>
      </c>
      <c r="AG7" s="6">
        <v>33</v>
      </c>
      <c r="AH7" s="6">
        <v>34</v>
      </c>
      <c r="AI7" s="6">
        <v>35</v>
      </c>
      <c r="AJ7" s="6">
        <v>36</v>
      </c>
      <c r="AK7" s="6">
        <v>37</v>
      </c>
      <c r="AL7" s="6">
        <v>38</v>
      </c>
      <c r="AM7" s="6">
        <v>39</v>
      </c>
      <c r="AN7" s="6">
        <v>40</v>
      </c>
      <c r="AO7" s="6">
        <v>41</v>
      </c>
      <c r="AP7" s="6">
        <v>42</v>
      </c>
      <c r="AQ7" s="6">
        <v>43</v>
      </c>
      <c r="AR7" s="6">
        <v>44</v>
      </c>
      <c r="AS7" s="6">
        <v>45</v>
      </c>
      <c r="AT7" s="6">
        <v>46</v>
      </c>
      <c r="AU7" s="6">
        <v>47</v>
      </c>
      <c r="AV7" s="6">
        <v>48</v>
      </c>
      <c r="AW7" s="6">
        <v>49</v>
      </c>
      <c r="AX7" s="6">
        <v>50</v>
      </c>
      <c r="AY7" s="6">
        <v>51</v>
      </c>
      <c r="AZ7" s="6">
        <v>52</v>
      </c>
      <c r="BA7" s="6">
        <v>53</v>
      </c>
      <c r="BB7" s="6">
        <v>54</v>
      </c>
      <c r="BC7" s="6">
        <v>55</v>
      </c>
      <c r="BD7" s="6">
        <v>56</v>
      </c>
      <c r="BE7" s="6">
        <v>57</v>
      </c>
      <c r="BF7" s="6">
        <v>58</v>
      </c>
      <c r="BG7" s="6">
        <v>59</v>
      </c>
      <c r="BH7" s="6">
        <v>60</v>
      </c>
      <c r="BI7" s="6">
        <v>61</v>
      </c>
      <c r="BJ7" s="6">
        <v>62</v>
      </c>
      <c r="BK7" s="6">
        <v>63</v>
      </c>
      <c r="BL7" s="6">
        <v>64</v>
      </c>
      <c r="BM7" s="6">
        <v>65</v>
      </c>
      <c r="BN7" s="6">
        <v>66</v>
      </c>
      <c r="BO7" s="6">
        <v>67</v>
      </c>
      <c r="BP7" s="6">
        <v>68</v>
      </c>
      <c r="BQ7" s="6">
        <v>69</v>
      </c>
      <c r="BR7" s="6">
        <v>70</v>
      </c>
      <c r="BS7" s="6">
        <v>71</v>
      </c>
      <c r="BT7" s="6">
        <v>72</v>
      </c>
      <c r="BU7" s="6">
        <v>73</v>
      </c>
      <c r="BV7" s="6">
        <v>74</v>
      </c>
      <c r="BW7" s="6">
        <v>75</v>
      </c>
      <c r="BX7" s="6">
        <v>76</v>
      </c>
      <c r="BY7" s="6">
        <v>77</v>
      </c>
      <c r="BZ7" s="6">
        <v>78</v>
      </c>
      <c r="CA7" s="6">
        <v>79</v>
      </c>
      <c r="CB7" s="6">
        <v>80</v>
      </c>
      <c r="CC7" s="6">
        <v>81</v>
      </c>
      <c r="CD7" s="6">
        <v>82</v>
      </c>
      <c r="CE7" s="6">
        <v>83</v>
      </c>
      <c r="CF7" s="6">
        <v>84</v>
      </c>
      <c r="CG7" s="6">
        <v>85</v>
      </c>
      <c r="CH7" s="6">
        <v>86</v>
      </c>
      <c r="CI7" s="6">
        <v>87</v>
      </c>
      <c r="CJ7" s="6">
        <v>88</v>
      </c>
      <c r="CK7" s="6">
        <v>89</v>
      </c>
      <c r="CL7" s="6">
        <v>90</v>
      </c>
      <c r="CM7" s="6">
        <v>91</v>
      </c>
      <c r="CN7" s="6">
        <v>92</v>
      </c>
      <c r="CO7" s="6">
        <v>93</v>
      </c>
      <c r="CP7" s="6">
        <v>94</v>
      </c>
      <c r="CQ7" s="6">
        <v>95</v>
      </c>
      <c r="CR7" s="6">
        <v>96</v>
      </c>
      <c r="CS7" s="6">
        <v>97</v>
      </c>
      <c r="CT7" s="6">
        <v>98</v>
      </c>
      <c r="CU7" s="6">
        <v>99</v>
      </c>
      <c r="CV7" s="6">
        <v>100</v>
      </c>
      <c r="CW7" s="6">
        <v>101</v>
      </c>
      <c r="CX7" s="6">
        <v>102</v>
      </c>
      <c r="CY7" s="6">
        <v>103</v>
      </c>
      <c r="CZ7" s="6">
        <v>104</v>
      </c>
      <c r="DA7" s="6">
        <v>105</v>
      </c>
      <c r="DB7" s="6">
        <v>106</v>
      </c>
      <c r="DC7" s="6">
        <v>107</v>
      </c>
      <c r="DD7" s="6">
        <v>108</v>
      </c>
      <c r="DE7" s="6">
        <v>109</v>
      </c>
      <c r="DF7" s="6">
        <v>110</v>
      </c>
      <c r="DG7" s="6">
        <v>111</v>
      </c>
      <c r="DH7" s="6">
        <v>112</v>
      </c>
      <c r="DI7" s="6">
        <v>113</v>
      </c>
      <c r="DJ7" s="6">
        <v>114</v>
      </c>
      <c r="DK7" s="6">
        <v>115</v>
      </c>
      <c r="DL7" s="6">
        <v>116</v>
      </c>
      <c r="DM7" s="6">
        <v>117</v>
      </c>
      <c r="DN7" s="6">
        <v>118</v>
      </c>
      <c r="DO7" s="6">
        <v>119</v>
      </c>
      <c r="DP7" s="6">
        <v>120</v>
      </c>
      <c r="DQ7" s="6">
        <v>121</v>
      </c>
      <c r="DR7" s="6">
        <v>122</v>
      </c>
      <c r="DS7" s="6">
        <v>123</v>
      </c>
      <c r="DT7" s="6">
        <v>124</v>
      </c>
      <c r="DU7" s="6">
        <v>125</v>
      </c>
      <c r="DV7" s="6">
        <v>126</v>
      </c>
      <c r="DW7" s="6">
        <v>127</v>
      </c>
      <c r="DX7" s="6">
        <v>128</v>
      </c>
      <c r="DY7" s="6">
        <v>129</v>
      </c>
      <c r="DZ7" s="6">
        <v>130</v>
      </c>
      <c r="EA7" s="6">
        <v>131</v>
      </c>
      <c r="EB7" s="6">
        <v>132</v>
      </c>
      <c r="EC7" s="6">
        <v>133</v>
      </c>
      <c r="ED7" s="6">
        <v>134</v>
      </c>
      <c r="EE7" s="6">
        <v>135</v>
      </c>
      <c r="EF7" s="6">
        <v>136</v>
      </c>
      <c r="EG7" s="6">
        <v>137</v>
      </c>
      <c r="EH7" s="6">
        <v>138</v>
      </c>
      <c r="EI7" s="6">
        <v>139</v>
      </c>
      <c r="EJ7" s="6">
        <v>140</v>
      </c>
      <c r="EK7" s="13">
        <v>141</v>
      </c>
    </row>
    <row r="8" spans="1:142" ht="28.5" customHeight="1" thickBot="1" x14ac:dyDescent="0.35">
      <c r="A8" s="20" t="s">
        <v>59</v>
      </c>
      <c r="B8" s="49" t="s">
        <v>52</v>
      </c>
      <c r="C8" s="49" t="s">
        <v>5</v>
      </c>
      <c r="D8" s="49" t="s">
        <v>3</v>
      </c>
      <c r="E8" s="50" t="s">
        <v>6</v>
      </c>
      <c r="F8" s="20" t="s">
        <v>1</v>
      </c>
      <c r="G8" s="20" t="s">
        <v>2</v>
      </c>
      <c r="H8" s="51" t="s">
        <v>7</v>
      </c>
      <c r="I8" s="51" t="s">
        <v>8</v>
      </c>
      <c r="J8" s="52" t="s">
        <v>9</v>
      </c>
      <c r="K8" s="49" t="s">
        <v>10</v>
      </c>
      <c r="L8" s="53" t="s">
        <v>11</v>
      </c>
      <c r="M8" s="54" t="s">
        <v>12</v>
      </c>
      <c r="N8" s="55" t="s">
        <v>13</v>
      </c>
      <c r="O8" s="49" t="s">
        <v>51</v>
      </c>
      <c r="P8" s="56" t="s">
        <v>14</v>
      </c>
      <c r="Q8" s="56" t="s">
        <v>15</v>
      </c>
      <c r="R8" s="56" t="s">
        <v>16</v>
      </c>
      <c r="S8" s="56" t="s">
        <v>17</v>
      </c>
      <c r="T8" s="56" t="s">
        <v>18</v>
      </c>
      <c r="U8" s="56" t="s">
        <v>19</v>
      </c>
      <c r="V8" s="56" t="s">
        <v>20</v>
      </c>
      <c r="W8" s="56" t="s">
        <v>21</v>
      </c>
      <c r="X8" s="56" t="s">
        <v>22</v>
      </c>
      <c r="Y8" s="56" t="s">
        <v>23</v>
      </c>
      <c r="Z8" s="56" t="s">
        <v>24</v>
      </c>
      <c r="AA8" s="57" t="s">
        <v>25</v>
      </c>
      <c r="AB8" s="58" t="s">
        <v>53</v>
      </c>
      <c r="AC8" s="58" t="s">
        <v>54</v>
      </c>
      <c r="AD8" s="58" t="s">
        <v>55</v>
      </c>
      <c r="AE8" s="58" t="s">
        <v>56</v>
      </c>
      <c r="AF8" s="58" t="s">
        <v>26</v>
      </c>
      <c r="AG8" s="58" t="s">
        <v>27</v>
      </c>
      <c r="AH8" s="58" t="s">
        <v>28</v>
      </c>
      <c r="AI8" s="61" t="s">
        <v>62</v>
      </c>
      <c r="AJ8" s="61" t="s">
        <v>63</v>
      </c>
      <c r="AK8" s="61" t="s">
        <v>64</v>
      </c>
      <c r="AL8" s="61" t="s">
        <v>29</v>
      </c>
      <c r="AM8" s="61" t="s">
        <v>65</v>
      </c>
      <c r="AN8" s="61" t="s">
        <v>66</v>
      </c>
      <c r="AO8" s="61" t="s">
        <v>67</v>
      </c>
      <c r="AP8" s="61" t="s">
        <v>30</v>
      </c>
      <c r="AQ8" s="61" t="s">
        <v>68</v>
      </c>
      <c r="AR8" s="61" t="s">
        <v>69</v>
      </c>
      <c r="AS8" s="61" t="s">
        <v>70</v>
      </c>
      <c r="AT8" s="61" t="s">
        <v>31</v>
      </c>
      <c r="AU8" s="61" t="s">
        <v>71</v>
      </c>
      <c r="AV8" s="61" t="s">
        <v>72</v>
      </c>
      <c r="AW8" s="61" t="s">
        <v>73</v>
      </c>
      <c r="AX8" s="61" t="s">
        <v>32</v>
      </c>
      <c r="AY8" s="61" t="s">
        <v>74</v>
      </c>
      <c r="AZ8" s="61" t="s">
        <v>75</v>
      </c>
      <c r="BA8" s="61" t="s">
        <v>76</v>
      </c>
      <c r="BB8" s="61" t="s">
        <v>33</v>
      </c>
      <c r="BC8" s="61" t="s">
        <v>77</v>
      </c>
      <c r="BD8" s="61" t="s">
        <v>78</v>
      </c>
      <c r="BE8" s="61" t="s">
        <v>79</v>
      </c>
      <c r="BF8" s="61" t="s">
        <v>34</v>
      </c>
      <c r="BG8" s="61" t="s">
        <v>80</v>
      </c>
      <c r="BH8" s="61" t="s">
        <v>81</v>
      </c>
      <c r="BI8" s="61" t="s">
        <v>82</v>
      </c>
      <c r="BJ8" s="61" t="s">
        <v>35</v>
      </c>
      <c r="BK8" s="61" t="s">
        <v>83</v>
      </c>
      <c r="BL8" s="61" t="s">
        <v>84</v>
      </c>
      <c r="BM8" s="61" t="s">
        <v>85</v>
      </c>
      <c r="BN8" s="61" t="s">
        <v>36</v>
      </c>
      <c r="BO8" s="61" t="s">
        <v>86</v>
      </c>
      <c r="BP8" s="61" t="s">
        <v>87</v>
      </c>
      <c r="BQ8" s="61" t="s">
        <v>88</v>
      </c>
      <c r="BR8" s="61" t="s">
        <v>37</v>
      </c>
      <c r="BS8" s="61" t="s">
        <v>89</v>
      </c>
      <c r="BT8" s="61" t="s">
        <v>90</v>
      </c>
      <c r="BU8" s="61" t="s">
        <v>91</v>
      </c>
      <c r="BV8" s="61" t="s">
        <v>38</v>
      </c>
      <c r="BW8" s="61" t="s">
        <v>92</v>
      </c>
      <c r="BX8" s="61" t="s">
        <v>93</v>
      </c>
      <c r="BY8" s="61" t="s">
        <v>94</v>
      </c>
      <c r="BZ8" s="61" t="s">
        <v>39</v>
      </c>
      <c r="CA8" s="61" t="s">
        <v>95</v>
      </c>
      <c r="CB8" s="61" t="s">
        <v>96</v>
      </c>
      <c r="CC8" s="61" t="s">
        <v>97</v>
      </c>
      <c r="CD8" s="61" t="s">
        <v>40</v>
      </c>
      <c r="CE8" s="61" t="s">
        <v>98</v>
      </c>
      <c r="CF8" s="61" t="s">
        <v>99</v>
      </c>
      <c r="CG8" s="61" t="s">
        <v>100</v>
      </c>
      <c r="CH8" s="61" t="s">
        <v>41</v>
      </c>
      <c r="CI8" s="61" t="s">
        <v>101</v>
      </c>
      <c r="CJ8" s="61" t="s">
        <v>102</v>
      </c>
      <c r="CK8" s="61" t="s">
        <v>103</v>
      </c>
      <c r="CL8" s="61" t="s">
        <v>42</v>
      </c>
      <c r="CM8" s="61" t="s">
        <v>104</v>
      </c>
      <c r="CN8" s="61" t="s">
        <v>105</v>
      </c>
      <c r="CO8" s="61" t="s">
        <v>106</v>
      </c>
      <c r="CP8" s="61" t="s">
        <v>43</v>
      </c>
      <c r="CQ8" s="61" t="s">
        <v>107</v>
      </c>
      <c r="CR8" s="61" t="s">
        <v>108</v>
      </c>
      <c r="CS8" s="61" t="s">
        <v>109</v>
      </c>
      <c r="CT8" s="61" t="s">
        <v>44</v>
      </c>
      <c r="CU8" s="61" t="s">
        <v>110</v>
      </c>
      <c r="CV8" s="61" t="s">
        <v>111</v>
      </c>
      <c r="CW8" s="61" t="s">
        <v>112</v>
      </c>
      <c r="CX8" s="61" t="s">
        <v>45</v>
      </c>
      <c r="CY8" s="61" t="s">
        <v>113</v>
      </c>
      <c r="CZ8" s="61" t="s">
        <v>114</v>
      </c>
      <c r="DA8" s="61" t="s">
        <v>115</v>
      </c>
      <c r="DB8" s="61" t="s">
        <v>46</v>
      </c>
      <c r="DC8" s="61" t="s">
        <v>116</v>
      </c>
      <c r="DD8" s="61" t="s">
        <v>117</v>
      </c>
      <c r="DE8" s="61" t="s">
        <v>118</v>
      </c>
      <c r="DF8" s="61" t="s">
        <v>47</v>
      </c>
      <c r="DG8" s="61" t="s">
        <v>119</v>
      </c>
      <c r="DH8" s="61" t="s">
        <v>120</v>
      </c>
      <c r="DI8" s="61" t="s">
        <v>121</v>
      </c>
      <c r="DJ8" s="61" t="s">
        <v>48</v>
      </c>
      <c r="DK8" s="61" t="s">
        <v>122</v>
      </c>
      <c r="DL8" s="61" t="s">
        <v>123</v>
      </c>
      <c r="DM8" s="61" t="s">
        <v>124</v>
      </c>
      <c r="DN8" s="61" t="s">
        <v>49</v>
      </c>
      <c r="DO8" s="61" t="s">
        <v>125</v>
      </c>
      <c r="DP8" s="61" t="s">
        <v>126</v>
      </c>
      <c r="DQ8" s="61" t="s">
        <v>127</v>
      </c>
      <c r="DR8" s="61" t="s">
        <v>50</v>
      </c>
      <c r="DS8" s="61" t="s">
        <v>128</v>
      </c>
      <c r="DT8" s="61" t="s">
        <v>129</v>
      </c>
      <c r="DU8" s="61" t="s">
        <v>130</v>
      </c>
      <c r="DV8" s="61" t="s">
        <v>131</v>
      </c>
      <c r="DW8" s="66" t="s">
        <v>132</v>
      </c>
      <c r="DX8" s="66" t="s">
        <v>133</v>
      </c>
      <c r="DY8" s="66" t="s">
        <v>134</v>
      </c>
      <c r="DZ8" s="66" t="s">
        <v>135</v>
      </c>
      <c r="EA8" s="66" t="s">
        <v>136</v>
      </c>
      <c r="EB8" s="66" t="s">
        <v>137</v>
      </c>
      <c r="EC8" s="66" t="s">
        <v>138</v>
      </c>
      <c r="ED8" s="66" t="s">
        <v>139</v>
      </c>
      <c r="EE8" s="66" t="s">
        <v>140</v>
      </c>
      <c r="EF8" s="66" t="s">
        <v>141</v>
      </c>
      <c r="EG8" s="66" t="s">
        <v>142</v>
      </c>
      <c r="EH8" s="66" t="s">
        <v>143</v>
      </c>
      <c r="EI8" s="67" t="s">
        <v>144</v>
      </c>
      <c r="EJ8" s="65" t="s">
        <v>145</v>
      </c>
      <c r="EK8" s="71" t="s">
        <v>146</v>
      </c>
    </row>
    <row r="9" spans="1:142" s="17" customFormat="1" x14ac:dyDescent="0.25">
      <c r="A9" s="29">
        <v>94131</v>
      </c>
      <c r="B9" s="31" t="s">
        <v>536</v>
      </c>
      <c r="C9" s="31" t="s">
        <v>984</v>
      </c>
      <c r="D9" s="31" t="s">
        <v>1045</v>
      </c>
      <c r="E9" s="29">
        <v>32</v>
      </c>
      <c r="F9" s="35">
        <v>16178</v>
      </c>
      <c r="G9" s="35">
        <v>80</v>
      </c>
      <c r="H9" s="35">
        <v>130300</v>
      </c>
      <c r="I9" s="35">
        <v>100980</v>
      </c>
      <c r="J9" s="35">
        <v>621111</v>
      </c>
      <c r="K9" s="31" t="s">
        <v>1048</v>
      </c>
      <c r="L9" s="31" t="s">
        <v>1568</v>
      </c>
      <c r="M9" s="31" t="s">
        <v>1133</v>
      </c>
      <c r="N9" s="43">
        <v>23750000</v>
      </c>
      <c r="O9" s="31" t="s">
        <v>1679</v>
      </c>
      <c r="P9" s="45">
        <v>3</v>
      </c>
      <c r="Q9" s="45">
        <v>44</v>
      </c>
      <c r="R9" s="45">
        <v>22</v>
      </c>
      <c r="S9" s="45">
        <v>0</v>
      </c>
      <c r="T9" s="45">
        <v>0</v>
      </c>
      <c r="U9" s="45">
        <v>69</v>
      </c>
      <c r="V9" s="45">
        <v>45</v>
      </c>
      <c r="W9" s="45">
        <v>3</v>
      </c>
      <c r="X9" s="45">
        <v>0</v>
      </c>
      <c r="Y9" s="45">
        <v>0</v>
      </c>
      <c r="Z9" s="45">
        <v>100</v>
      </c>
      <c r="AA9" s="47">
        <v>0</v>
      </c>
      <c r="AB9" s="45">
        <v>0</v>
      </c>
      <c r="AC9" s="45">
        <v>0</v>
      </c>
      <c r="AD9" s="45">
        <v>0</v>
      </c>
      <c r="AE9" s="45">
        <v>0</v>
      </c>
      <c r="AF9" s="45">
        <v>92.753623188405797</v>
      </c>
      <c r="AG9" s="45" t="s">
        <v>1686</v>
      </c>
      <c r="AH9" s="45" t="s">
        <v>1687</v>
      </c>
      <c r="AI9" s="62">
        <v>324.95850000000002</v>
      </c>
      <c r="AJ9" s="62">
        <v>460.35849999999999</v>
      </c>
      <c r="AK9" s="62">
        <v>1709.9438</v>
      </c>
      <c r="AL9" s="62">
        <f>Table2[[#This Row],[Company Direct Land Through FY20]]+Table2[[#This Row],[Company Direct Land FY20 and After]]</f>
        <v>2170.3022999999998</v>
      </c>
      <c r="AM9" s="62">
        <v>603.49440000000004</v>
      </c>
      <c r="AN9" s="62">
        <v>692.22320000000002</v>
      </c>
      <c r="AO9" s="62">
        <v>3175.6104999999998</v>
      </c>
      <c r="AP9" s="62">
        <f>Table2[[#This Row],[Company Direct Building Through FY20]]+Table2[[#This Row],[Company Direct Building FY20 and After]]</f>
        <v>3867.8336999999997</v>
      </c>
      <c r="AQ9" s="62">
        <v>0</v>
      </c>
      <c r="AR9" s="62">
        <v>192.928</v>
      </c>
      <c r="AS9" s="62">
        <v>0</v>
      </c>
      <c r="AT9" s="62">
        <f>Table2[[#This Row],[Mortgage Recording Tax Through FY20]]+Table2[[#This Row],[Mortgage Recording Tax FY20 and After]]</f>
        <v>192.928</v>
      </c>
      <c r="AU9" s="62">
        <v>0</v>
      </c>
      <c r="AV9" s="62">
        <v>0</v>
      </c>
      <c r="AW9" s="62">
        <v>0</v>
      </c>
      <c r="AX9" s="62">
        <f>Table2[[#This Row],[Pilot Savings Through FY20]]+Table2[[#This Row],[Pilot Savings FY20 and After]]</f>
        <v>0</v>
      </c>
      <c r="AY9" s="62">
        <v>0</v>
      </c>
      <c r="AZ9" s="62">
        <v>192.928</v>
      </c>
      <c r="BA9" s="62">
        <v>0</v>
      </c>
      <c r="BB9" s="62">
        <f>Table2[[#This Row],[Mortgage Recording Tax Exemption Through FY20]]+Table2[[#This Row],[Indirect and Induced Land FY20]]</f>
        <v>217.66409999999999</v>
      </c>
      <c r="BC9" s="62">
        <v>24.7361</v>
      </c>
      <c r="BD9" s="62">
        <v>31.371500000000001</v>
      </c>
      <c r="BE9" s="62">
        <v>130.1627</v>
      </c>
      <c r="BF9" s="62">
        <f>Table2[[#This Row],[Indirect and Induced Land Through FY20]]+Table2[[#This Row],[Indirect and Induced Land FY20 and After]]</f>
        <v>161.5342</v>
      </c>
      <c r="BG9" s="62">
        <v>87.700699999999998</v>
      </c>
      <c r="BH9" s="62">
        <v>111.2264</v>
      </c>
      <c r="BI9" s="62">
        <v>461.4846</v>
      </c>
      <c r="BJ9" s="62">
        <f>Table2[[#This Row],[Indirect and Induced Building Through FY20]]+Table2[[#This Row],[Indirect and Induced Building FY20 and After]]</f>
        <v>572.71100000000001</v>
      </c>
      <c r="BK9" s="62">
        <v>1040.8896999999999</v>
      </c>
      <c r="BL9" s="62">
        <v>1295.1795999999999</v>
      </c>
      <c r="BM9" s="62">
        <v>5477.2016000000003</v>
      </c>
      <c r="BN9" s="62">
        <f>Table2[[#This Row],[TOTAL Real Property Related Taxes Through FY20]]+Table2[[#This Row],[TOTAL Real Property Related Taxes FY20 and After]]</f>
        <v>6772.3811999999998</v>
      </c>
      <c r="BO9" s="62">
        <v>162.9462</v>
      </c>
      <c r="BP9" s="62">
        <v>211.6148</v>
      </c>
      <c r="BQ9" s="62">
        <v>857.42880000000002</v>
      </c>
      <c r="BR9" s="62">
        <f>Table2[[#This Row],[Company Direct Through FY20]]+Table2[[#This Row],[Company Direct FY20 and After]]</f>
        <v>1069.0436</v>
      </c>
      <c r="BS9" s="62">
        <v>0.60199999999999998</v>
      </c>
      <c r="BT9" s="62">
        <v>49.914900000000003</v>
      </c>
      <c r="BU9" s="62">
        <v>0</v>
      </c>
      <c r="BV9" s="62">
        <f>Table2[[#This Row],[Sales Tax Exemption Through FY20]]+Table2[[#This Row],[Sales Tax Exemption FY20 and After]]</f>
        <v>49.914900000000003</v>
      </c>
      <c r="BW9" s="62">
        <v>0</v>
      </c>
      <c r="BX9" s="62">
        <v>0</v>
      </c>
      <c r="BY9" s="62">
        <v>0</v>
      </c>
      <c r="BZ9" s="62">
        <f>Table2[[#This Row],[Energy Tax Savings Through FY20]]+Table2[[#This Row],[Energy Tax Savings FY20 and After]]</f>
        <v>0</v>
      </c>
      <c r="CA9" s="62">
        <v>0</v>
      </c>
      <c r="CB9" s="62">
        <v>0</v>
      </c>
      <c r="CC9" s="62">
        <v>0</v>
      </c>
      <c r="CD9" s="62">
        <f>Table2[[#This Row],[Tax Exempt Bond Savings Through FY20]]+Table2[[#This Row],[Tax Exempt Bond Savings FY20 and After]]</f>
        <v>0</v>
      </c>
      <c r="CE9" s="62">
        <v>111.9701</v>
      </c>
      <c r="CF9" s="62">
        <v>145.73089999999999</v>
      </c>
      <c r="CG9" s="62">
        <v>589.19119999999998</v>
      </c>
      <c r="CH9" s="62">
        <f>Table2[[#This Row],[Indirect and Induced Through FY20]]+Table2[[#This Row],[Indirect and Induced FY20 and After]]</f>
        <v>734.9221</v>
      </c>
      <c r="CI9" s="62">
        <v>274.3143</v>
      </c>
      <c r="CJ9" s="62">
        <v>307.43079999999998</v>
      </c>
      <c r="CK9" s="62">
        <v>1446.62</v>
      </c>
      <c r="CL9" s="62">
        <f>Table2[[#This Row],[TOTAL Income Consumption Use Taxes Through FY20]]+Table2[[#This Row],[TOTAL Income Consumption Use Taxes FY20 and After]]</f>
        <v>1754.0508</v>
      </c>
      <c r="CM9" s="62">
        <v>0.60199999999999998</v>
      </c>
      <c r="CN9" s="62">
        <v>242.84289999999999</v>
      </c>
      <c r="CO9" s="62">
        <v>0</v>
      </c>
      <c r="CP9" s="62">
        <f>Table2[[#This Row],[Assistance Provided Through FY20]]+Table2[[#This Row],[Assistance Provided FY20 and After]]</f>
        <v>242.84289999999999</v>
      </c>
      <c r="CQ9" s="62">
        <v>0</v>
      </c>
      <c r="CR9" s="62">
        <v>0</v>
      </c>
      <c r="CS9" s="62">
        <v>0</v>
      </c>
      <c r="CT9" s="62">
        <f>Table2[[#This Row],[Recapture Cancellation Reduction Amount Through FY20]]+Table2[[#This Row],[Recapture Cancellation Reduction Amount FY20 and After]]</f>
        <v>0</v>
      </c>
      <c r="CU9" s="62">
        <v>0</v>
      </c>
      <c r="CV9" s="62">
        <v>0</v>
      </c>
      <c r="CW9" s="62">
        <v>0</v>
      </c>
      <c r="CX9" s="62">
        <f>Table2[[#This Row],[Penalty Paid Through FY20]]+Table2[[#This Row],[Penalty Paid FY20 and After]]</f>
        <v>0</v>
      </c>
      <c r="CY9" s="62">
        <v>0.60199999999999998</v>
      </c>
      <c r="CZ9" s="62">
        <v>242.84289999999999</v>
      </c>
      <c r="DA9" s="62">
        <v>0</v>
      </c>
      <c r="DB9" s="62">
        <f>Table2[[#This Row],[TOTAL Assistance Net of Recapture Penalties Through FY20]]+Table2[[#This Row],[TOTAL Assistance Net of Recapture Penalties FY20 and After]]</f>
        <v>242.84289999999999</v>
      </c>
      <c r="DC9" s="62">
        <v>1091.3991000000001</v>
      </c>
      <c r="DD9" s="62">
        <v>1557.1244999999999</v>
      </c>
      <c r="DE9" s="62">
        <v>5742.9831000000004</v>
      </c>
      <c r="DF9" s="62">
        <f>Table2[[#This Row],[Company Direct Tax Revenue Before Assistance Through FY20]]+Table2[[#This Row],[Company Direct Tax Revenue Before Assistance FY20 and After]]</f>
        <v>7300.1076000000003</v>
      </c>
      <c r="DG9" s="62">
        <v>224.40690000000001</v>
      </c>
      <c r="DH9" s="62">
        <v>288.3288</v>
      </c>
      <c r="DI9" s="62">
        <v>1180.8385000000001</v>
      </c>
      <c r="DJ9" s="62">
        <f>Table2[[#This Row],[Indirect and Induced Tax Revenues FY20 and After]]+Table2[[#This Row],[Indirect and Induced Tax Revenues Through FY20]]</f>
        <v>1469.1673000000001</v>
      </c>
      <c r="DK9" s="62">
        <v>1315.806</v>
      </c>
      <c r="DL9" s="62">
        <v>1845.4532999999999</v>
      </c>
      <c r="DM9" s="62">
        <v>6923.8216000000002</v>
      </c>
      <c r="DN9" s="62">
        <f>Table2[[#This Row],[TOTAL Tax Revenues Before Assistance FY20 and After]]+Table2[[#This Row],[TOTAL Tax Revenues Before Assistance Through FY20]]</f>
        <v>8769.2749000000003</v>
      </c>
      <c r="DO9" s="62">
        <v>1315.204</v>
      </c>
      <c r="DP9" s="62">
        <v>1602.6104</v>
      </c>
      <c r="DQ9" s="62">
        <v>6923.8216000000002</v>
      </c>
      <c r="DR9" s="62">
        <f>Table2[[#This Row],[TOTAL Tax Revenues Net of Assistance Recapture and Penalty Through FY20]]+Table2[[#This Row],[TOTAL Tax Revenues Net of Assistance Recapture and Penalty FY20 and After]]</f>
        <v>8526.4320000000007</v>
      </c>
      <c r="DS9" s="62">
        <v>0</v>
      </c>
      <c r="DT9" s="62">
        <v>0</v>
      </c>
      <c r="DU9" s="62">
        <v>0</v>
      </c>
      <c r="DV9" s="62">
        <v>0</v>
      </c>
      <c r="DW9" s="74">
        <v>0</v>
      </c>
      <c r="DX9" s="74">
        <v>0</v>
      </c>
      <c r="DY9" s="74">
        <v>0</v>
      </c>
      <c r="DZ9" s="74">
        <v>72</v>
      </c>
      <c r="EA9" s="74">
        <v>0</v>
      </c>
      <c r="EB9" s="74">
        <v>0</v>
      </c>
      <c r="EC9" s="74">
        <v>0</v>
      </c>
      <c r="ED9" s="74">
        <v>72</v>
      </c>
      <c r="EE9" s="74">
        <v>0</v>
      </c>
      <c r="EF9" s="74">
        <v>0</v>
      </c>
      <c r="EG9" s="74">
        <v>0</v>
      </c>
      <c r="EH9" s="74">
        <v>100</v>
      </c>
      <c r="EI9" s="45">
        <f>Table2[[#This Row],[Total Industrial Employees FY20]]+Table2[[#This Row],[Total Restaurant Employees FY20]]+Table2[[#This Row],[Total Retail Employees FY20]]+Table2[[#This Row],[Total Other Employees FY20]]</f>
        <v>72</v>
      </c>
      <c r="EJ9" s="45">
        <f>Table2[[#This Row],[Number of Industrial Employees Earning More than Living Wage FY20]]+Table2[[#This Row],[Number of Restaurant Employees Earning More than Living Wage FY20]]+Table2[[#This Row],[Number of Retail Employees Earning More than Living Wage FY20]]+Table2[[#This Row],[Number of Other Employees Earning More than Living Wage FY20]]</f>
        <v>72</v>
      </c>
      <c r="EK9" s="73">
        <f>Table2[[#This Row],[Total Employees Earning More than Living Wage FY20]]/Table2[[#This Row],[Total Jobs FY20]]</f>
        <v>1</v>
      </c>
      <c r="EL9" s="68"/>
    </row>
    <row r="10" spans="1:142" x14ac:dyDescent="0.25">
      <c r="A10" s="9">
        <v>93283</v>
      </c>
      <c r="B10" s="11" t="s">
        <v>322</v>
      </c>
      <c r="C10" s="11" t="s">
        <v>775</v>
      </c>
      <c r="D10" s="11" t="s">
        <v>1046</v>
      </c>
      <c r="E10" s="15">
        <v>1</v>
      </c>
      <c r="F10" s="7">
        <v>53</v>
      </c>
      <c r="G10" s="7">
        <v>1201</v>
      </c>
      <c r="H10" s="7">
        <v>0</v>
      </c>
      <c r="I10" s="7">
        <v>132000</v>
      </c>
      <c r="J10" s="7">
        <v>721110</v>
      </c>
      <c r="K10" s="11" t="s">
        <v>1279</v>
      </c>
      <c r="L10" s="11" t="s">
        <v>1280</v>
      </c>
      <c r="M10" s="11" t="s">
        <v>1281</v>
      </c>
      <c r="N10" s="18">
        <v>50000000</v>
      </c>
      <c r="O10" s="11" t="s">
        <v>1663</v>
      </c>
      <c r="P10" s="8">
        <v>6</v>
      </c>
      <c r="Q10" s="8">
        <v>0</v>
      </c>
      <c r="R10" s="8">
        <v>128</v>
      </c>
      <c r="S10" s="8">
        <v>0</v>
      </c>
      <c r="T10" s="8">
        <v>0</v>
      </c>
      <c r="U10" s="8">
        <v>134</v>
      </c>
      <c r="V10" s="8">
        <v>131</v>
      </c>
      <c r="W10" s="8">
        <v>0</v>
      </c>
      <c r="X10" s="8">
        <v>0</v>
      </c>
      <c r="Y10" s="8">
        <v>0</v>
      </c>
      <c r="Z10" s="8">
        <v>157</v>
      </c>
      <c r="AA10" s="19">
        <v>0</v>
      </c>
      <c r="AB10" s="8">
        <v>0</v>
      </c>
      <c r="AC10" s="8">
        <v>0</v>
      </c>
      <c r="AD10" s="8">
        <v>0</v>
      </c>
      <c r="AE10" s="8">
        <v>0</v>
      </c>
      <c r="AF10" s="8">
        <v>65.671641791044777</v>
      </c>
      <c r="AG10" s="8" t="s">
        <v>1686</v>
      </c>
      <c r="AH10" s="8" t="s">
        <v>1687</v>
      </c>
      <c r="AI10" s="60">
        <v>1692.2407000000001</v>
      </c>
      <c r="AJ10" s="60">
        <v>10853.5987</v>
      </c>
      <c r="AK10" s="60">
        <v>13935.7387</v>
      </c>
      <c r="AL10" s="60">
        <f>Table2[[#This Row],[Company Direct Land Through FY20]]+Table2[[#This Row],[Company Direct Land FY20 and After]]</f>
        <v>24789.3374</v>
      </c>
      <c r="AM10" s="60">
        <v>3142.7327</v>
      </c>
      <c r="AN10" s="60">
        <v>15295.6458</v>
      </c>
      <c r="AO10" s="60">
        <v>25880.656900000002</v>
      </c>
      <c r="AP10" s="60">
        <f>Table2[[#This Row],[Company Direct Building Through FY20]]+Table2[[#This Row],[Company Direct Building FY20 and After]]</f>
        <v>41176.3027</v>
      </c>
      <c r="AQ10" s="60">
        <v>0</v>
      </c>
      <c r="AR10" s="60">
        <v>0</v>
      </c>
      <c r="AS10" s="60">
        <v>0</v>
      </c>
      <c r="AT10" s="60">
        <f>Table2[[#This Row],[Mortgage Recording Tax Through FY20]]+Table2[[#This Row],[Mortgage Recording Tax FY20 and After]]</f>
        <v>0</v>
      </c>
      <c r="AU10" s="60">
        <v>0</v>
      </c>
      <c r="AV10" s="60">
        <v>0</v>
      </c>
      <c r="AW10" s="60">
        <v>0</v>
      </c>
      <c r="AX10" s="60">
        <f>Table2[[#This Row],[Pilot Savings Through FY20]]+Table2[[#This Row],[Pilot Savings FY20 and After]]</f>
        <v>0</v>
      </c>
      <c r="AY10" s="60">
        <v>0</v>
      </c>
      <c r="AZ10" s="60">
        <v>0</v>
      </c>
      <c r="BA10" s="60">
        <v>0</v>
      </c>
      <c r="BB10" s="60">
        <f>Table2[[#This Row],[Mortgage Recording Tax Exemption Through FY20]]+Table2[[#This Row],[Indirect and Induced Land FY20]]</f>
        <v>76.9572</v>
      </c>
      <c r="BC10" s="60">
        <v>76.9572</v>
      </c>
      <c r="BD10" s="60">
        <v>698.34760000000006</v>
      </c>
      <c r="BE10" s="60">
        <v>633.7491</v>
      </c>
      <c r="BF10" s="60">
        <f>Table2[[#This Row],[Indirect and Induced Land Through FY20]]+Table2[[#This Row],[Indirect and Induced Land FY20 and After]]</f>
        <v>1332.0967000000001</v>
      </c>
      <c r="BG10" s="60">
        <v>272.84809999999999</v>
      </c>
      <c r="BH10" s="60">
        <v>2475.9587999999999</v>
      </c>
      <c r="BI10" s="60">
        <v>2246.9265999999998</v>
      </c>
      <c r="BJ10" s="60">
        <f>Table2[[#This Row],[Indirect and Induced Building Through FY20]]+Table2[[#This Row],[Indirect and Induced Building FY20 and After]]</f>
        <v>4722.8853999999992</v>
      </c>
      <c r="BK10" s="60">
        <v>5184.7786999999998</v>
      </c>
      <c r="BL10" s="60">
        <v>29323.550899999998</v>
      </c>
      <c r="BM10" s="60">
        <v>42697.071300000003</v>
      </c>
      <c r="BN10" s="60">
        <f>Table2[[#This Row],[TOTAL Real Property Related Taxes Through FY20]]+Table2[[#This Row],[TOTAL Real Property Related Taxes FY20 and After]]</f>
        <v>72020.622199999998</v>
      </c>
      <c r="BO10" s="60">
        <v>457.48790000000002</v>
      </c>
      <c r="BP10" s="60">
        <v>5374.0192999999999</v>
      </c>
      <c r="BQ10" s="60">
        <v>3767.4490999999998</v>
      </c>
      <c r="BR10" s="60">
        <f>Table2[[#This Row],[Company Direct Through FY20]]+Table2[[#This Row],[Company Direct FY20 and After]]</f>
        <v>9141.4683999999997</v>
      </c>
      <c r="BS10" s="60">
        <v>0</v>
      </c>
      <c r="BT10" s="60">
        <v>0</v>
      </c>
      <c r="BU10" s="60">
        <v>0</v>
      </c>
      <c r="BV10" s="60">
        <f>Table2[[#This Row],[Sales Tax Exemption Through FY20]]+Table2[[#This Row],[Sales Tax Exemption FY20 and After]]</f>
        <v>0</v>
      </c>
      <c r="BW10" s="60">
        <v>0</v>
      </c>
      <c r="BX10" s="60">
        <v>0</v>
      </c>
      <c r="BY10" s="60">
        <v>0</v>
      </c>
      <c r="BZ10" s="60">
        <f>Table2[[#This Row],[Energy Tax Savings Through FY20]]+Table2[[#This Row],[Energy Tax Savings FY20 and After]]</f>
        <v>0</v>
      </c>
      <c r="CA10" s="60">
        <v>24.964099999999998</v>
      </c>
      <c r="CB10" s="60">
        <v>254.12350000000001</v>
      </c>
      <c r="CC10" s="60">
        <v>145.11490000000001</v>
      </c>
      <c r="CD10" s="60">
        <f>Table2[[#This Row],[Tax Exempt Bond Savings Through FY20]]+Table2[[#This Row],[Tax Exempt Bond Savings FY20 and After]]</f>
        <v>399.23840000000001</v>
      </c>
      <c r="CE10" s="60">
        <v>311.8877</v>
      </c>
      <c r="CF10" s="60">
        <v>3638.7046</v>
      </c>
      <c r="CG10" s="60">
        <v>2568.4204</v>
      </c>
      <c r="CH10" s="60">
        <f>Table2[[#This Row],[Indirect and Induced Through FY20]]+Table2[[#This Row],[Indirect and Induced FY20 and After]]</f>
        <v>6207.125</v>
      </c>
      <c r="CI10" s="60">
        <v>744.41150000000005</v>
      </c>
      <c r="CJ10" s="60">
        <v>8758.6003999999994</v>
      </c>
      <c r="CK10" s="60">
        <v>6190.7546000000002</v>
      </c>
      <c r="CL10" s="60">
        <f>Table2[[#This Row],[TOTAL Income Consumption Use Taxes Through FY20]]+Table2[[#This Row],[TOTAL Income Consumption Use Taxes FY20 and After]]</f>
        <v>14949.355</v>
      </c>
      <c r="CM10" s="60">
        <v>24.964099999999998</v>
      </c>
      <c r="CN10" s="60">
        <v>254.12350000000001</v>
      </c>
      <c r="CO10" s="60">
        <v>145.11490000000001</v>
      </c>
      <c r="CP10" s="60">
        <f>Table2[[#This Row],[Assistance Provided Through FY20]]+Table2[[#This Row],[Assistance Provided FY20 and After]]</f>
        <v>399.23840000000001</v>
      </c>
      <c r="CQ10" s="60">
        <v>0</v>
      </c>
      <c r="CR10" s="60">
        <v>0</v>
      </c>
      <c r="CS10" s="60">
        <v>0</v>
      </c>
      <c r="CT10" s="60">
        <f>Table2[[#This Row],[Recapture Cancellation Reduction Amount Through FY20]]+Table2[[#This Row],[Recapture Cancellation Reduction Amount FY20 and After]]</f>
        <v>0</v>
      </c>
      <c r="CU10" s="60">
        <v>0</v>
      </c>
      <c r="CV10" s="60">
        <v>0</v>
      </c>
      <c r="CW10" s="60">
        <v>0</v>
      </c>
      <c r="CX10" s="60">
        <f>Table2[[#This Row],[Penalty Paid Through FY20]]+Table2[[#This Row],[Penalty Paid FY20 and After]]</f>
        <v>0</v>
      </c>
      <c r="CY10" s="60">
        <v>24.964099999999998</v>
      </c>
      <c r="CZ10" s="60">
        <v>254.12350000000001</v>
      </c>
      <c r="DA10" s="60">
        <v>145.11490000000001</v>
      </c>
      <c r="DB10" s="60">
        <f>Table2[[#This Row],[TOTAL Assistance Net of Recapture Penalties Through FY20]]+Table2[[#This Row],[TOTAL Assistance Net of Recapture Penalties FY20 and After]]</f>
        <v>399.23840000000001</v>
      </c>
      <c r="DC10" s="60">
        <v>5292.4612999999999</v>
      </c>
      <c r="DD10" s="60">
        <v>31523.263800000001</v>
      </c>
      <c r="DE10" s="60">
        <v>43583.844700000001</v>
      </c>
      <c r="DF10" s="60">
        <f>Table2[[#This Row],[Company Direct Tax Revenue Before Assistance Through FY20]]+Table2[[#This Row],[Company Direct Tax Revenue Before Assistance FY20 and After]]</f>
        <v>75107.108500000002</v>
      </c>
      <c r="DG10" s="60">
        <v>661.69299999999998</v>
      </c>
      <c r="DH10" s="60">
        <v>6813.0110000000004</v>
      </c>
      <c r="DI10" s="60">
        <v>5449.0960999999998</v>
      </c>
      <c r="DJ10" s="60">
        <f>Table2[[#This Row],[Indirect and Induced Tax Revenues FY20 and After]]+Table2[[#This Row],[Indirect and Induced Tax Revenues Through FY20]]</f>
        <v>12262.107100000001</v>
      </c>
      <c r="DK10" s="60">
        <v>5954.1543000000001</v>
      </c>
      <c r="DL10" s="60">
        <v>38336.274799999999</v>
      </c>
      <c r="DM10" s="60">
        <v>49032.940799999997</v>
      </c>
      <c r="DN10" s="60">
        <f>Table2[[#This Row],[TOTAL Tax Revenues Before Assistance FY20 and After]]+Table2[[#This Row],[TOTAL Tax Revenues Before Assistance Through FY20]]</f>
        <v>87369.215599999996</v>
      </c>
      <c r="DO10" s="60">
        <v>5929.1902</v>
      </c>
      <c r="DP10" s="60">
        <v>38082.151299999998</v>
      </c>
      <c r="DQ10" s="60">
        <v>48887.825900000003</v>
      </c>
      <c r="DR10" s="60">
        <f>Table2[[#This Row],[TOTAL Tax Revenues Net of Assistance Recapture and Penalty Through FY20]]+Table2[[#This Row],[TOTAL Tax Revenues Net of Assistance Recapture and Penalty FY20 and After]]</f>
        <v>86969.977199999994</v>
      </c>
      <c r="DS10" s="60">
        <v>0</v>
      </c>
      <c r="DT10" s="60">
        <v>0</v>
      </c>
      <c r="DU10" s="60">
        <v>0</v>
      </c>
      <c r="DV10" s="60">
        <v>0</v>
      </c>
      <c r="DW10" s="74">
        <v>0</v>
      </c>
      <c r="DX10" s="74">
        <v>0</v>
      </c>
      <c r="DY10" s="74">
        <v>0</v>
      </c>
      <c r="DZ10" s="74">
        <v>134</v>
      </c>
      <c r="EA10" s="74">
        <v>0</v>
      </c>
      <c r="EB10" s="74">
        <v>0</v>
      </c>
      <c r="EC10" s="74">
        <v>0</v>
      </c>
      <c r="ED10" s="74">
        <v>134</v>
      </c>
      <c r="EE10" s="74">
        <v>0</v>
      </c>
      <c r="EF10" s="74">
        <v>0</v>
      </c>
      <c r="EG10" s="74">
        <v>0</v>
      </c>
      <c r="EH10" s="74">
        <v>100</v>
      </c>
      <c r="EI10" s="8">
        <f>Table2[[#This Row],[Total Industrial Employees FY20]]+Table2[[#This Row],[Total Restaurant Employees FY20]]+Table2[[#This Row],[Total Retail Employees FY20]]+Table2[[#This Row],[Total Other Employees FY20]]</f>
        <v>134</v>
      </c>
      <c r="EJ10" s="8">
        <f>Table2[[#This Row],[Number of Industrial Employees Earning More than Living Wage FY20]]+Table2[[#This Row],[Number of Restaurant Employees Earning More than Living Wage FY20]]+Table2[[#This Row],[Number of Retail Employees Earning More than Living Wage FY20]]+Table2[[#This Row],[Number of Other Employees Earning More than Living Wage FY20]]</f>
        <v>134</v>
      </c>
      <c r="EK10" s="72">
        <f>Table2[[#This Row],[Total Employees Earning More than Living Wage FY20]]/Table2[[#This Row],[Total Jobs FY20]]</f>
        <v>1</v>
      </c>
    </row>
    <row r="11" spans="1:142" x14ac:dyDescent="0.25">
      <c r="A11" s="15">
        <v>94061</v>
      </c>
      <c r="B11" s="11" t="s">
        <v>471</v>
      </c>
      <c r="C11" s="11" t="s">
        <v>923</v>
      </c>
      <c r="D11" s="11" t="s">
        <v>1043</v>
      </c>
      <c r="E11" s="15">
        <v>17</v>
      </c>
      <c r="F11" s="7">
        <v>2294</v>
      </c>
      <c r="G11" s="7">
        <v>1001</v>
      </c>
      <c r="H11" s="7">
        <v>36605</v>
      </c>
      <c r="I11" s="7">
        <v>14492</v>
      </c>
      <c r="J11" s="7">
        <v>445110</v>
      </c>
      <c r="K11" s="11" t="s">
        <v>1309</v>
      </c>
      <c r="L11" s="11" t="s">
        <v>1477</v>
      </c>
      <c r="M11" s="11" t="s">
        <v>1456</v>
      </c>
      <c r="N11" s="18">
        <v>1890990</v>
      </c>
      <c r="O11" s="11" t="s">
        <v>1662</v>
      </c>
      <c r="P11" s="8">
        <v>12</v>
      </c>
      <c r="Q11" s="8">
        <v>0</v>
      </c>
      <c r="R11" s="8">
        <v>19</v>
      </c>
      <c r="S11" s="8">
        <v>0</v>
      </c>
      <c r="T11" s="8">
        <v>0</v>
      </c>
      <c r="U11" s="8">
        <v>31</v>
      </c>
      <c r="V11" s="8">
        <v>25</v>
      </c>
      <c r="W11" s="8">
        <v>0</v>
      </c>
      <c r="X11" s="8">
        <v>0</v>
      </c>
      <c r="Y11" s="8">
        <v>0</v>
      </c>
      <c r="Z11" s="8">
        <v>42</v>
      </c>
      <c r="AA11" s="19">
        <v>0</v>
      </c>
      <c r="AB11" s="8">
        <v>0</v>
      </c>
      <c r="AC11" s="8">
        <v>0</v>
      </c>
      <c r="AD11" s="8">
        <v>0</v>
      </c>
      <c r="AE11" s="8">
        <v>0</v>
      </c>
      <c r="AF11" s="8">
        <v>100</v>
      </c>
      <c r="AG11" s="8" t="s">
        <v>1687</v>
      </c>
      <c r="AH11" s="8" t="s">
        <v>1687</v>
      </c>
      <c r="AI11" s="60">
        <v>42.607900000000001</v>
      </c>
      <c r="AJ11" s="60">
        <v>139.6353</v>
      </c>
      <c r="AK11" s="60">
        <v>532.82100000000003</v>
      </c>
      <c r="AL11" s="60">
        <f>Table2[[#This Row],[Company Direct Land Through FY20]]+Table2[[#This Row],[Company Direct Land FY20 and After]]</f>
        <v>672.45630000000006</v>
      </c>
      <c r="AM11" s="60">
        <v>79.128900000000002</v>
      </c>
      <c r="AN11" s="60">
        <v>313.94439999999997</v>
      </c>
      <c r="AO11" s="60">
        <v>989.52210000000002</v>
      </c>
      <c r="AP11" s="60">
        <f>Table2[[#This Row],[Company Direct Building Through FY20]]+Table2[[#This Row],[Company Direct Building FY20 and After]]</f>
        <v>1303.4665</v>
      </c>
      <c r="AQ11" s="60">
        <v>0</v>
      </c>
      <c r="AR11" s="60">
        <v>0</v>
      </c>
      <c r="AS11" s="60">
        <v>0</v>
      </c>
      <c r="AT11" s="60">
        <f>Table2[[#This Row],[Mortgage Recording Tax Through FY20]]+Table2[[#This Row],[Mortgage Recording Tax FY20 and After]]</f>
        <v>0</v>
      </c>
      <c r="AU11" s="60">
        <v>121.73690000000001</v>
      </c>
      <c r="AV11" s="60">
        <v>359.17700000000002</v>
      </c>
      <c r="AW11" s="60">
        <v>1522.3442</v>
      </c>
      <c r="AX11" s="60">
        <f>Table2[[#This Row],[Pilot Savings Through FY20]]+Table2[[#This Row],[Pilot Savings FY20 and After]]</f>
        <v>1881.5212000000001</v>
      </c>
      <c r="AY11" s="60">
        <v>0</v>
      </c>
      <c r="AZ11" s="60">
        <v>0</v>
      </c>
      <c r="BA11" s="60">
        <v>0</v>
      </c>
      <c r="BB11" s="60">
        <f>Table2[[#This Row],[Mortgage Recording Tax Exemption Through FY20]]+Table2[[#This Row],[Indirect and Induced Land FY20]]</f>
        <v>7.7073</v>
      </c>
      <c r="BC11" s="60">
        <v>7.7073</v>
      </c>
      <c r="BD11" s="60">
        <v>26.151299999999999</v>
      </c>
      <c r="BE11" s="60">
        <v>96.382599999999996</v>
      </c>
      <c r="BF11" s="60">
        <f>Table2[[#This Row],[Indirect and Induced Land Through FY20]]+Table2[[#This Row],[Indirect and Induced Land FY20 and After]]</f>
        <v>122.53389999999999</v>
      </c>
      <c r="BG11" s="60">
        <v>27.325700000000001</v>
      </c>
      <c r="BH11" s="60">
        <v>92.718699999999998</v>
      </c>
      <c r="BI11" s="60">
        <v>341.714</v>
      </c>
      <c r="BJ11" s="60">
        <f>Table2[[#This Row],[Indirect and Induced Building Through FY20]]+Table2[[#This Row],[Indirect and Induced Building FY20 and After]]</f>
        <v>434.43270000000001</v>
      </c>
      <c r="BK11" s="60">
        <v>35.032899999999998</v>
      </c>
      <c r="BL11" s="60">
        <v>213.27269999999999</v>
      </c>
      <c r="BM11" s="60">
        <v>438.09550000000002</v>
      </c>
      <c r="BN11" s="60">
        <f>Table2[[#This Row],[TOTAL Real Property Related Taxes Through FY20]]+Table2[[#This Row],[TOTAL Real Property Related Taxes FY20 and After]]</f>
        <v>651.3682</v>
      </c>
      <c r="BO11" s="60">
        <v>58.645000000000003</v>
      </c>
      <c r="BP11" s="60">
        <v>209.22370000000001</v>
      </c>
      <c r="BQ11" s="60">
        <v>733.36659999999995</v>
      </c>
      <c r="BR11" s="60">
        <f>Table2[[#This Row],[Company Direct Through FY20]]+Table2[[#This Row],[Company Direct FY20 and After]]</f>
        <v>942.59029999999996</v>
      </c>
      <c r="BS11" s="60">
        <v>0</v>
      </c>
      <c r="BT11" s="60">
        <v>82.9619</v>
      </c>
      <c r="BU11" s="60">
        <v>0</v>
      </c>
      <c r="BV11" s="60">
        <f>Table2[[#This Row],[Sales Tax Exemption Through FY20]]+Table2[[#This Row],[Sales Tax Exemption FY20 and After]]</f>
        <v>82.9619</v>
      </c>
      <c r="BW11" s="60">
        <v>0</v>
      </c>
      <c r="BX11" s="60">
        <v>0</v>
      </c>
      <c r="BY11" s="60">
        <v>0</v>
      </c>
      <c r="BZ11" s="60">
        <f>Table2[[#This Row],[Energy Tax Savings Through FY20]]+Table2[[#This Row],[Energy Tax Savings FY20 and After]]</f>
        <v>0</v>
      </c>
      <c r="CA11" s="60">
        <v>0</v>
      </c>
      <c r="CB11" s="60">
        <v>0</v>
      </c>
      <c r="CC11" s="60">
        <v>0</v>
      </c>
      <c r="CD11" s="60">
        <f>Table2[[#This Row],[Tax Exempt Bond Savings Through FY20]]+Table2[[#This Row],[Tax Exempt Bond Savings FY20 and After]]</f>
        <v>0</v>
      </c>
      <c r="CE11" s="60">
        <v>34.887599999999999</v>
      </c>
      <c r="CF11" s="60">
        <v>125.4258</v>
      </c>
      <c r="CG11" s="60">
        <v>436.27530000000002</v>
      </c>
      <c r="CH11" s="60">
        <f>Table2[[#This Row],[Indirect and Induced Through FY20]]+Table2[[#This Row],[Indirect and Induced FY20 and After]]</f>
        <v>561.7011</v>
      </c>
      <c r="CI11" s="60">
        <v>93.532600000000002</v>
      </c>
      <c r="CJ11" s="60">
        <v>251.6876</v>
      </c>
      <c r="CK11" s="60">
        <v>1169.6419000000001</v>
      </c>
      <c r="CL11" s="60">
        <f>Table2[[#This Row],[TOTAL Income Consumption Use Taxes Through FY20]]+Table2[[#This Row],[TOTAL Income Consumption Use Taxes FY20 and After]]</f>
        <v>1421.3295000000001</v>
      </c>
      <c r="CM11" s="60">
        <v>121.73690000000001</v>
      </c>
      <c r="CN11" s="60">
        <v>442.13889999999998</v>
      </c>
      <c r="CO11" s="60">
        <v>1522.3442</v>
      </c>
      <c r="CP11" s="60">
        <f>Table2[[#This Row],[Assistance Provided Through FY20]]+Table2[[#This Row],[Assistance Provided FY20 and After]]</f>
        <v>1964.4830999999999</v>
      </c>
      <c r="CQ11" s="60">
        <v>0</v>
      </c>
      <c r="CR11" s="60">
        <v>0</v>
      </c>
      <c r="CS11" s="60">
        <v>0</v>
      </c>
      <c r="CT11" s="60">
        <f>Table2[[#This Row],[Recapture Cancellation Reduction Amount Through FY20]]+Table2[[#This Row],[Recapture Cancellation Reduction Amount FY20 and After]]</f>
        <v>0</v>
      </c>
      <c r="CU11" s="60">
        <v>0</v>
      </c>
      <c r="CV11" s="60">
        <v>0</v>
      </c>
      <c r="CW11" s="60">
        <v>0</v>
      </c>
      <c r="CX11" s="60">
        <f>Table2[[#This Row],[Penalty Paid Through FY20]]+Table2[[#This Row],[Penalty Paid FY20 and After]]</f>
        <v>0</v>
      </c>
      <c r="CY11" s="60">
        <v>121.73690000000001</v>
      </c>
      <c r="CZ11" s="60">
        <v>442.13889999999998</v>
      </c>
      <c r="DA11" s="60">
        <v>1522.3442</v>
      </c>
      <c r="DB11" s="60">
        <f>Table2[[#This Row],[TOTAL Assistance Net of Recapture Penalties Through FY20]]+Table2[[#This Row],[TOTAL Assistance Net of Recapture Penalties FY20 and After]]</f>
        <v>1964.4830999999999</v>
      </c>
      <c r="DC11" s="60">
        <v>180.3818</v>
      </c>
      <c r="DD11" s="60">
        <v>662.80340000000001</v>
      </c>
      <c r="DE11" s="60">
        <v>2255.7096999999999</v>
      </c>
      <c r="DF11" s="60">
        <f>Table2[[#This Row],[Company Direct Tax Revenue Before Assistance Through FY20]]+Table2[[#This Row],[Company Direct Tax Revenue Before Assistance FY20 and After]]</f>
        <v>2918.5131000000001</v>
      </c>
      <c r="DG11" s="60">
        <v>69.920599999999993</v>
      </c>
      <c r="DH11" s="60">
        <v>244.29580000000001</v>
      </c>
      <c r="DI11" s="60">
        <v>874.37189999999998</v>
      </c>
      <c r="DJ11" s="60">
        <f>Table2[[#This Row],[Indirect and Induced Tax Revenues FY20 and After]]+Table2[[#This Row],[Indirect and Induced Tax Revenues Through FY20]]</f>
        <v>1118.6677</v>
      </c>
      <c r="DK11" s="60">
        <v>250.30240000000001</v>
      </c>
      <c r="DL11" s="60">
        <v>907.0992</v>
      </c>
      <c r="DM11" s="60">
        <v>3130.0816</v>
      </c>
      <c r="DN11" s="60">
        <f>Table2[[#This Row],[TOTAL Tax Revenues Before Assistance FY20 and After]]+Table2[[#This Row],[TOTAL Tax Revenues Before Assistance Through FY20]]</f>
        <v>4037.1808000000001</v>
      </c>
      <c r="DO11" s="60">
        <v>128.56549999999999</v>
      </c>
      <c r="DP11" s="60">
        <v>464.96030000000002</v>
      </c>
      <c r="DQ11" s="60">
        <v>1607.7374</v>
      </c>
      <c r="DR11" s="60">
        <f>Table2[[#This Row],[TOTAL Tax Revenues Net of Assistance Recapture and Penalty Through FY20]]+Table2[[#This Row],[TOTAL Tax Revenues Net of Assistance Recapture and Penalty FY20 and After]]</f>
        <v>2072.6977000000002</v>
      </c>
      <c r="DS11" s="60">
        <v>0</v>
      </c>
      <c r="DT11" s="60">
        <v>0</v>
      </c>
      <c r="DU11" s="60">
        <v>0</v>
      </c>
      <c r="DV11" s="60">
        <v>0</v>
      </c>
      <c r="DW11" s="74">
        <v>0</v>
      </c>
      <c r="DX11" s="74">
        <v>0</v>
      </c>
      <c r="DY11" s="74">
        <v>31</v>
      </c>
      <c r="DZ11" s="74">
        <v>0</v>
      </c>
      <c r="EA11" s="74">
        <v>0</v>
      </c>
      <c r="EB11" s="74">
        <v>0</v>
      </c>
      <c r="EC11" s="74">
        <v>31</v>
      </c>
      <c r="ED11" s="74">
        <v>0</v>
      </c>
      <c r="EE11" s="74">
        <v>0</v>
      </c>
      <c r="EF11" s="74">
        <v>0</v>
      </c>
      <c r="EG11" s="74">
        <v>100</v>
      </c>
      <c r="EH11" s="74">
        <v>0</v>
      </c>
      <c r="EI11" s="8">
        <f>Table2[[#This Row],[Total Industrial Employees FY20]]+Table2[[#This Row],[Total Restaurant Employees FY20]]+Table2[[#This Row],[Total Retail Employees FY20]]+Table2[[#This Row],[Total Other Employees FY20]]</f>
        <v>31</v>
      </c>
      <c r="EJ11" s="8">
        <f>Table2[[#This Row],[Number of Industrial Employees Earning More than Living Wage FY20]]+Table2[[#This Row],[Number of Restaurant Employees Earning More than Living Wage FY20]]+Table2[[#This Row],[Number of Retail Employees Earning More than Living Wage FY20]]+Table2[[#This Row],[Number of Other Employees Earning More than Living Wage FY20]]</f>
        <v>31</v>
      </c>
      <c r="EK11" s="72">
        <f>Table2[[#This Row],[Total Employees Earning More than Living Wage FY20]]/Table2[[#This Row],[Total Jobs FY20]]</f>
        <v>1</v>
      </c>
    </row>
    <row r="12" spans="1:142" x14ac:dyDescent="0.25">
      <c r="A12" s="9">
        <v>92687</v>
      </c>
      <c r="B12" s="11" t="s">
        <v>239</v>
      </c>
      <c r="C12" s="11" t="s">
        <v>693</v>
      </c>
      <c r="D12" s="11" t="s">
        <v>1044</v>
      </c>
      <c r="E12" s="15">
        <v>34</v>
      </c>
      <c r="F12" s="7">
        <v>2998</v>
      </c>
      <c r="G12" s="7">
        <v>3</v>
      </c>
      <c r="H12" s="7">
        <v>16300</v>
      </c>
      <c r="I12" s="7">
        <v>12000</v>
      </c>
      <c r="J12" s="7">
        <v>337215</v>
      </c>
      <c r="K12" s="11" t="s">
        <v>1048</v>
      </c>
      <c r="L12" s="11" t="s">
        <v>1175</v>
      </c>
      <c r="M12" s="11" t="s">
        <v>1099</v>
      </c>
      <c r="N12" s="18">
        <v>1172000</v>
      </c>
      <c r="O12" s="11" t="s">
        <v>1658</v>
      </c>
      <c r="P12" s="8">
        <v>0</v>
      </c>
      <c r="Q12" s="8">
        <v>0</v>
      </c>
      <c r="R12" s="8">
        <v>1</v>
      </c>
      <c r="S12" s="8">
        <v>0</v>
      </c>
      <c r="T12" s="8">
        <v>0</v>
      </c>
      <c r="U12" s="8">
        <v>1</v>
      </c>
      <c r="V12" s="8">
        <v>1</v>
      </c>
      <c r="W12" s="8">
        <v>0</v>
      </c>
      <c r="X12" s="8">
        <v>0</v>
      </c>
      <c r="Y12" s="8">
        <v>0</v>
      </c>
      <c r="Z12" s="8">
        <v>3</v>
      </c>
      <c r="AA12" s="19">
        <v>0</v>
      </c>
      <c r="AB12" s="8">
        <v>0</v>
      </c>
      <c r="AC12" s="8">
        <v>0</v>
      </c>
      <c r="AD12" s="8">
        <v>0</v>
      </c>
      <c r="AE12" s="8">
        <v>0</v>
      </c>
      <c r="AF12" s="8">
        <v>100</v>
      </c>
      <c r="AG12" s="8" t="s">
        <v>1687</v>
      </c>
      <c r="AH12" s="8" t="s">
        <v>1687</v>
      </c>
      <c r="AI12" s="60">
        <v>24.7973</v>
      </c>
      <c r="AJ12" s="60">
        <v>153.80240000000001</v>
      </c>
      <c r="AK12" s="60">
        <v>6.6962999999999999</v>
      </c>
      <c r="AL12" s="60">
        <f>Table2[[#This Row],[Company Direct Land Through FY20]]+Table2[[#This Row],[Company Direct Land FY20 and After]]</f>
        <v>160.49870000000001</v>
      </c>
      <c r="AM12" s="60">
        <v>46.052199999999999</v>
      </c>
      <c r="AN12" s="60">
        <v>222.24199999999999</v>
      </c>
      <c r="AO12" s="60">
        <v>12.436</v>
      </c>
      <c r="AP12" s="60">
        <f>Table2[[#This Row],[Company Direct Building Through FY20]]+Table2[[#This Row],[Company Direct Building FY20 and After]]</f>
        <v>234.678</v>
      </c>
      <c r="AQ12" s="60">
        <v>0</v>
      </c>
      <c r="AR12" s="60">
        <v>16.8432</v>
      </c>
      <c r="AS12" s="60">
        <v>0</v>
      </c>
      <c r="AT12" s="60">
        <f>Table2[[#This Row],[Mortgage Recording Tax Through FY20]]+Table2[[#This Row],[Mortgage Recording Tax FY20 and After]]</f>
        <v>16.8432</v>
      </c>
      <c r="AU12" s="60">
        <v>58.602200000000003</v>
      </c>
      <c r="AV12" s="60">
        <v>233.19130000000001</v>
      </c>
      <c r="AW12" s="60">
        <v>15.824999999999999</v>
      </c>
      <c r="AX12" s="60">
        <f>Table2[[#This Row],[Pilot Savings Through FY20]]+Table2[[#This Row],[Pilot Savings FY20 and After]]</f>
        <v>249.0163</v>
      </c>
      <c r="AY12" s="60">
        <v>0</v>
      </c>
      <c r="AZ12" s="60">
        <v>16.8432</v>
      </c>
      <c r="BA12" s="60">
        <v>0</v>
      </c>
      <c r="BB12" s="60">
        <f>Table2[[#This Row],[Mortgage Recording Tax Exemption Through FY20]]+Table2[[#This Row],[Indirect and Induced Land FY20]]</f>
        <v>17.595299999999998</v>
      </c>
      <c r="BC12" s="60">
        <v>0.75209999999999999</v>
      </c>
      <c r="BD12" s="60">
        <v>38.257100000000001</v>
      </c>
      <c r="BE12" s="60">
        <v>0.2031</v>
      </c>
      <c r="BF12" s="60">
        <f>Table2[[#This Row],[Indirect and Induced Land Through FY20]]+Table2[[#This Row],[Indirect and Induced Land FY20 and After]]</f>
        <v>38.4602</v>
      </c>
      <c r="BG12" s="60">
        <v>2.6663999999999999</v>
      </c>
      <c r="BH12" s="60">
        <v>135.6395</v>
      </c>
      <c r="BI12" s="60">
        <v>0.72</v>
      </c>
      <c r="BJ12" s="60">
        <f>Table2[[#This Row],[Indirect and Induced Building Through FY20]]+Table2[[#This Row],[Indirect and Induced Building FY20 and After]]</f>
        <v>136.3595</v>
      </c>
      <c r="BK12" s="60">
        <v>15.665800000000001</v>
      </c>
      <c r="BL12" s="60">
        <v>316.74970000000002</v>
      </c>
      <c r="BM12" s="60">
        <v>4.2304000000000004</v>
      </c>
      <c r="BN12" s="60">
        <f>Table2[[#This Row],[TOTAL Real Property Related Taxes Through FY20]]+Table2[[#This Row],[TOTAL Real Property Related Taxes FY20 and After]]</f>
        <v>320.98009999999999</v>
      </c>
      <c r="BO12" s="60">
        <v>8.8298000000000005</v>
      </c>
      <c r="BP12" s="60">
        <v>507.77010000000001</v>
      </c>
      <c r="BQ12" s="60">
        <v>2.3843999999999999</v>
      </c>
      <c r="BR12" s="60">
        <f>Table2[[#This Row],[Company Direct Through FY20]]+Table2[[#This Row],[Company Direct FY20 and After]]</f>
        <v>510.15450000000004</v>
      </c>
      <c r="BS12" s="60">
        <v>0</v>
      </c>
      <c r="BT12" s="60">
        <v>0</v>
      </c>
      <c r="BU12" s="60">
        <v>0</v>
      </c>
      <c r="BV12" s="60">
        <f>Table2[[#This Row],[Sales Tax Exemption Through FY20]]+Table2[[#This Row],[Sales Tax Exemption FY20 and After]]</f>
        <v>0</v>
      </c>
      <c r="BW12" s="60">
        <v>0</v>
      </c>
      <c r="BX12" s="60">
        <v>0</v>
      </c>
      <c r="BY12" s="60">
        <v>0</v>
      </c>
      <c r="BZ12" s="60">
        <f>Table2[[#This Row],[Energy Tax Savings Through FY20]]+Table2[[#This Row],[Energy Tax Savings FY20 and After]]</f>
        <v>0</v>
      </c>
      <c r="CA12" s="60">
        <v>0</v>
      </c>
      <c r="CB12" s="60">
        <v>0</v>
      </c>
      <c r="CC12" s="60">
        <v>0</v>
      </c>
      <c r="CD12" s="60">
        <f>Table2[[#This Row],[Tax Exempt Bond Savings Through FY20]]+Table2[[#This Row],[Tax Exempt Bond Savings FY20 and After]]</f>
        <v>0</v>
      </c>
      <c r="CE12" s="60">
        <v>3.7061999999999999</v>
      </c>
      <c r="CF12" s="60">
        <v>247.89940000000001</v>
      </c>
      <c r="CG12" s="60">
        <v>1.0007999999999999</v>
      </c>
      <c r="CH12" s="60">
        <f>Table2[[#This Row],[Indirect and Induced Through FY20]]+Table2[[#This Row],[Indirect and Induced FY20 and After]]</f>
        <v>248.90020000000001</v>
      </c>
      <c r="CI12" s="60">
        <v>12.536</v>
      </c>
      <c r="CJ12" s="60">
        <v>755.66949999999997</v>
      </c>
      <c r="CK12" s="60">
        <v>3.3852000000000002</v>
      </c>
      <c r="CL12" s="60">
        <f>Table2[[#This Row],[TOTAL Income Consumption Use Taxes Through FY20]]+Table2[[#This Row],[TOTAL Income Consumption Use Taxes FY20 and After]]</f>
        <v>759.05470000000003</v>
      </c>
      <c r="CM12" s="60">
        <v>58.602200000000003</v>
      </c>
      <c r="CN12" s="60">
        <v>250.03450000000001</v>
      </c>
      <c r="CO12" s="60">
        <v>15.824999999999999</v>
      </c>
      <c r="CP12" s="60">
        <f>Table2[[#This Row],[Assistance Provided Through FY20]]+Table2[[#This Row],[Assistance Provided FY20 and After]]</f>
        <v>265.85950000000003</v>
      </c>
      <c r="CQ12" s="60">
        <v>0</v>
      </c>
      <c r="CR12" s="60">
        <v>0</v>
      </c>
      <c r="CS12" s="60">
        <v>0</v>
      </c>
      <c r="CT12" s="60">
        <f>Table2[[#This Row],[Recapture Cancellation Reduction Amount Through FY20]]+Table2[[#This Row],[Recapture Cancellation Reduction Amount FY20 and After]]</f>
        <v>0</v>
      </c>
      <c r="CU12" s="60">
        <v>0</v>
      </c>
      <c r="CV12" s="60">
        <v>0</v>
      </c>
      <c r="CW12" s="60">
        <v>0</v>
      </c>
      <c r="CX12" s="60">
        <f>Table2[[#This Row],[Penalty Paid Through FY20]]+Table2[[#This Row],[Penalty Paid FY20 and After]]</f>
        <v>0</v>
      </c>
      <c r="CY12" s="60">
        <v>58.602200000000003</v>
      </c>
      <c r="CZ12" s="60">
        <v>250.03450000000001</v>
      </c>
      <c r="DA12" s="60">
        <v>15.824999999999999</v>
      </c>
      <c r="DB12" s="60">
        <f>Table2[[#This Row],[TOTAL Assistance Net of Recapture Penalties Through FY20]]+Table2[[#This Row],[TOTAL Assistance Net of Recapture Penalties FY20 and After]]</f>
        <v>265.85950000000003</v>
      </c>
      <c r="DC12" s="60">
        <v>79.679299999999998</v>
      </c>
      <c r="DD12" s="60">
        <v>900.65769999999998</v>
      </c>
      <c r="DE12" s="60">
        <v>21.5167</v>
      </c>
      <c r="DF12" s="60">
        <f>Table2[[#This Row],[Company Direct Tax Revenue Before Assistance Through FY20]]+Table2[[#This Row],[Company Direct Tax Revenue Before Assistance FY20 and After]]</f>
        <v>922.17439999999999</v>
      </c>
      <c r="DG12" s="60">
        <v>7.1246999999999998</v>
      </c>
      <c r="DH12" s="60">
        <v>421.79599999999999</v>
      </c>
      <c r="DI12" s="60">
        <v>1.9238999999999999</v>
      </c>
      <c r="DJ12" s="60">
        <f>Table2[[#This Row],[Indirect and Induced Tax Revenues FY20 and After]]+Table2[[#This Row],[Indirect and Induced Tax Revenues Through FY20]]</f>
        <v>423.7199</v>
      </c>
      <c r="DK12" s="60">
        <v>86.804000000000002</v>
      </c>
      <c r="DL12" s="60">
        <v>1322.4537</v>
      </c>
      <c r="DM12" s="60">
        <v>23.4406</v>
      </c>
      <c r="DN12" s="60">
        <f>Table2[[#This Row],[TOTAL Tax Revenues Before Assistance FY20 and After]]+Table2[[#This Row],[TOTAL Tax Revenues Before Assistance Through FY20]]</f>
        <v>1345.8942999999999</v>
      </c>
      <c r="DO12" s="60">
        <v>28.201799999999999</v>
      </c>
      <c r="DP12" s="60">
        <v>1072.4192</v>
      </c>
      <c r="DQ12" s="60">
        <v>7.6155999999999997</v>
      </c>
      <c r="DR12" s="60">
        <f>Table2[[#This Row],[TOTAL Tax Revenues Net of Assistance Recapture and Penalty Through FY20]]+Table2[[#This Row],[TOTAL Tax Revenues Net of Assistance Recapture and Penalty FY20 and After]]</f>
        <v>1080.0348000000001</v>
      </c>
      <c r="DS12" s="60">
        <v>0</v>
      </c>
      <c r="DT12" s="60">
        <v>0</v>
      </c>
      <c r="DU12" s="60">
        <v>0</v>
      </c>
      <c r="DV12" s="60">
        <v>0</v>
      </c>
      <c r="DW12" s="74">
        <v>1</v>
      </c>
      <c r="DX12" s="74">
        <v>0</v>
      </c>
      <c r="DY12" s="74">
        <v>0</v>
      </c>
      <c r="DZ12" s="74">
        <v>0</v>
      </c>
      <c r="EA12" s="74">
        <v>1</v>
      </c>
      <c r="EB12" s="74">
        <v>0</v>
      </c>
      <c r="EC12" s="74">
        <v>0</v>
      </c>
      <c r="ED12" s="74">
        <v>0</v>
      </c>
      <c r="EE12" s="74">
        <v>100</v>
      </c>
      <c r="EF12" s="74">
        <v>0</v>
      </c>
      <c r="EG12" s="74">
        <v>0</v>
      </c>
      <c r="EH12" s="74">
        <v>0</v>
      </c>
      <c r="EI12" s="8">
        <f>Table2[[#This Row],[Total Industrial Employees FY20]]+Table2[[#This Row],[Total Restaurant Employees FY20]]+Table2[[#This Row],[Total Retail Employees FY20]]+Table2[[#This Row],[Total Other Employees FY20]]</f>
        <v>1</v>
      </c>
      <c r="EJ12" s="8">
        <f>Table2[[#This Row],[Number of Industrial Employees Earning More than Living Wage FY20]]+Table2[[#This Row],[Number of Restaurant Employees Earning More than Living Wage FY20]]+Table2[[#This Row],[Number of Retail Employees Earning More than Living Wage FY20]]+Table2[[#This Row],[Number of Other Employees Earning More than Living Wage FY20]]</f>
        <v>1</v>
      </c>
      <c r="EK12" s="72">
        <f>Table2[[#This Row],[Total Employees Earning More than Living Wage FY20]]/Table2[[#This Row],[Total Jobs FY20]]</f>
        <v>1</v>
      </c>
    </row>
    <row r="13" spans="1:142" x14ac:dyDescent="0.25">
      <c r="A13" s="9">
        <v>92844</v>
      </c>
      <c r="B13" s="11" t="s">
        <v>191</v>
      </c>
      <c r="C13" s="11" t="s">
        <v>645</v>
      </c>
      <c r="D13" s="11" t="s">
        <v>1045</v>
      </c>
      <c r="E13" s="15">
        <v>19</v>
      </c>
      <c r="F13" s="7">
        <v>4034</v>
      </c>
      <c r="G13" s="7">
        <v>5</v>
      </c>
      <c r="H13" s="7">
        <v>45600</v>
      </c>
      <c r="I13" s="7">
        <v>53534</v>
      </c>
      <c r="J13" s="7">
        <v>333612</v>
      </c>
      <c r="K13" s="11" t="s">
        <v>1048</v>
      </c>
      <c r="L13" s="11" t="s">
        <v>1117</v>
      </c>
      <c r="M13" s="11" t="s">
        <v>1066</v>
      </c>
      <c r="N13" s="18">
        <v>6560000</v>
      </c>
      <c r="O13" s="11" t="s">
        <v>1658</v>
      </c>
      <c r="P13" s="8">
        <v>1</v>
      </c>
      <c r="Q13" s="8">
        <v>4</v>
      </c>
      <c r="R13" s="8">
        <v>153</v>
      </c>
      <c r="S13" s="8">
        <v>0</v>
      </c>
      <c r="T13" s="8">
        <v>0</v>
      </c>
      <c r="U13" s="8">
        <v>158</v>
      </c>
      <c r="V13" s="8">
        <v>155</v>
      </c>
      <c r="W13" s="8">
        <v>0</v>
      </c>
      <c r="X13" s="8">
        <v>0</v>
      </c>
      <c r="Y13" s="8">
        <v>0</v>
      </c>
      <c r="Z13" s="8">
        <v>9</v>
      </c>
      <c r="AA13" s="19">
        <v>0</v>
      </c>
      <c r="AB13" s="8">
        <v>0</v>
      </c>
      <c r="AC13" s="8">
        <v>0</v>
      </c>
      <c r="AD13" s="8">
        <v>0</v>
      </c>
      <c r="AE13" s="8">
        <v>0</v>
      </c>
      <c r="AF13" s="8">
        <v>69.620253164556971</v>
      </c>
      <c r="AG13" s="8" t="s">
        <v>1686</v>
      </c>
      <c r="AH13" s="8" t="s">
        <v>1687</v>
      </c>
      <c r="AI13" s="60">
        <v>38.415700000000001</v>
      </c>
      <c r="AJ13" s="60">
        <v>477.22859999999997</v>
      </c>
      <c r="AK13" s="60">
        <v>29.010300000000001</v>
      </c>
      <c r="AL13" s="60">
        <f>Table2[[#This Row],[Company Direct Land Through FY20]]+Table2[[#This Row],[Company Direct Land FY20 and After]]</f>
        <v>506.23889999999994</v>
      </c>
      <c r="AM13" s="60">
        <v>261.17149999999998</v>
      </c>
      <c r="AN13" s="60">
        <v>1124.4811</v>
      </c>
      <c r="AO13" s="60">
        <v>197.2286</v>
      </c>
      <c r="AP13" s="60">
        <f>Table2[[#This Row],[Company Direct Building Through FY20]]+Table2[[#This Row],[Company Direct Building FY20 and After]]</f>
        <v>1321.7096999999999</v>
      </c>
      <c r="AQ13" s="60">
        <v>0</v>
      </c>
      <c r="AR13" s="60">
        <v>51.494900000000001</v>
      </c>
      <c r="AS13" s="60">
        <v>0</v>
      </c>
      <c r="AT13" s="60">
        <f>Table2[[#This Row],[Mortgage Recording Tax Through FY20]]+Table2[[#This Row],[Mortgage Recording Tax FY20 and After]]</f>
        <v>51.494900000000001</v>
      </c>
      <c r="AU13" s="60">
        <v>122.2266</v>
      </c>
      <c r="AV13" s="60">
        <v>765.76750000000004</v>
      </c>
      <c r="AW13" s="60">
        <v>92.3018</v>
      </c>
      <c r="AX13" s="60">
        <f>Table2[[#This Row],[Pilot Savings Through FY20]]+Table2[[#This Row],[Pilot Savings FY20 and After]]</f>
        <v>858.0693</v>
      </c>
      <c r="AY13" s="60">
        <v>0</v>
      </c>
      <c r="AZ13" s="60">
        <v>51.494900000000001</v>
      </c>
      <c r="BA13" s="60">
        <v>0</v>
      </c>
      <c r="BB13" s="60">
        <f>Table2[[#This Row],[Mortgage Recording Tax Exemption Through FY20]]+Table2[[#This Row],[Indirect and Induced Land FY20]]</f>
        <v>225.89000000000001</v>
      </c>
      <c r="BC13" s="60">
        <v>174.39510000000001</v>
      </c>
      <c r="BD13" s="60">
        <v>827.03909999999996</v>
      </c>
      <c r="BE13" s="60">
        <v>131.6979</v>
      </c>
      <c r="BF13" s="60">
        <f>Table2[[#This Row],[Indirect and Induced Land Through FY20]]+Table2[[#This Row],[Indirect and Induced Land FY20 and After]]</f>
        <v>958.73699999999997</v>
      </c>
      <c r="BG13" s="60">
        <v>618.30999999999995</v>
      </c>
      <c r="BH13" s="60">
        <v>2932.2285000000002</v>
      </c>
      <c r="BI13" s="60">
        <v>466.92880000000002</v>
      </c>
      <c r="BJ13" s="60">
        <f>Table2[[#This Row],[Indirect and Induced Building Through FY20]]+Table2[[#This Row],[Indirect and Induced Building FY20 and After]]</f>
        <v>3399.1573000000003</v>
      </c>
      <c r="BK13" s="60">
        <v>970.06569999999999</v>
      </c>
      <c r="BL13" s="60">
        <v>4595.2097999999996</v>
      </c>
      <c r="BM13" s="60">
        <v>732.56380000000001</v>
      </c>
      <c r="BN13" s="60">
        <f>Table2[[#This Row],[TOTAL Real Property Related Taxes Through FY20]]+Table2[[#This Row],[TOTAL Real Property Related Taxes FY20 and After]]</f>
        <v>5327.7735999999995</v>
      </c>
      <c r="BO13" s="60">
        <v>2560.8624</v>
      </c>
      <c r="BP13" s="60">
        <v>11442.8703</v>
      </c>
      <c r="BQ13" s="60">
        <v>1933.8844999999999</v>
      </c>
      <c r="BR13" s="60">
        <f>Table2[[#This Row],[Company Direct Through FY20]]+Table2[[#This Row],[Company Direct FY20 and After]]</f>
        <v>13376.754800000001</v>
      </c>
      <c r="BS13" s="60">
        <v>0</v>
      </c>
      <c r="BT13" s="60">
        <v>38.105899999999998</v>
      </c>
      <c r="BU13" s="60">
        <v>0</v>
      </c>
      <c r="BV13" s="60">
        <f>Table2[[#This Row],[Sales Tax Exemption Through FY20]]+Table2[[#This Row],[Sales Tax Exemption FY20 and After]]</f>
        <v>38.105899999999998</v>
      </c>
      <c r="BW13" s="60">
        <v>0</v>
      </c>
      <c r="BX13" s="60">
        <v>0</v>
      </c>
      <c r="BY13" s="60">
        <v>0</v>
      </c>
      <c r="BZ13" s="60">
        <f>Table2[[#This Row],[Energy Tax Savings Through FY20]]+Table2[[#This Row],[Energy Tax Savings FY20 and After]]</f>
        <v>0</v>
      </c>
      <c r="CA13" s="60">
        <v>0</v>
      </c>
      <c r="CB13" s="60">
        <v>51.05</v>
      </c>
      <c r="CC13" s="60">
        <v>0</v>
      </c>
      <c r="CD13" s="60">
        <f>Table2[[#This Row],[Tax Exempt Bond Savings Through FY20]]+Table2[[#This Row],[Tax Exempt Bond Savings FY20 and After]]</f>
        <v>51.05</v>
      </c>
      <c r="CE13" s="60">
        <v>789.41459999999995</v>
      </c>
      <c r="CF13" s="60">
        <v>4656.9948999999997</v>
      </c>
      <c r="CG13" s="60">
        <v>596.14160000000004</v>
      </c>
      <c r="CH13" s="60">
        <f>Table2[[#This Row],[Indirect and Induced Through FY20]]+Table2[[#This Row],[Indirect and Induced FY20 and After]]</f>
        <v>5253.1364999999996</v>
      </c>
      <c r="CI13" s="60">
        <v>3350.277</v>
      </c>
      <c r="CJ13" s="60">
        <v>16010.7093</v>
      </c>
      <c r="CK13" s="60">
        <v>2530.0261</v>
      </c>
      <c r="CL13" s="60">
        <f>Table2[[#This Row],[TOTAL Income Consumption Use Taxes Through FY20]]+Table2[[#This Row],[TOTAL Income Consumption Use Taxes FY20 and After]]</f>
        <v>18540.735400000001</v>
      </c>
      <c r="CM13" s="60">
        <v>122.2266</v>
      </c>
      <c r="CN13" s="60">
        <v>906.41830000000004</v>
      </c>
      <c r="CO13" s="60">
        <v>92.3018</v>
      </c>
      <c r="CP13" s="60">
        <f>Table2[[#This Row],[Assistance Provided Through FY20]]+Table2[[#This Row],[Assistance Provided FY20 and After]]</f>
        <v>998.7201</v>
      </c>
      <c r="CQ13" s="60">
        <v>0</v>
      </c>
      <c r="CR13" s="60">
        <v>0</v>
      </c>
      <c r="CS13" s="60">
        <v>0</v>
      </c>
      <c r="CT13" s="60">
        <f>Table2[[#This Row],[Recapture Cancellation Reduction Amount Through FY20]]+Table2[[#This Row],[Recapture Cancellation Reduction Amount FY20 and After]]</f>
        <v>0</v>
      </c>
      <c r="CU13" s="60">
        <v>0</v>
      </c>
      <c r="CV13" s="60">
        <v>0</v>
      </c>
      <c r="CW13" s="60">
        <v>0</v>
      </c>
      <c r="CX13" s="60">
        <f>Table2[[#This Row],[Penalty Paid Through FY20]]+Table2[[#This Row],[Penalty Paid FY20 and After]]</f>
        <v>0</v>
      </c>
      <c r="CY13" s="60">
        <v>122.2266</v>
      </c>
      <c r="CZ13" s="60">
        <v>906.41830000000004</v>
      </c>
      <c r="DA13" s="60">
        <v>92.3018</v>
      </c>
      <c r="DB13" s="60">
        <f>Table2[[#This Row],[TOTAL Assistance Net of Recapture Penalties Through FY20]]+Table2[[#This Row],[TOTAL Assistance Net of Recapture Penalties FY20 and After]]</f>
        <v>998.7201</v>
      </c>
      <c r="DC13" s="60">
        <v>2860.4495999999999</v>
      </c>
      <c r="DD13" s="60">
        <v>13096.0749</v>
      </c>
      <c r="DE13" s="60">
        <v>2160.1233999999999</v>
      </c>
      <c r="DF13" s="60">
        <f>Table2[[#This Row],[Company Direct Tax Revenue Before Assistance Through FY20]]+Table2[[#This Row],[Company Direct Tax Revenue Before Assistance FY20 and After]]</f>
        <v>15256.1983</v>
      </c>
      <c r="DG13" s="60">
        <v>1582.1197</v>
      </c>
      <c r="DH13" s="60">
        <v>8416.2625000000007</v>
      </c>
      <c r="DI13" s="60">
        <v>1194.7683</v>
      </c>
      <c r="DJ13" s="60">
        <f>Table2[[#This Row],[Indirect and Induced Tax Revenues FY20 and After]]+Table2[[#This Row],[Indirect and Induced Tax Revenues Through FY20]]</f>
        <v>9611.0308000000005</v>
      </c>
      <c r="DK13" s="60">
        <v>4442.5693000000001</v>
      </c>
      <c r="DL13" s="60">
        <v>21512.3374</v>
      </c>
      <c r="DM13" s="60">
        <v>3354.8917000000001</v>
      </c>
      <c r="DN13" s="60">
        <f>Table2[[#This Row],[TOTAL Tax Revenues Before Assistance FY20 and After]]+Table2[[#This Row],[TOTAL Tax Revenues Before Assistance Through FY20]]</f>
        <v>24867.2291</v>
      </c>
      <c r="DO13" s="60">
        <v>4320.3427000000001</v>
      </c>
      <c r="DP13" s="60">
        <v>20605.919099999999</v>
      </c>
      <c r="DQ13" s="60">
        <v>3262.5898999999999</v>
      </c>
      <c r="DR13" s="60">
        <f>Table2[[#This Row],[TOTAL Tax Revenues Net of Assistance Recapture and Penalty Through FY20]]+Table2[[#This Row],[TOTAL Tax Revenues Net of Assistance Recapture and Penalty FY20 and After]]</f>
        <v>23868.508999999998</v>
      </c>
      <c r="DS13" s="60">
        <v>0</v>
      </c>
      <c r="DT13" s="60">
        <v>0</v>
      </c>
      <c r="DU13" s="60">
        <v>0</v>
      </c>
      <c r="DV13" s="60">
        <v>0</v>
      </c>
      <c r="DW13" s="74">
        <v>158</v>
      </c>
      <c r="DX13" s="74">
        <v>0</v>
      </c>
      <c r="DY13" s="74">
        <v>0</v>
      </c>
      <c r="DZ13" s="74">
        <v>0</v>
      </c>
      <c r="EA13" s="74">
        <v>158</v>
      </c>
      <c r="EB13" s="74">
        <v>0</v>
      </c>
      <c r="EC13" s="74">
        <v>0</v>
      </c>
      <c r="ED13" s="74">
        <v>0</v>
      </c>
      <c r="EE13" s="74">
        <v>100</v>
      </c>
      <c r="EF13" s="74">
        <v>0</v>
      </c>
      <c r="EG13" s="74">
        <v>0</v>
      </c>
      <c r="EH13" s="74">
        <v>0</v>
      </c>
      <c r="EI13" s="8">
        <f>Table2[[#This Row],[Total Industrial Employees FY20]]+Table2[[#This Row],[Total Restaurant Employees FY20]]+Table2[[#This Row],[Total Retail Employees FY20]]+Table2[[#This Row],[Total Other Employees FY20]]</f>
        <v>158</v>
      </c>
      <c r="EJ13" s="8">
        <f>Table2[[#This Row],[Number of Industrial Employees Earning More than Living Wage FY20]]+Table2[[#This Row],[Number of Restaurant Employees Earning More than Living Wage FY20]]+Table2[[#This Row],[Number of Retail Employees Earning More than Living Wage FY20]]+Table2[[#This Row],[Number of Other Employees Earning More than Living Wage FY20]]</f>
        <v>158</v>
      </c>
      <c r="EK13" s="72">
        <f>Table2[[#This Row],[Total Employees Earning More than Living Wage FY20]]/Table2[[#This Row],[Total Jobs FY20]]</f>
        <v>1</v>
      </c>
    </row>
    <row r="14" spans="1:142" x14ac:dyDescent="0.25">
      <c r="A14" s="9">
        <v>94191</v>
      </c>
      <c r="B14" s="11" t="s">
        <v>582</v>
      </c>
      <c r="C14" s="11" t="s">
        <v>885</v>
      </c>
      <c r="D14" s="11" t="s">
        <v>1046</v>
      </c>
      <c r="E14" s="15">
        <v>3</v>
      </c>
      <c r="F14" s="7">
        <v>702</v>
      </c>
      <c r="G14" s="7">
        <v>1302</v>
      </c>
      <c r="H14" s="7">
        <v>0</v>
      </c>
      <c r="I14" s="7">
        <v>1178655</v>
      </c>
      <c r="J14" s="7">
        <v>531120</v>
      </c>
      <c r="K14" s="11" t="s">
        <v>1238</v>
      </c>
      <c r="L14" s="11" t="s">
        <v>1635</v>
      </c>
      <c r="M14" s="11" t="s">
        <v>1357</v>
      </c>
      <c r="N14" s="18">
        <v>0</v>
      </c>
      <c r="O14" s="11" t="s">
        <v>1661</v>
      </c>
      <c r="P14" s="8">
        <v>6</v>
      </c>
      <c r="Q14" s="8">
        <v>222</v>
      </c>
      <c r="R14" s="8">
        <v>3157</v>
      </c>
      <c r="S14" s="8">
        <v>187</v>
      </c>
      <c r="T14" s="8">
        <v>0</v>
      </c>
      <c r="U14" s="8">
        <v>3572</v>
      </c>
      <c r="V14" s="8">
        <v>3458</v>
      </c>
      <c r="W14" s="8">
        <v>0</v>
      </c>
      <c r="X14" s="8">
        <v>0</v>
      </c>
      <c r="Y14" s="8">
        <v>0</v>
      </c>
      <c r="Z14" s="8">
        <v>0</v>
      </c>
      <c r="AA14" s="19">
        <v>0</v>
      </c>
      <c r="AB14" s="8">
        <v>0</v>
      </c>
      <c r="AC14" s="8">
        <v>0</v>
      </c>
      <c r="AD14" s="8">
        <v>0</v>
      </c>
      <c r="AE14" s="8">
        <v>0</v>
      </c>
      <c r="AF14" s="8">
        <v>55.823068309070543</v>
      </c>
      <c r="AG14" s="8" t="s">
        <v>1687</v>
      </c>
      <c r="AH14" s="8" t="s">
        <v>1687</v>
      </c>
      <c r="AI14" s="60">
        <v>7033.5519999999997</v>
      </c>
      <c r="AJ14" s="60">
        <v>7380.6322</v>
      </c>
      <c r="AK14" s="60">
        <v>116367.3587</v>
      </c>
      <c r="AL14" s="60">
        <f>Table2[[#This Row],[Company Direct Land Through FY20]]+Table2[[#This Row],[Company Direct Land FY20 and After]]</f>
        <v>123747.9909</v>
      </c>
      <c r="AM14" s="60">
        <v>13062.3109</v>
      </c>
      <c r="AN14" s="60">
        <v>13706.888499999999</v>
      </c>
      <c r="AO14" s="60">
        <v>216110.8094</v>
      </c>
      <c r="AP14" s="60">
        <f>Table2[[#This Row],[Company Direct Building Through FY20]]+Table2[[#This Row],[Company Direct Building FY20 and After]]</f>
        <v>229817.6979</v>
      </c>
      <c r="AQ14" s="60">
        <v>0</v>
      </c>
      <c r="AR14" s="60">
        <v>0</v>
      </c>
      <c r="AS14" s="60">
        <v>0</v>
      </c>
      <c r="AT14" s="60">
        <f>Table2[[#This Row],[Mortgage Recording Tax Through FY20]]+Table2[[#This Row],[Mortgage Recording Tax FY20 and After]]</f>
        <v>0</v>
      </c>
      <c r="AU14" s="60">
        <v>0</v>
      </c>
      <c r="AV14" s="60">
        <v>0</v>
      </c>
      <c r="AW14" s="60">
        <v>0</v>
      </c>
      <c r="AX14" s="60">
        <f>Table2[[#This Row],[Pilot Savings Through FY20]]+Table2[[#This Row],[Pilot Savings FY20 and After]]</f>
        <v>0</v>
      </c>
      <c r="AY14" s="60">
        <v>0</v>
      </c>
      <c r="AZ14" s="60">
        <v>0</v>
      </c>
      <c r="BA14" s="60">
        <v>0</v>
      </c>
      <c r="BB14" s="60">
        <f>Table2[[#This Row],[Mortgage Recording Tax Exemption Through FY20]]+Table2[[#This Row],[Indirect and Induced Land FY20]]</f>
        <v>1939.7605000000001</v>
      </c>
      <c r="BC14" s="60">
        <v>1939.7605000000001</v>
      </c>
      <c r="BD14" s="60">
        <v>3863.2543999999998</v>
      </c>
      <c r="BE14" s="60">
        <v>32092.5746</v>
      </c>
      <c r="BF14" s="60">
        <f>Table2[[#This Row],[Indirect and Induced Land Through FY20]]+Table2[[#This Row],[Indirect and Induced Land FY20 and After]]</f>
        <v>35955.828999999998</v>
      </c>
      <c r="BG14" s="60">
        <v>6877.3326999999999</v>
      </c>
      <c r="BH14" s="60">
        <v>13696.993</v>
      </c>
      <c r="BI14" s="60">
        <v>113782.7718</v>
      </c>
      <c r="BJ14" s="60">
        <f>Table2[[#This Row],[Indirect and Induced Building Through FY20]]+Table2[[#This Row],[Indirect and Induced Building FY20 and After]]</f>
        <v>127479.7648</v>
      </c>
      <c r="BK14" s="60">
        <v>28912.956099999999</v>
      </c>
      <c r="BL14" s="60">
        <v>38647.768100000001</v>
      </c>
      <c r="BM14" s="60">
        <v>478353.51449999999</v>
      </c>
      <c r="BN14" s="60">
        <f>Table2[[#This Row],[TOTAL Real Property Related Taxes Through FY20]]+Table2[[#This Row],[TOTAL Real Property Related Taxes FY20 and After]]</f>
        <v>517001.28259999998</v>
      </c>
      <c r="BO14" s="60">
        <v>18992.762599999998</v>
      </c>
      <c r="BP14" s="60">
        <v>38809.493799999997</v>
      </c>
      <c r="BQ14" s="60">
        <v>314227.80379999999</v>
      </c>
      <c r="BR14" s="60">
        <f>Table2[[#This Row],[Company Direct Through FY20]]+Table2[[#This Row],[Company Direct FY20 and After]]</f>
        <v>353037.29759999999</v>
      </c>
      <c r="BS14" s="60">
        <v>0</v>
      </c>
      <c r="BT14" s="60">
        <v>0</v>
      </c>
      <c r="BU14" s="60">
        <v>0</v>
      </c>
      <c r="BV14" s="60">
        <f>Table2[[#This Row],[Sales Tax Exemption Through FY20]]+Table2[[#This Row],[Sales Tax Exemption FY20 and After]]</f>
        <v>0</v>
      </c>
      <c r="BW14" s="60">
        <v>0</v>
      </c>
      <c r="BX14" s="60">
        <v>0</v>
      </c>
      <c r="BY14" s="60">
        <v>0</v>
      </c>
      <c r="BZ14" s="60">
        <f>Table2[[#This Row],[Energy Tax Savings Through FY20]]+Table2[[#This Row],[Energy Tax Savings FY20 and After]]</f>
        <v>0</v>
      </c>
      <c r="CA14" s="60">
        <v>0</v>
      </c>
      <c r="CB14" s="60">
        <v>0</v>
      </c>
      <c r="CC14" s="60">
        <v>0</v>
      </c>
      <c r="CD14" s="60">
        <f>Table2[[#This Row],[Tax Exempt Bond Savings Through FY20]]+Table2[[#This Row],[Tax Exempt Bond Savings FY20 and After]]</f>
        <v>0</v>
      </c>
      <c r="CE14" s="60">
        <v>7861.3536000000004</v>
      </c>
      <c r="CF14" s="60">
        <v>16118.717000000001</v>
      </c>
      <c r="CG14" s="60">
        <v>130063.0094</v>
      </c>
      <c r="CH14" s="60">
        <f>Table2[[#This Row],[Indirect and Induced Through FY20]]+Table2[[#This Row],[Indirect and Induced FY20 and After]]</f>
        <v>146181.72639999999</v>
      </c>
      <c r="CI14" s="60">
        <v>26854.1162</v>
      </c>
      <c r="CJ14" s="60">
        <v>54928.210800000001</v>
      </c>
      <c r="CK14" s="60">
        <v>444290.81319999998</v>
      </c>
      <c r="CL14" s="60">
        <f>Table2[[#This Row],[TOTAL Income Consumption Use Taxes Through FY20]]+Table2[[#This Row],[TOTAL Income Consumption Use Taxes FY20 and After]]</f>
        <v>499219.02399999998</v>
      </c>
      <c r="CM14" s="60">
        <v>0</v>
      </c>
      <c r="CN14" s="60">
        <v>0</v>
      </c>
      <c r="CO14" s="60">
        <v>0</v>
      </c>
      <c r="CP14" s="60">
        <f>Table2[[#This Row],[Assistance Provided Through FY20]]+Table2[[#This Row],[Assistance Provided FY20 and After]]</f>
        <v>0</v>
      </c>
      <c r="CQ14" s="60">
        <v>0</v>
      </c>
      <c r="CR14" s="60">
        <v>0</v>
      </c>
      <c r="CS14" s="60">
        <v>0</v>
      </c>
      <c r="CT14" s="60">
        <f>Table2[[#This Row],[Recapture Cancellation Reduction Amount Through FY20]]+Table2[[#This Row],[Recapture Cancellation Reduction Amount FY20 and After]]</f>
        <v>0</v>
      </c>
      <c r="CU14" s="60">
        <v>0</v>
      </c>
      <c r="CV14" s="60">
        <v>0</v>
      </c>
      <c r="CW14" s="60">
        <v>0</v>
      </c>
      <c r="CX14" s="60">
        <f>Table2[[#This Row],[Penalty Paid Through FY20]]+Table2[[#This Row],[Penalty Paid FY20 and After]]</f>
        <v>0</v>
      </c>
      <c r="CY14" s="60">
        <v>0</v>
      </c>
      <c r="CZ14" s="60">
        <v>0</v>
      </c>
      <c r="DA14" s="60">
        <v>0</v>
      </c>
      <c r="DB14" s="60">
        <f>Table2[[#This Row],[TOTAL Assistance Net of Recapture Penalties Through FY20]]+Table2[[#This Row],[TOTAL Assistance Net of Recapture Penalties FY20 and After]]</f>
        <v>0</v>
      </c>
      <c r="DC14" s="60">
        <v>39088.625500000002</v>
      </c>
      <c r="DD14" s="60">
        <v>59897.014499999997</v>
      </c>
      <c r="DE14" s="60">
        <v>646705.9719</v>
      </c>
      <c r="DF14" s="60">
        <f>Table2[[#This Row],[Company Direct Tax Revenue Before Assistance Through FY20]]+Table2[[#This Row],[Company Direct Tax Revenue Before Assistance FY20 and After]]</f>
        <v>706602.98640000005</v>
      </c>
      <c r="DG14" s="60">
        <v>16678.446800000002</v>
      </c>
      <c r="DH14" s="60">
        <v>33678.964399999997</v>
      </c>
      <c r="DI14" s="60">
        <v>275938.35580000002</v>
      </c>
      <c r="DJ14" s="60">
        <f>Table2[[#This Row],[Indirect and Induced Tax Revenues FY20 and After]]+Table2[[#This Row],[Indirect and Induced Tax Revenues Through FY20]]</f>
        <v>309617.32020000002</v>
      </c>
      <c r="DK14" s="60">
        <v>55767.0723</v>
      </c>
      <c r="DL14" s="60">
        <v>93575.978900000002</v>
      </c>
      <c r="DM14" s="60">
        <v>922644.32770000002</v>
      </c>
      <c r="DN14" s="60">
        <f>Table2[[#This Row],[TOTAL Tax Revenues Before Assistance FY20 and After]]+Table2[[#This Row],[TOTAL Tax Revenues Before Assistance Through FY20]]</f>
        <v>1016220.3066</v>
      </c>
      <c r="DO14" s="60">
        <v>55767.0723</v>
      </c>
      <c r="DP14" s="60">
        <v>93575.978900000002</v>
      </c>
      <c r="DQ14" s="60">
        <v>922644.32770000002</v>
      </c>
      <c r="DR14" s="60">
        <f>Table2[[#This Row],[TOTAL Tax Revenues Net of Assistance Recapture and Penalty Through FY20]]+Table2[[#This Row],[TOTAL Tax Revenues Net of Assistance Recapture and Penalty FY20 and After]]</f>
        <v>1016220.3066</v>
      </c>
      <c r="DS14" s="60">
        <v>0</v>
      </c>
      <c r="DT14" s="60">
        <v>0</v>
      </c>
      <c r="DU14" s="60">
        <v>0</v>
      </c>
      <c r="DV14" s="60">
        <v>0</v>
      </c>
      <c r="DW14" s="74">
        <v>0</v>
      </c>
      <c r="DX14" s="74">
        <v>0</v>
      </c>
      <c r="DY14" s="74">
        <v>0</v>
      </c>
      <c r="DZ14" s="74">
        <v>3572</v>
      </c>
      <c r="EA14" s="74">
        <v>0</v>
      </c>
      <c r="EB14" s="74">
        <v>0</v>
      </c>
      <c r="EC14" s="74">
        <v>0</v>
      </c>
      <c r="ED14" s="74">
        <v>3572</v>
      </c>
      <c r="EE14" s="74">
        <v>0</v>
      </c>
      <c r="EF14" s="74">
        <v>0</v>
      </c>
      <c r="EG14" s="74">
        <v>0</v>
      </c>
      <c r="EH14" s="74">
        <v>100</v>
      </c>
      <c r="EI14" s="8">
        <f>Table2[[#This Row],[Total Industrial Employees FY20]]+Table2[[#This Row],[Total Restaurant Employees FY20]]+Table2[[#This Row],[Total Retail Employees FY20]]+Table2[[#This Row],[Total Other Employees FY20]]</f>
        <v>3572</v>
      </c>
      <c r="EJ14" s="8">
        <f>Table2[[#This Row],[Number of Industrial Employees Earning More than Living Wage FY20]]+Table2[[#This Row],[Number of Restaurant Employees Earning More than Living Wage FY20]]+Table2[[#This Row],[Number of Retail Employees Earning More than Living Wage FY20]]+Table2[[#This Row],[Number of Other Employees Earning More than Living Wage FY20]]</f>
        <v>3572</v>
      </c>
      <c r="EK14" s="72">
        <f>Table2[[#This Row],[Total Employees Earning More than Living Wage FY20]]/Table2[[#This Row],[Total Jobs FY20]]</f>
        <v>1</v>
      </c>
    </row>
    <row r="15" spans="1:142" x14ac:dyDescent="0.25">
      <c r="A15" s="9">
        <v>93931</v>
      </c>
      <c r="B15" s="11" t="s">
        <v>368</v>
      </c>
      <c r="C15" s="11" t="s">
        <v>821</v>
      </c>
      <c r="D15" s="11" t="s">
        <v>1043</v>
      </c>
      <c r="E15" s="15">
        <v>16</v>
      </c>
      <c r="F15" s="7">
        <v>2609</v>
      </c>
      <c r="G15" s="7">
        <v>1002</v>
      </c>
      <c r="H15" s="7">
        <v>135000</v>
      </c>
      <c r="I15" s="7">
        <v>16530</v>
      </c>
      <c r="J15" s="7">
        <v>445110</v>
      </c>
      <c r="K15" s="11" t="s">
        <v>1309</v>
      </c>
      <c r="L15" s="11" t="s">
        <v>1334</v>
      </c>
      <c r="M15" s="11" t="s">
        <v>1323</v>
      </c>
      <c r="N15" s="18">
        <v>2050000</v>
      </c>
      <c r="O15" s="11" t="s">
        <v>1661</v>
      </c>
      <c r="P15" s="8">
        <v>0</v>
      </c>
      <c r="Q15" s="8">
        <v>0</v>
      </c>
      <c r="R15" s="8">
        <v>35</v>
      </c>
      <c r="S15" s="8">
        <v>5</v>
      </c>
      <c r="T15" s="8">
        <v>0</v>
      </c>
      <c r="U15" s="8">
        <v>40</v>
      </c>
      <c r="V15" s="8">
        <v>40</v>
      </c>
      <c r="W15" s="8">
        <v>0</v>
      </c>
      <c r="X15" s="8">
        <v>0</v>
      </c>
      <c r="Y15" s="8">
        <v>0</v>
      </c>
      <c r="Z15" s="8">
        <v>2</v>
      </c>
      <c r="AA15" s="19">
        <v>0</v>
      </c>
      <c r="AB15" s="8">
        <v>0</v>
      </c>
      <c r="AC15" s="8">
        <v>0</v>
      </c>
      <c r="AD15" s="8">
        <v>0</v>
      </c>
      <c r="AE15" s="8">
        <v>0</v>
      </c>
      <c r="AF15" s="8">
        <v>100</v>
      </c>
      <c r="AG15" s="8" t="s">
        <v>1687</v>
      </c>
      <c r="AH15" s="8" t="s">
        <v>1687</v>
      </c>
      <c r="AI15" s="60">
        <v>1.0046999999999999</v>
      </c>
      <c r="AJ15" s="60">
        <v>224.56039999999999</v>
      </c>
      <c r="AK15" s="60">
        <v>8.3742999999999999</v>
      </c>
      <c r="AL15" s="60">
        <f>Table2[[#This Row],[Company Direct Land Through FY20]]+Table2[[#This Row],[Company Direct Land FY20 and After]]</f>
        <v>232.93469999999999</v>
      </c>
      <c r="AM15" s="60">
        <v>55.431699999999999</v>
      </c>
      <c r="AN15" s="60">
        <v>341.71530000000001</v>
      </c>
      <c r="AO15" s="60">
        <v>462.01490000000001</v>
      </c>
      <c r="AP15" s="60">
        <f>Table2[[#This Row],[Company Direct Building Through FY20]]+Table2[[#This Row],[Company Direct Building FY20 and After]]</f>
        <v>803.73019999999997</v>
      </c>
      <c r="AQ15" s="60">
        <v>0</v>
      </c>
      <c r="AR15" s="60">
        <v>0</v>
      </c>
      <c r="AS15" s="60">
        <v>0</v>
      </c>
      <c r="AT15" s="60">
        <f>Table2[[#This Row],[Mortgage Recording Tax Through FY20]]+Table2[[#This Row],[Mortgage Recording Tax FY20 and After]]</f>
        <v>0</v>
      </c>
      <c r="AU15" s="60">
        <v>6.6029999999999998</v>
      </c>
      <c r="AV15" s="60">
        <v>88.710899999999995</v>
      </c>
      <c r="AW15" s="60">
        <v>55.0349</v>
      </c>
      <c r="AX15" s="60">
        <f>Table2[[#This Row],[Pilot Savings Through FY20]]+Table2[[#This Row],[Pilot Savings FY20 and After]]</f>
        <v>143.7458</v>
      </c>
      <c r="AY15" s="60">
        <v>0</v>
      </c>
      <c r="AZ15" s="60">
        <v>0</v>
      </c>
      <c r="BA15" s="60">
        <v>0</v>
      </c>
      <c r="BB15" s="60">
        <f>Table2[[#This Row],[Mortgage Recording Tax Exemption Through FY20]]+Table2[[#This Row],[Indirect and Induced Land FY20]]</f>
        <v>12.3316</v>
      </c>
      <c r="BC15" s="60">
        <v>12.3316</v>
      </c>
      <c r="BD15" s="60">
        <v>59.859299999999998</v>
      </c>
      <c r="BE15" s="60">
        <v>102.7817</v>
      </c>
      <c r="BF15" s="60">
        <f>Table2[[#This Row],[Indirect and Induced Land Through FY20]]+Table2[[#This Row],[Indirect and Induced Land FY20 and After]]</f>
        <v>162.64099999999999</v>
      </c>
      <c r="BG15" s="60">
        <v>43.721200000000003</v>
      </c>
      <c r="BH15" s="60">
        <v>212.2285</v>
      </c>
      <c r="BI15" s="60">
        <v>364.40929999999997</v>
      </c>
      <c r="BJ15" s="60">
        <f>Table2[[#This Row],[Indirect and Induced Building Through FY20]]+Table2[[#This Row],[Indirect and Induced Building FY20 and After]]</f>
        <v>576.63779999999997</v>
      </c>
      <c r="BK15" s="60">
        <v>105.8862</v>
      </c>
      <c r="BL15" s="60">
        <v>749.65260000000001</v>
      </c>
      <c r="BM15" s="60">
        <v>882.5453</v>
      </c>
      <c r="BN15" s="60">
        <f>Table2[[#This Row],[TOTAL Real Property Related Taxes Through FY20]]+Table2[[#This Row],[TOTAL Real Property Related Taxes FY20 and After]]</f>
        <v>1632.1979000000001</v>
      </c>
      <c r="BO15" s="60">
        <v>93.832099999999997</v>
      </c>
      <c r="BP15" s="60">
        <v>500.9171</v>
      </c>
      <c r="BQ15" s="60">
        <v>782.07659999999998</v>
      </c>
      <c r="BR15" s="60">
        <f>Table2[[#This Row],[Company Direct Through FY20]]+Table2[[#This Row],[Company Direct FY20 and After]]</f>
        <v>1282.9937</v>
      </c>
      <c r="BS15" s="60">
        <v>0</v>
      </c>
      <c r="BT15" s="60">
        <v>0</v>
      </c>
      <c r="BU15" s="60">
        <v>0</v>
      </c>
      <c r="BV15" s="60">
        <f>Table2[[#This Row],[Sales Tax Exemption Through FY20]]+Table2[[#This Row],[Sales Tax Exemption FY20 and After]]</f>
        <v>0</v>
      </c>
      <c r="BW15" s="60">
        <v>0</v>
      </c>
      <c r="BX15" s="60">
        <v>0</v>
      </c>
      <c r="BY15" s="60">
        <v>0</v>
      </c>
      <c r="BZ15" s="60">
        <f>Table2[[#This Row],[Energy Tax Savings Through FY20]]+Table2[[#This Row],[Energy Tax Savings FY20 and After]]</f>
        <v>0</v>
      </c>
      <c r="CA15" s="60">
        <v>0</v>
      </c>
      <c r="CB15" s="60">
        <v>0</v>
      </c>
      <c r="CC15" s="60">
        <v>0</v>
      </c>
      <c r="CD15" s="60">
        <f>Table2[[#This Row],[Tax Exempt Bond Savings Through FY20]]+Table2[[#This Row],[Tax Exempt Bond Savings FY20 and After]]</f>
        <v>0</v>
      </c>
      <c r="CE15" s="60">
        <v>55.820099999999996</v>
      </c>
      <c r="CF15" s="60">
        <v>302.40820000000002</v>
      </c>
      <c r="CG15" s="60">
        <v>465.25290000000001</v>
      </c>
      <c r="CH15" s="60">
        <f>Table2[[#This Row],[Indirect and Induced Through FY20]]+Table2[[#This Row],[Indirect and Induced FY20 and After]]</f>
        <v>767.66110000000003</v>
      </c>
      <c r="CI15" s="60">
        <v>149.65219999999999</v>
      </c>
      <c r="CJ15" s="60">
        <v>803.32529999999997</v>
      </c>
      <c r="CK15" s="60">
        <v>1247.3295000000001</v>
      </c>
      <c r="CL15" s="60">
        <f>Table2[[#This Row],[TOTAL Income Consumption Use Taxes Through FY20]]+Table2[[#This Row],[TOTAL Income Consumption Use Taxes FY20 and After]]</f>
        <v>2050.6548000000003</v>
      </c>
      <c r="CM15" s="60">
        <v>6.6029999999999998</v>
      </c>
      <c r="CN15" s="60">
        <v>88.710899999999995</v>
      </c>
      <c r="CO15" s="60">
        <v>55.0349</v>
      </c>
      <c r="CP15" s="60">
        <f>Table2[[#This Row],[Assistance Provided Through FY20]]+Table2[[#This Row],[Assistance Provided FY20 and After]]</f>
        <v>143.7458</v>
      </c>
      <c r="CQ15" s="60">
        <v>0</v>
      </c>
      <c r="CR15" s="60">
        <v>0</v>
      </c>
      <c r="CS15" s="60">
        <v>0</v>
      </c>
      <c r="CT15" s="60">
        <f>Table2[[#This Row],[Recapture Cancellation Reduction Amount Through FY20]]+Table2[[#This Row],[Recapture Cancellation Reduction Amount FY20 and After]]</f>
        <v>0</v>
      </c>
      <c r="CU15" s="60">
        <v>0</v>
      </c>
      <c r="CV15" s="60">
        <v>0</v>
      </c>
      <c r="CW15" s="60">
        <v>0</v>
      </c>
      <c r="CX15" s="60">
        <f>Table2[[#This Row],[Penalty Paid Through FY20]]+Table2[[#This Row],[Penalty Paid FY20 and After]]</f>
        <v>0</v>
      </c>
      <c r="CY15" s="60">
        <v>6.6029999999999998</v>
      </c>
      <c r="CZ15" s="60">
        <v>88.710899999999995</v>
      </c>
      <c r="DA15" s="60">
        <v>55.0349</v>
      </c>
      <c r="DB15" s="60">
        <f>Table2[[#This Row],[TOTAL Assistance Net of Recapture Penalties Through FY20]]+Table2[[#This Row],[TOTAL Assistance Net of Recapture Penalties FY20 and After]]</f>
        <v>143.7458</v>
      </c>
      <c r="DC15" s="60">
        <v>150.26849999999999</v>
      </c>
      <c r="DD15" s="60">
        <v>1067.1928</v>
      </c>
      <c r="DE15" s="60">
        <v>1252.4657999999999</v>
      </c>
      <c r="DF15" s="60">
        <f>Table2[[#This Row],[Company Direct Tax Revenue Before Assistance Through FY20]]+Table2[[#This Row],[Company Direct Tax Revenue Before Assistance FY20 and After]]</f>
        <v>2319.6585999999998</v>
      </c>
      <c r="DG15" s="60">
        <v>111.8729</v>
      </c>
      <c r="DH15" s="60">
        <v>574.49599999999998</v>
      </c>
      <c r="DI15" s="60">
        <v>932.44389999999999</v>
      </c>
      <c r="DJ15" s="60">
        <f>Table2[[#This Row],[Indirect and Induced Tax Revenues FY20 and After]]+Table2[[#This Row],[Indirect and Induced Tax Revenues Through FY20]]</f>
        <v>1506.9398999999999</v>
      </c>
      <c r="DK15" s="60">
        <v>262.14139999999998</v>
      </c>
      <c r="DL15" s="60">
        <v>1641.6887999999999</v>
      </c>
      <c r="DM15" s="60">
        <v>2184.9097000000002</v>
      </c>
      <c r="DN15" s="60">
        <f>Table2[[#This Row],[TOTAL Tax Revenues Before Assistance FY20 and After]]+Table2[[#This Row],[TOTAL Tax Revenues Before Assistance Through FY20]]</f>
        <v>3826.5985000000001</v>
      </c>
      <c r="DO15" s="60">
        <v>255.5384</v>
      </c>
      <c r="DP15" s="60">
        <v>1552.9779000000001</v>
      </c>
      <c r="DQ15" s="60">
        <v>2129.8748000000001</v>
      </c>
      <c r="DR15" s="60">
        <f>Table2[[#This Row],[TOTAL Tax Revenues Net of Assistance Recapture and Penalty Through FY20]]+Table2[[#This Row],[TOTAL Tax Revenues Net of Assistance Recapture and Penalty FY20 and After]]</f>
        <v>3682.8527000000004</v>
      </c>
      <c r="DS15" s="60">
        <v>0</v>
      </c>
      <c r="DT15" s="60">
        <v>0</v>
      </c>
      <c r="DU15" s="60">
        <v>0</v>
      </c>
      <c r="DV15" s="60">
        <v>0</v>
      </c>
      <c r="DW15" s="74">
        <v>0</v>
      </c>
      <c r="DX15" s="74">
        <v>0</v>
      </c>
      <c r="DY15" s="74">
        <v>40</v>
      </c>
      <c r="DZ15" s="74">
        <v>0</v>
      </c>
      <c r="EA15" s="74">
        <v>0</v>
      </c>
      <c r="EB15" s="74">
        <v>0</v>
      </c>
      <c r="EC15" s="74">
        <v>40</v>
      </c>
      <c r="ED15" s="74">
        <v>0</v>
      </c>
      <c r="EE15" s="74">
        <v>0</v>
      </c>
      <c r="EF15" s="74">
        <v>0</v>
      </c>
      <c r="EG15" s="74">
        <v>100</v>
      </c>
      <c r="EH15" s="74">
        <v>0</v>
      </c>
      <c r="EI15" s="8">
        <f>Table2[[#This Row],[Total Industrial Employees FY20]]+Table2[[#This Row],[Total Restaurant Employees FY20]]+Table2[[#This Row],[Total Retail Employees FY20]]+Table2[[#This Row],[Total Other Employees FY20]]</f>
        <v>40</v>
      </c>
      <c r="EJ15" s="8">
        <f>Table2[[#This Row],[Number of Industrial Employees Earning More than Living Wage FY20]]+Table2[[#This Row],[Number of Restaurant Employees Earning More than Living Wage FY20]]+Table2[[#This Row],[Number of Retail Employees Earning More than Living Wage FY20]]+Table2[[#This Row],[Number of Other Employees Earning More than Living Wage FY20]]</f>
        <v>40</v>
      </c>
      <c r="EK15" s="72">
        <f>Table2[[#This Row],[Total Employees Earning More than Living Wage FY20]]/Table2[[#This Row],[Total Jobs FY20]]</f>
        <v>1</v>
      </c>
    </row>
    <row r="16" spans="1:142" x14ac:dyDescent="0.25">
      <c r="A16" s="9">
        <v>94208</v>
      </c>
      <c r="B16" s="11" t="s">
        <v>593</v>
      </c>
      <c r="C16" s="11" t="s">
        <v>1036</v>
      </c>
      <c r="D16" s="11" t="s">
        <v>1043</v>
      </c>
      <c r="E16" s="15">
        <v>17</v>
      </c>
      <c r="F16" s="7">
        <v>2362</v>
      </c>
      <c r="G16" s="7">
        <v>25</v>
      </c>
      <c r="H16" s="7">
        <v>19000</v>
      </c>
      <c r="I16" s="7">
        <v>147000</v>
      </c>
      <c r="J16" s="7">
        <v>531120</v>
      </c>
      <c r="K16" s="11" t="s">
        <v>1238</v>
      </c>
      <c r="L16" s="11" t="s">
        <v>1647</v>
      </c>
      <c r="M16" s="11" t="s">
        <v>1648</v>
      </c>
      <c r="N16" s="18">
        <v>81414386</v>
      </c>
      <c r="O16" s="11" t="s">
        <v>1679</v>
      </c>
      <c r="P16" s="8">
        <v>0</v>
      </c>
      <c r="Q16" s="8">
        <v>0</v>
      </c>
      <c r="R16" s="8">
        <v>0</v>
      </c>
      <c r="S16" s="8">
        <v>0</v>
      </c>
      <c r="T16" s="8">
        <v>0</v>
      </c>
      <c r="U16" s="8">
        <v>0</v>
      </c>
      <c r="V16" s="8">
        <v>0</v>
      </c>
      <c r="W16" s="8">
        <v>0</v>
      </c>
      <c r="X16" s="8">
        <v>0</v>
      </c>
      <c r="Y16" s="8">
        <v>0</v>
      </c>
      <c r="Z16" s="8">
        <v>230</v>
      </c>
      <c r="AA16" s="19">
        <v>0</v>
      </c>
      <c r="AB16" s="8">
        <v>0</v>
      </c>
      <c r="AC16" s="8">
        <v>0</v>
      </c>
      <c r="AD16" s="8">
        <v>0</v>
      </c>
      <c r="AE16" s="8">
        <v>0</v>
      </c>
      <c r="AF16" s="8">
        <v>0</v>
      </c>
      <c r="AG16" s="8" t="s">
        <v>1687</v>
      </c>
      <c r="AH16" s="8" t="s">
        <v>1687</v>
      </c>
      <c r="AI16" s="60">
        <v>1.1682999999999999</v>
      </c>
      <c r="AJ16" s="60">
        <v>1.1682999999999999</v>
      </c>
      <c r="AK16" s="60">
        <v>10.1425</v>
      </c>
      <c r="AL16" s="60">
        <f>Table2[[#This Row],[Company Direct Land Through FY20]]+Table2[[#This Row],[Company Direct Land FY20 and After]]</f>
        <v>11.3108</v>
      </c>
      <c r="AM16" s="60">
        <v>2.1697000000000002</v>
      </c>
      <c r="AN16" s="60">
        <v>2.1697000000000002</v>
      </c>
      <c r="AO16" s="60">
        <v>18.8354</v>
      </c>
      <c r="AP16" s="60">
        <f>Table2[[#This Row],[Company Direct Building Through FY20]]+Table2[[#This Row],[Company Direct Building FY20 and After]]</f>
        <v>21.005099999999999</v>
      </c>
      <c r="AQ16" s="60">
        <v>689.31169999999997</v>
      </c>
      <c r="AR16" s="60">
        <v>689.31169999999997</v>
      </c>
      <c r="AS16" s="60">
        <v>0</v>
      </c>
      <c r="AT16" s="60">
        <f>Table2[[#This Row],[Mortgage Recording Tax Through FY20]]+Table2[[#This Row],[Mortgage Recording Tax FY20 and After]]</f>
        <v>689.31169999999997</v>
      </c>
      <c r="AU16" s="60">
        <v>0</v>
      </c>
      <c r="AV16" s="60">
        <v>0</v>
      </c>
      <c r="AW16" s="60">
        <v>0</v>
      </c>
      <c r="AX16" s="60">
        <f>Table2[[#This Row],[Pilot Savings Through FY20]]+Table2[[#This Row],[Pilot Savings FY20 and After]]</f>
        <v>0</v>
      </c>
      <c r="AY16" s="60">
        <v>689.31169999999997</v>
      </c>
      <c r="AZ16" s="60">
        <v>689.31169999999997</v>
      </c>
      <c r="BA16" s="60">
        <v>0</v>
      </c>
      <c r="BB16" s="60">
        <f>Table2[[#This Row],[Mortgage Recording Tax Exemption Through FY20]]+Table2[[#This Row],[Indirect and Induced Land FY20]]</f>
        <v>689.31169999999997</v>
      </c>
      <c r="BC16" s="60">
        <v>0</v>
      </c>
      <c r="BD16" s="60">
        <v>0</v>
      </c>
      <c r="BE16" s="60">
        <v>0</v>
      </c>
      <c r="BF16" s="60">
        <f>Table2[[#This Row],[Indirect and Induced Land Through FY20]]+Table2[[#This Row],[Indirect and Induced Land FY20 and After]]</f>
        <v>0</v>
      </c>
      <c r="BG16" s="60">
        <v>0</v>
      </c>
      <c r="BH16" s="60">
        <v>0</v>
      </c>
      <c r="BI16" s="60">
        <v>0</v>
      </c>
      <c r="BJ16" s="60">
        <f>Table2[[#This Row],[Indirect and Induced Building Through FY20]]+Table2[[#This Row],[Indirect and Induced Building FY20 and After]]</f>
        <v>0</v>
      </c>
      <c r="BK16" s="60">
        <v>3.3380000000000001</v>
      </c>
      <c r="BL16" s="60">
        <v>3.3380000000000001</v>
      </c>
      <c r="BM16" s="60">
        <v>28.977900000000002</v>
      </c>
      <c r="BN16" s="60">
        <f>Table2[[#This Row],[TOTAL Real Property Related Taxes Through FY20]]+Table2[[#This Row],[TOTAL Real Property Related Taxes FY20 and After]]</f>
        <v>32.315899999999999</v>
      </c>
      <c r="BO16" s="60">
        <v>0</v>
      </c>
      <c r="BP16" s="60">
        <v>0</v>
      </c>
      <c r="BQ16" s="60">
        <v>0</v>
      </c>
      <c r="BR16" s="60">
        <f>Table2[[#This Row],[Company Direct Through FY20]]+Table2[[#This Row],[Company Direct FY20 and After]]</f>
        <v>0</v>
      </c>
      <c r="BS16" s="60">
        <v>0</v>
      </c>
      <c r="BT16" s="60">
        <v>0</v>
      </c>
      <c r="BU16" s="60">
        <v>3215.2197999999999</v>
      </c>
      <c r="BV16" s="60">
        <f>Table2[[#This Row],[Sales Tax Exemption Through FY20]]+Table2[[#This Row],[Sales Tax Exemption FY20 and After]]</f>
        <v>3215.2197999999999</v>
      </c>
      <c r="BW16" s="60">
        <v>0</v>
      </c>
      <c r="BX16" s="60">
        <v>0</v>
      </c>
      <c r="BY16" s="60">
        <v>0</v>
      </c>
      <c r="BZ16" s="60">
        <f>Table2[[#This Row],[Energy Tax Savings Through FY20]]+Table2[[#This Row],[Energy Tax Savings FY20 and After]]</f>
        <v>0</v>
      </c>
      <c r="CA16" s="60">
        <v>0</v>
      </c>
      <c r="CB16" s="60">
        <v>0</v>
      </c>
      <c r="CC16" s="60">
        <v>0</v>
      </c>
      <c r="CD16" s="60">
        <f>Table2[[#This Row],[Tax Exempt Bond Savings Through FY20]]+Table2[[#This Row],[Tax Exempt Bond Savings FY20 and After]]</f>
        <v>0</v>
      </c>
      <c r="CE16" s="60">
        <v>0</v>
      </c>
      <c r="CF16" s="60">
        <v>0</v>
      </c>
      <c r="CG16" s="60">
        <v>0</v>
      </c>
      <c r="CH16" s="60">
        <f>Table2[[#This Row],[Indirect and Induced Through FY20]]+Table2[[#This Row],[Indirect and Induced FY20 and After]]</f>
        <v>0</v>
      </c>
      <c r="CI16" s="60">
        <v>0</v>
      </c>
      <c r="CJ16" s="60">
        <v>0</v>
      </c>
      <c r="CK16" s="60">
        <v>-3215.2197999999999</v>
      </c>
      <c r="CL16" s="60">
        <f>Table2[[#This Row],[TOTAL Income Consumption Use Taxes Through FY20]]+Table2[[#This Row],[TOTAL Income Consumption Use Taxes FY20 and After]]</f>
        <v>-3215.2197999999999</v>
      </c>
      <c r="CM16" s="60">
        <v>689.31169999999997</v>
      </c>
      <c r="CN16" s="60">
        <v>689.31169999999997</v>
      </c>
      <c r="CO16" s="60">
        <v>3215.2197999999999</v>
      </c>
      <c r="CP16" s="60">
        <f>Table2[[#This Row],[Assistance Provided Through FY20]]+Table2[[#This Row],[Assistance Provided FY20 and After]]</f>
        <v>3904.5315000000001</v>
      </c>
      <c r="CQ16" s="60">
        <v>0</v>
      </c>
      <c r="CR16" s="60">
        <v>0</v>
      </c>
      <c r="CS16" s="60">
        <v>0</v>
      </c>
      <c r="CT16" s="60">
        <f>Table2[[#This Row],[Recapture Cancellation Reduction Amount Through FY20]]+Table2[[#This Row],[Recapture Cancellation Reduction Amount FY20 and After]]</f>
        <v>0</v>
      </c>
      <c r="CU16" s="60">
        <v>0</v>
      </c>
      <c r="CV16" s="60">
        <v>0</v>
      </c>
      <c r="CW16" s="60">
        <v>0</v>
      </c>
      <c r="CX16" s="60">
        <f>Table2[[#This Row],[Penalty Paid Through FY20]]+Table2[[#This Row],[Penalty Paid FY20 and After]]</f>
        <v>0</v>
      </c>
      <c r="CY16" s="60">
        <v>689.31169999999997</v>
      </c>
      <c r="CZ16" s="60">
        <v>689.31169999999997</v>
      </c>
      <c r="DA16" s="60">
        <v>3215.2197999999999</v>
      </c>
      <c r="DB16" s="60">
        <f>Table2[[#This Row],[TOTAL Assistance Net of Recapture Penalties Through FY20]]+Table2[[#This Row],[TOTAL Assistance Net of Recapture Penalties FY20 and After]]</f>
        <v>3904.5315000000001</v>
      </c>
      <c r="DC16" s="60">
        <v>692.64970000000005</v>
      </c>
      <c r="DD16" s="60">
        <v>692.64970000000005</v>
      </c>
      <c r="DE16" s="60">
        <v>28.977900000000002</v>
      </c>
      <c r="DF16" s="60">
        <f>Table2[[#This Row],[Company Direct Tax Revenue Before Assistance Through FY20]]+Table2[[#This Row],[Company Direct Tax Revenue Before Assistance FY20 and After]]</f>
        <v>721.62760000000003</v>
      </c>
      <c r="DG16" s="60">
        <v>0</v>
      </c>
      <c r="DH16" s="60">
        <v>0</v>
      </c>
      <c r="DI16" s="60">
        <v>0</v>
      </c>
      <c r="DJ16" s="60">
        <f>Table2[[#This Row],[Indirect and Induced Tax Revenues FY20 and After]]+Table2[[#This Row],[Indirect and Induced Tax Revenues Through FY20]]</f>
        <v>0</v>
      </c>
      <c r="DK16" s="60">
        <v>692.64970000000005</v>
      </c>
      <c r="DL16" s="60">
        <v>692.64970000000005</v>
      </c>
      <c r="DM16" s="60">
        <v>28.977900000000002</v>
      </c>
      <c r="DN16" s="60">
        <f>Table2[[#This Row],[TOTAL Tax Revenues Before Assistance FY20 and After]]+Table2[[#This Row],[TOTAL Tax Revenues Before Assistance Through FY20]]</f>
        <v>721.62760000000003</v>
      </c>
      <c r="DO16" s="60">
        <v>3.3380000000000001</v>
      </c>
      <c r="DP16" s="60">
        <v>3.3380000000000001</v>
      </c>
      <c r="DQ16" s="60">
        <v>-3186.2419</v>
      </c>
      <c r="DR16" s="60">
        <f>Table2[[#This Row],[TOTAL Tax Revenues Net of Assistance Recapture and Penalty Through FY20]]+Table2[[#This Row],[TOTAL Tax Revenues Net of Assistance Recapture and Penalty FY20 and After]]</f>
        <v>-3182.9038999999998</v>
      </c>
      <c r="DS16" s="60">
        <v>0</v>
      </c>
      <c r="DT16" s="60">
        <v>0</v>
      </c>
      <c r="DU16" s="60">
        <v>0</v>
      </c>
      <c r="DV16" s="60">
        <v>0</v>
      </c>
      <c r="DW16" s="74">
        <v>0</v>
      </c>
      <c r="DX16" s="74">
        <v>0</v>
      </c>
      <c r="DY16" s="74">
        <v>0</v>
      </c>
      <c r="DZ16" s="74">
        <v>0</v>
      </c>
      <c r="EA16" s="74">
        <v>0</v>
      </c>
      <c r="EB16" s="74">
        <v>0</v>
      </c>
      <c r="EC16" s="74">
        <v>0</v>
      </c>
      <c r="ED16" s="74">
        <v>0</v>
      </c>
      <c r="EE16" s="74">
        <v>0</v>
      </c>
      <c r="EF16" s="74">
        <v>0</v>
      </c>
      <c r="EG16" s="74">
        <v>0</v>
      </c>
      <c r="EH16" s="74">
        <v>0</v>
      </c>
      <c r="EI16" s="8">
        <f>Table2[[#This Row],[Total Industrial Employees FY20]]+Table2[[#This Row],[Total Restaurant Employees FY20]]+Table2[[#This Row],[Total Retail Employees FY20]]+Table2[[#This Row],[Total Other Employees FY20]]</f>
        <v>0</v>
      </c>
      <c r="EJ16" s="8">
        <f>Table2[[#This Row],[Number of Industrial Employees Earning More than Living Wage FY20]]+Table2[[#This Row],[Number of Restaurant Employees Earning More than Living Wage FY20]]+Table2[[#This Row],[Number of Retail Employees Earning More than Living Wage FY20]]+Table2[[#This Row],[Number of Other Employees Earning More than Living Wage FY20]]</f>
        <v>0</v>
      </c>
      <c r="EK16" s="72">
        <v>0</v>
      </c>
    </row>
    <row r="17" spans="1:141" x14ac:dyDescent="0.25">
      <c r="A17" s="9">
        <v>94201</v>
      </c>
      <c r="B17" s="11" t="s">
        <v>578</v>
      </c>
      <c r="C17" s="11" t="s">
        <v>1026</v>
      </c>
      <c r="D17" s="11" t="s">
        <v>1045</v>
      </c>
      <c r="E17" s="15">
        <v>26</v>
      </c>
      <c r="F17" s="7">
        <v>84</v>
      </c>
      <c r="G17" s="7">
        <v>9</v>
      </c>
      <c r="H17" s="7">
        <v>36875</v>
      </c>
      <c r="I17" s="7">
        <v>266791</v>
      </c>
      <c r="J17" s="7">
        <v>531210</v>
      </c>
      <c r="K17" s="11" t="s">
        <v>1238</v>
      </c>
      <c r="L17" s="11" t="s">
        <v>1629</v>
      </c>
      <c r="M17" s="11" t="s">
        <v>1424</v>
      </c>
      <c r="N17" s="18">
        <v>237857908.31</v>
      </c>
      <c r="O17" s="11" t="s">
        <v>1658</v>
      </c>
      <c r="P17" s="8">
        <v>0</v>
      </c>
      <c r="Q17" s="8">
        <v>0</v>
      </c>
      <c r="R17" s="8">
        <v>1</v>
      </c>
      <c r="S17" s="8">
        <v>0</v>
      </c>
      <c r="T17" s="8">
        <v>0</v>
      </c>
      <c r="U17" s="8">
        <v>1</v>
      </c>
      <c r="V17" s="8">
        <v>1</v>
      </c>
      <c r="W17" s="8">
        <v>82</v>
      </c>
      <c r="X17" s="8">
        <v>0</v>
      </c>
      <c r="Y17" s="8">
        <v>0</v>
      </c>
      <c r="Z17" s="8">
        <v>504</v>
      </c>
      <c r="AA17" s="19">
        <v>0</v>
      </c>
      <c r="AB17" s="8">
        <v>0</v>
      </c>
      <c r="AC17" s="8">
        <v>0</v>
      </c>
      <c r="AD17" s="8">
        <v>0</v>
      </c>
      <c r="AE17" s="8">
        <v>0</v>
      </c>
      <c r="AF17" s="8">
        <v>100</v>
      </c>
      <c r="AG17" s="8" t="s">
        <v>1686</v>
      </c>
      <c r="AH17" s="8" t="s">
        <v>1687</v>
      </c>
      <c r="AI17" s="60">
        <v>158.37110000000001</v>
      </c>
      <c r="AJ17" s="60">
        <v>158.37110000000001</v>
      </c>
      <c r="AK17" s="60">
        <v>2432.6478999999999</v>
      </c>
      <c r="AL17" s="60">
        <f>Table2[[#This Row],[Company Direct Land Through FY20]]+Table2[[#This Row],[Company Direct Land FY20 and After]]</f>
        <v>2591.0189999999998</v>
      </c>
      <c r="AM17" s="60">
        <v>741.21469999999999</v>
      </c>
      <c r="AN17" s="60">
        <v>741.21469999999999</v>
      </c>
      <c r="AO17" s="60">
        <v>11385.378199999999</v>
      </c>
      <c r="AP17" s="60">
        <f>Table2[[#This Row],[Company Direct Building Through FY20]]+Table2[[#This Row],[Company Direct Building FY20 and After]]</f>
        <v>12126.5929</v>
      </c>
      <c r="AQ17" s="60">
        <v>2226.2628</v>
      </c>
      <c r="AR17" s="60">
        <v>2226.2628</v>
      </c>
      <c r="AS17" s="60">
        <v>0</v>
      </c>
      <c r="AT17" s="60">
        <f>Table2[[#This Row],[Mortgage Recording Tax Through FY20]]+Table2[[#This Row],[Mortgage Recording Tax FY20 and After]]</f>
        <v>2226.2628</v>
      </c>
      <c r="AU17" s="60">
        <v>823.97439999999995</v>
      </c>
      <c r="AV17" s="60">
        <v>823.97439999999995</v>
      </c>
      <c r="AW17" s="60">
        <v>12656.6023</v>
      </c>
      <c r="AX17" s="60">
        <f>Table2[[#This Row],[Pilot Savings Through FY20]]+Table2[[#This Row],[Pilot Savings FY20 and After]]</f>
        <v>13480.5767</v>
      </c>
      <c r="AY17" s="60">
        <v>2226.2628</v>
      </c>
      <c r="AZ17" s="60">
        <v>2226.2628</v>
      </c>
      <c r="BA17" s="60">
        <v>0</v>
      </c>
      <c r="BB17" s="60">
        <f>Table2[[#This Row],[Mortgage Recording Tax Exemption Through FY20]]+Table2[[#This Row],[Indirect and Induced Land FY20]]</f>
        <v>2268.2534000000001</v>
      </c>
      <c r="BC17" s="60">
        <v>41.990600000000001</v>
      </c>
      <c r="BD17" s="60">
        <v>41.990600000000001</v>
      </c>
      <c r="BE17" s="60">
        <v>-157.32409999999999</v>
      </c>
      <c r="BF17" s="60">
        <f>Table2[[#This Row],[Indirect and Induced Land Through FY20]]+Table2[[#This Row],[Indirect and Induced Land FY20 and After]]</f>
        <v>-115.33349999999999</v>
      </c>
      <c r="BG17" s="60">
        <v>148.87569999999999</v>
      </c>
      <c r="BH17" s="60">
        <v>148.87569999999999</v>
      </c>
      <c r="BI17" s="60">
        <v>-557.78480000000002</v>
      </c>
      <c r="BJ17" s="60">
        <f>Table2[[#This Row],[Indirect and Induced Building Through FY20]]+Table2[[#This Row],[Indirect and Induced Building FY20 and After]]</f>
        <v>-408.90910000000002</v>
      </c>
      <c r="BK17" s="60">
        <v>266.47770000000003</v>
      </c>
      <c r="BL17" s="60">
        <v>266.47770000000003</v>
      </c>
      <c r="BM17" s="60">
        <v>446.31490000000002</v>
      </c>
      <c r="BN17" s="60">
        <f>Table2[[#This Row],[TOTAL Real Property Related Taxes Through FY20]]+Table2[[#This Row],[TOTAL Real Property Related Taxes FY20 and After]]</f>
        <v>712.79259999999999</v>
      </c>
      <c r="BO17" s="60">
        <v>459.2079</v>
      </c>
      <c r="BP17" s="60">
        <v>459.2079</v>
      </c>
      <c r="BQ17" s="60">
        <v>94.23</v>
      </c>
      <c r="BR17" s="60">
        <f>Table2[[#This Row],[Company Direct Through FY20]]+Table2[[#This Row],[Company Direct FY20 and After]]</f>
        <v>553.43790000000001</v>
      </c>
      <c r="BS17" s="60">
        <v>331.30720000000002</v>
      </c>
      <c r="BT17" s="60">
        <v>331.30720000000002</v>
      </c>
      <c r="BU17" s="60">
        <v>7369.4557999999997</v>
      </c>
      <c r="BV17" s="60">
        <f>Table2[[#This Row],[Sales Tax Exemption Through FY20]]+Table2[[#This Row],[Sales Tax Exemption FY20 and After]]</f>
        <v>7700.7629999999999</v>
      </c>
      <c r="BW17" s="60">
        <v>0</v>
      </c>
      <c r="BX17" s="60">
        <v>0</v>
      </c>
      <c r="BY17" s="60">
        <v>0</v>
      </c>
      <c r="BZ17" s="60">
        <f>Table2[[#This Row],[Energy Tax Savings Through FY20]]+Table2[[#This Row],[Energy Tax Savings FY20 and After]]</f>
        <v>0</v>
      </c>
      <c r="CA17" s="60">
        <v>0</v>
      </c>
      <c r="CB17" s="60">
        <v>0</v>
      </c>
      <c r="CC17" s="60">
        <v>0</v>
      </c>
      <c r="CD17" s="60">
        <f>Table2[[#This Row],[Tax Exempt Bond Savings Through FY20]]+Table2[[#This Row],[Tax Exempt Bond Savings FY20 and After]]</f>
        <v>0</v>
      </c>
      <c r="CE17" s="60">
        <v>190.07400000000001</v>
      </c>
      <c r="CF17" s="60">
        <v>190.07400000000001</v>
      </c>
      <c r="CG17" s="60">
        <v>2919.6172999999999</v>
      </c>
      <c r="CH17" s="60">
        <f>Table2[[#This Row],[Indirect and Induced Through FY20]]+Table2[[#This Row],[Indirect and Induced FY20 and After]]</f>
        <v>3109.6913</v>
      </c>
      <c r="CI17" s="60">
        <v>317.97469999999998</v>
      </c>
      <c r="CJ17" s="60">
        <v>317.97469999999998</v>
      </c>
      <c r="CK17" s="60">
        <v>-4355.6085000000003</v>
      </c>
      <c r="CL17" s="60">
        <f>Table2[[#This Row],[TOTAL Income Consumption Use Taxes Through FY20]]+Table2[[#This Row],[TOTAL Income Consumption Use Taxes FY20 and After]]</f>
        <v>-4037.6338000000005</v>
      </c>
      <c r="CM17" s="60">
        <v>3381.5444000000002</v>
      </c>
      <c r="CN17" s="60">
        <v>3381.5444000000002</v>
      </c>
      <c r="CO17" s="60">
        <v>20026.058099999998</v>
      </c>
      <c r="CP17" s="60">
        <f>Table2[[#This Row],[Assistance Provided Through FY20]]+Table2[[#This Row],[Assistance Provided FY20 and After]]</f>
        <v>23407.602499999997</v>
      </c>
      <c r="CQ17" s="60">
        <v>0</v>
      </c>
      <c r="CR17" s="60">
        <v>0</v>
      </c>
      <c r="CS17" s="60">
        <v>0</v>
      </c>
      <c r="CT17" s="60">
        <f>Table2[[#This Row],[Recapture Cancellation Reduction Amount Through FY20]]+Table2[[#This Row],[Recapture Cancellation Reduction Amount FY20 and After]]</f>
        <v>0</v>
      </c>
      <c r="CU17" s="60">
        <v>0</v>
      </c>
      <c r="CV17" s="60">
        <v>0</v>
      </c>
      <c r="CW17" s="60">
        <v>0</v>
      </c>
      <c r="CX17" s="60">
        <f>Table2[[#This Row],[Penalty Paid Through FY20]]+Table2[[#This Row],[Penalty Paid FY20 and After]]</f>
        <v>0</v>
      </c>
      <c r="CY17" s="60">
        <v>3381.5444000000002</v>
      </c>
      <c r="CZ17" s="60">
        <v>3381.5444000000002</v>
      </c>
      <c r="DA17" s="60">
        <v>20026.058099999998</v>
      </c>
      <c r="DB17" s="60">
        <f>Table2[[#This Row],[TOTAL Assistance Net of Recapture Penalties Through FY20]]+Table2[[#This Row],[TOTAL Assistance Net of Recapture Penalties FY20 and After]]</f>
        <v>23407.602499999997</v>
      </c>
      <c r="DC17" s="60">
        <v>3585.0565000000001</v>
      </c>
      <c r="DD17" s="60">
        <v>3585.0565000000001</v>
      </c>
      <c r="DE17" s="60">
        <v>13912.256100000001</v>
      </c>
      <c r="DF17" s="60">
        <f>Table2[[#This Row],[Company Direct Tax Revenue Before Assistance Through FY20]]+Table2[[#This Row],[Company Direct Tax Revenue Before Assistance FY20 and After]]</f>
        <v>17497.312600000001</v>
      </c>
      <c r="DG17" s="60">
        <v>380.94029999999998</v>
      </c>
      <c r="DH17" s="60">
        <v>380.94029999999998</v>
      </c>
      <c r="DI17" s="60">
        <v>2204.5084000000002</v>
      </c>
      <c r="DJ17" s="60">
        <f>Table2[[#This Row],[Indirect and Induced Tax Revenues FY20 and After]]+Table2[[#This Row],[Indirect and Induced Tax Revenues Through FY20]]</f>
        <v>2585.4486999999999</v>
      </c>
      <c r="DK17" s="60">
        <v>3965.9967999999999</v>
      </c>
      <c r="DL17" s="60">
        <v>3965.9967999999999</v>
      </c>
      <c r="DM17" s="60">
        <v>16116.764499999999</v>
      </c>
      <c r="DN17" s="60">
        <f>Table2[[#This Row],[TOTAL Tax Revenues Before Assistance FY20 and After]]+Table2[[#This Row],[TOTAL Tax Revenues Before Assistance Through FY20]]</f>
        <v>20082.761299999998</v>
      </c>
      <c r="DO17" s="60">
        <v>584.45240000000001</v>
      </c>
      <c r="DP17" s="60">
        <v>584.45240000000001</v>
      </c>
      <c r="DQ17" s="60">
        <v>-3909.2936</v>
      </c>
      <c r="DR17" s="60">
        <f>Table2[[#This Row],[TOTAL Tax Revenues Net of Assistance Recapture and Penalty Through FY20]]+Table2[[#This Row],[TOTAL Tax Revenues Net of Assistance Recapture and Penalty FY20 and After]]</f>
        <v>-3324.8411999999998</v>
      </c>
      <c r="DS17" s="60">
        <v>0</v>
      </c>
      <c r="DT17" s="60">
        <v>0</v>
      </c>
      <c r="DU17" s="60">
        <v>0</v>
      </c>
      <c r="DV17" s="60">
        <v>0</v>
      </c>
      <c r="DW17" s="74">
        <v>0</v>
      </c>
      <c r="DX17" s="74">
        <v>0</v>
      </c>
      <c r="DY17" s="74">
        <v>0</v>
      </c>
      <c r="DZ17" s="74">
        <v>83</v>
      </c>
      <c r="EA17" s="74">
        <v>0</v>
      </c>
      <c r="EB17" s="74">
        <v>0</v>
      </c>
      <c r="EC17" s="74">
        <v>0</v>
      </c>
      <c r="ED17" s="74">
        <v>83</v>
      </c>
      <c r="EE17" s="74">
        <v>0</v>
      </c>
      <c r="EF17" s="74">
        <v>0</v>
      </c>
      <c r="EG17" s="74">
        <v>0</v>
      </c>
      <c r="EH17" s="74">
        <v>100</v>
      </c>
      <c r="EI17" s="8">
        <f>Table2[[#This Row],[Total Industrial Employees FY20]]+Table2[[#This Row],[Total Restaurant Employees FY20]]+Table2[[#This Row],[Total Retail Employees FY20]]+Table2[[#This Row],[Total Other Employees FY20]]</f>
        <v>83</v>
      </c>
      <c r="EJ17" s="8">
        <f>Table2[[#This Row],[Number of Industrial Employees Earning More than Living Wage FY20]]+Table2[[#This Row],[Number of Restaurant Employees Earning More than Living Wage FY20]]+Table2[[#This Row],[Number of Retail Employees Earning More than Living Wage FY20]]+Table2[[#This Row],[Number of Other Employees Earning More than Living Wage FY20]]</f>
        <v>83</v>
      </c>
      <c r="EK17" s="72">
        <f>Table2[[#This Row],[Total Employees Earning More than Living Wage FY20]]/Table2[[#This Row],[Total Jobs FY20]]</f>
        <v>1</v>
      </c>
    </row>
    <row r="18" spans="1:141" x14ac:dyDescent="0.25">
      <c r="A18" s="9">
        <v>94034</v>
      </c>
      <c r="B18" s="11" t="s">
        <v>393</v>
      </c>
      <c r="C18" s="11" t="s">
        <v>846</v>
      </c>
      <c r="D18" s="11" t="s">
        <v>1047</v>
      </c>
      <c r="E18" s="15">
        <v>49</v>
      </c>
      <c r="F18" s="7">
        <v>1</v>
      </c>
      <c r="G18" s="7">
        <v>60</v>
      </c>
      <c r="H18" s="7">
        <v>66576</v>
      </c>
      <c r="I18" s="7">
        <v>63712</v>
      </c>
      <c r="J18" s="7">
        <v>531120</v>
      </c>
      <c r="K18" s="11" t="s">
        <v>1062</v>
      </c>
      <c r="L18" s="11" t="s">
        <v>1371</v>
      </c>
      <c r="M18" s="11" t="s">
        <v>1180</v>
      </c>
      <c r="N18" s="18">
        <v>150049053</v>
      </c>
      <c r="O18" s="11" t="s">
        <v>1681</v>
      </c>
      <c r="P18" s="8">
        <v>0</v>
      </c>
      <c r="Q18" s="8">
        <v>0</v>
      </c>
      <c r="R18" s="8">
        <v>0</v>
      </c>
      <c r="S18" s="8">
        <v>0</v>
      </c>
      <c r="T18" s="8">
        <v>0</v>
      </c>
      <c r="U18" s="8">
        <v>0</v>
      </c>
      <c r="V18" s="8">
        <v>0</v>
      </c>
      <c r="W18" s="8">
        <v>12</v>
      </c>
      <c r="X18" s="8">
        <v>0</v>
      </c>
      <c r="Y18" s="8">
        <v>0</v>
      </c>
      <c r="Z18" s="8">
        <v>420</v>
      </c>
      <c r="AA18" s="19">
        <v>0</v>
      </c>
      <c r="AB18" s="8">
        <v>0</v>
      </c>
      <c r="AC18" s="8">
        <v>0</v>
      </c>
      <c r="AD18" s="8">
        <v>0</v>
      </c>
      <c r="AE18" s="8">
        <v>0</v>
      </c>
      <c r="AF18" s="8">
        <v>0</v>
      </c>
      <c r="AG18" s="8" t="s">
        <v>1687</v>
      </c>
      <c r="AH18" s="8" t="s">
        <v>1687</v>
      </c>
      <c r="AI18" s="60">
        <v>382.53579999999999</v>
      </c>
      <c r="AJ18" s="60">
        <v>686.11339999999996</v>
      </c>
      <c r="AK18" s="60">
        <v>2374.9310999999998</v>
      </c>
      <c r="AL18" s="60">
        <f>Table2[[#This Row],[Company Direct Land Through FY20]]+Table2[[#This Row],[Company Direct Land FY20 and After]]</f>
        <v>3061.0445</v>
      </c>
      <c r="AM18" s="60">
        <v>710.42359999999996</v>
      </c>
      <c r="AN18" s="60">
        <v>991.51499999999999</v>
      </c>
      <c r="AO18" s="60">
        <v>4410.585</v>
      </c>
      <c r="AP18" s="60">
        <f>Table2[[#This Row],[Company Direct Building Through FY20]]+Table2[[#This Row],[Company Direct Building FY20 and After]]</f>
        <v>5402.1</v>
      </c>
      <c r="AQ18" s="60">
        <v>0</v>
      </c>
      <c r="AR18" s="60">
        <v>426.65039999999999</v>
      </c>
      <c r="AS18" s="60">
        <v>0</v>
      </c>
      <c r="AT18" s="60">
        <f>Table2[[#This Row],[Mortgage Recording Tax Through FY20]]+Table2[[#This Row],[Mortgage Recording Tax FY20 and After]]</f>
        <v>426.65039999999999</v>
      </c>
      <c r="AU18" s="60">
        <v>0</v>
      </c>
      <c r="AV18" s="60">
        <v>0</v>
      </c>
      <c r="AW18" s="60">
        <v>0</v>
      </c>
      <c r="AX18" s="60">
        <f>Table2[[#This Row],[Pilot Savings Through FY20]]+Table2[[#This Row],[Pilot Savings FY20 and After]]</f>
        <v>0</v>
      </c>
      <c r="AY18" s="60">
        <v>0</v>
      </c>
      <c r="AZ18" s="60">
        <v>426.65039999999999</v>
      </c>
      <c r="BA18" s="60">
        <v>0</v>
      </c>
      <c r="BB18" s="60">
        <f>Table2[[#This Row],[Mortgage Recording Tax Exemption Through FY20]]+Table2[[#This Row],[Indirect and Induced Land FY20]]</f>
        <v>432.71359999999999</v>
      </c>
      <c r="BC18" s="60">
        <v>6.0632000000000001</v>
      </c>
      <c r="BD18" s="60">
        <v>712.01300000000003</v>
      </c>
      <c r="BE18" s="60">
        <v>-9.8125999999999998</v>
      </c>
      <c r="BF18" s="60">
        <f>Table2[[#This Row],[Indirect and Induced Land Through FY20]]+Table2[[#This Row],[Indirect and Induced Land FY20 and After]]</f>
        <v>702.20040000000006</v>
      </c>
      <c r="BG18" s="60">
        <v>21.4968</v>
      </c>
      <c r="BH18" s="60">
        <v>2524.4095000000002</v>
      </c>
      <c r="BI18" s="60">
        <v>-34.789200000000001</v>
      </c>
      <c r="BJ18" s="60">
        <f>Table2[[#This Row],[Indirect and Induced Building Through FY20]]+Table2[[#This Row],[Indirect and Induced Building FY20 and After]]</f>
        <v>2489.6203</v>
      </c>
      <c r="BK18" s="60">
        <v>1120.5193999999999</v>
      </c>
      <c r="BL18" s="60">
        <v>4914.0509000000002</v>
      </c>
      <c r="BM18" s="60">
        <v>6740.9143000000004</v>
      </c>
      <c r="BN18" s="60">
        <f>Table2[[#This Row],[TOTAL Real Property Related Taxes Through FY20]]+Table2[[#This Row],[TOTAL Real Property Related Taxes FY20 and After]]</f>
        <v>11654.965200000001</v>
      </c>
      <c r="BO18" s="60">
        <v>72.509200000000007</v>
      </c>
      <c r="BP18" s="60">
        <v>9084.1913999999997</v>
      </c>
      <c r="BQ18" s="60">
        <v>0</v>
      </c>
      <c r="BR18" s="60">
        <f>Table2[[#This Row],[Company Direct Through FY20]]+Table2[[#This Row],[Company Direct FY20 and After]]</f>
        <v>9084.1913999999997</v>
      </c>
      <c r="BS18" s="60">
        <v>0</v>
      </c>
      <c r="BT18" s="60">
        <v>0</v>
      </c>
      <c r="BU18" s="60">
        <v>0</v>
      </c>
      <c r="BV18" s="60">
        <f>Table2[[#This Row],[Sales Tax Exemption Through FY20]]+Table2[[#This Row],[Sales Tax Exemption FY20 and After]]</f>
        <v>0</v>
      </c>
      <c r="BW18" s="60">
        <v>0</v>
      </c>
      <c r="BX18" s="60">
        <v>0</v>
      </c>
      <c r="BY18" s="60">
        <v>0</v>
      </c>
      <c r="BZ18" s="60">
        <f>Table2[[#This Row],[Energy Tax Savings Through FY20]]+Table2[[#This Row],[Energy Tax Savings FY20 and After]]</f>
        <v>0</v>
      </c>
      <c r="CA18" s="60">
        <v>0</v>
      </c>
      <c r="CB18" s="60">
        <v>0</v>
      </c>
      <c r="CC18" s="60">
        <v>0</v>
      </c>
      <c r="CD18" s="60">
        <f>Table2[[#This Row],[Tax Exempt Bond Savings Through FY20]]+Table2[[#This Row],[Tax Exempt Bond Savings FY20 and After]]</f>
        <v>0</v>
      </c>
      <c r="CE18" s="60">
        <v>30.014399999999998</v>
      </c>
      <c r="CF18" s="60">
        <v>3799.9949999999999</v>
      </c>
      <c r="CG18" s="60">
        <v>186.3409</v>
      </c>
      <c r="CH18" s="60">
        <f>Table2[[#This Row],[Indirect and Induced Through FY20]]+Table2[[#This Row],[Indirect and Induced FY20 and After]]</f>
        <v>3986.3359</v>
      </c>
      <c r="CI18" s="60">
        <v>102.5236</v>
      </c>
      <c r="CJ18" s="60">
        <v>12884.186400000001</v>
      </c>
      <c r="CK18" s="60">
        <v>186.3409</v>
      </c>
      <c r="CL18" s="60">
        <f>Table2[[#This Row],[TOTAL Income Consumption Use Taxes Through FY20]]+Table2[[#This Row],[TOTAL Income Consumption Use Taxes FY20 and After]]</f>
        <v>13070.5273</v>
      </c>
      <c r="CM18" s="60">
        <v>0</v>
      </c>
      <c r="CN18" s="60">
        <v>426.65039999999999</v>
      </c>
      <c r="CO18" s="60">
        <v>0</v>
      </c>
      <c r="CP18" s="60">
        <f>Table2[[#This Row],[Assistance Provided Through FY20]]+Table2[[#This Row],[Assistance Provided FY20 and After]]</f>
        <v>426.65039999999999</v>
      </c>
      <c r="CQ18" s="60">
        <v>0</v>
      </c>
      <c r="CR18" s="60">
        <v>0</v>
      </c>
      <c r="CS18" s="60">
        <v>0</v>
      </c>
      <c r="CT18" s="60">
        <f>Table2[[#This Row],[Recapture Cancellation Reduction Amount Through FY20]]+Table2[[#This Row],[Recapture Cancellation Reduction Amount FY20 and After]]</f>
        <v>0</v>
      </c>
      <c r="CU18" s="60">
        <v>0</v>
      </c>
      <c r="CV18" s="60">
        <v>0</v>
      </c>
      <c r="CW18" s="60">
        <v>0</v>
      </c>
      <c r="CX18" s="60">
        <f>Table2[[#This Row],[Penalty Paid Through FY20]]+Table2[[#This Row],[Penalty Paid FY20 and After]]</f>
        <v>0</v>
      </c>
      <c r="CY18" s="60">
        <v>0</v>
      </c>
      <c r="CZ18" s="60">
        <v>426.65039999999999</v>
      </c>
      <c r="DA18" s="60">
        <v>0</v>
      </c>
      <c r="DB18" s="60">
        <f>Table2[[#This Row],[TOTAL Assistance Net of Recapture Penalties Through FY20]]+Table2[[#This Row],[TOTAL Assistance Net of Recapture Penalties FY20 and After]]</f>
        <v>426.65039999999999</v>
      </c>
      <c r="DC18" s="60">
        <v>1165.4685999999999</v>
      </c>
      <c r="DD18" s="60">
        <v>11188.4702</v>
      </c>
      <c r="DE18" s="60">
        <v>6785.5160999999998</v>
      </c>
      <c r="DF18" s="60">
        <f>Table2[[#This Row],[Company Direct Tax Revenue Before Assistance Through FY20]]+Table2[[#This Row],[Company Direct Tax Revenue Before Assistance FY20 and After]]</f>
        <v>17973.9863</v>
      </c>
      <c r="DG18" s="60">
        <v>57.574399999999997</v>
      </c>
      <c r="DH18" s="60">
        <v>7036.4174999999996</v>
      </c>
      <c r="DI18" s="60">
        <v>141.73910000000001</v>
      </c>
      <c r="DJ18" s="60">
        <f>Table2[[#This Row],[Indirect and Induced Tax Revenues FY20 and After]]+Table2[[#This Row],[Indirect and Induced Tax Revenues Through FY20]]</f>
        <v>7178.1565999999993</v>
      </c>
      <c r="DK18" s="60">
        <v>1223.0429999999999</v>
      </c>
      <c r="DL18" s="60">
        <v>18224.887699999999</v>
      </c>
      <c r="DM18" s="60">
        <v>6927.2551999999996</v>
      </c>
      <c r="DN18" s="60">
        <f>Table2[[#This Row],[TOTAL Tax Revenues Before Assistance FY20 and After]]+Table2[[#This Row],[TOTAL Tax Revenues Before Assistance Through FY20]]</f>
        <v>25152.142899999999</v>
      </c>
      <c r="DO18" s="60">
        <v>1223.0429999999999</v>
      </c>
      <c r="DP18" s="60">
        <v>17798.237300000001</v>
      </c>
      <c r="DQ18" s="60">
        <v>6927.2551999999996</v>
      </c>
      <c r="DR18" s="60">
        <f>Table2[[#This Row],[TOTAL Tax Revenues Net of Assistance Recapture and Penalty Through FY20]]+Table2[[#This Row],[TOTAL Tax Revenues Net of Assistance Recapture and Penalty FY20 and After]]</f>
        <v>24725.4925</v>
      </c>
      <c r="DS18" s="60">
        <v>0</v>
      </c>
      <c r="DT18" s="60">
        <v>0</v>
      </c>
      <c r="DU18" s="60">
        <v>0</v>
      </c>
      <c r="DV18" s="60">
        <v>0</v>
      </c>
      <c r="DW18" s="74">
        <v>0</v>
      </c>
      <c r="DX18" s="74">
        <v>0</v>
      </c>
      <c r="DY18" s="74">
        <v>0</v>
      </c>
      <c r="DZ18" s="74">
        <v>12</v>
      </c>
      <c r="EA18" s="74">
        <v>0</v>
      </c>
      <c r="EB18" s="74">
        <v>0</v>
      </c>
      <c r="EC18" s="74">
        <v>0</v>
      </c>
      <c r="ED18" s="74">
        <v>12</v>
      </c>
      <c r="EE18" s="74">
        <v>0</v>
      </c>
      <c r="EF18" s="74">
        <v>0</v>
      </c>
      <c r="EG18" s="74">
        <v>0</v>
      </c>
      <c r="EH18" s="74">
        <v>100</v>
      </c>
      <c r="EI18" s="8">
        <f>Table2[[#This Row],[Total Industrial Employees FY20]]+Table2[[#This Row],[Total Restaurant Employees FY20]]+Table2[[#This Row],[Total Retail Employees FY20]]+Table2[[#This Row],[Total Other Employees FY20]]</f>
        <v>12</v>
      </c>
      <c r="EJ18" s="8">
        <f>Table2[[#This Row],[Number of Industrial Employees Earning More than Living Wage FY20]]+Table2[[#This Row],[Number of Restaurant Employees Earning More than Living Wage FY20]]+Table2[[#This Row],[Number of Retail Employees Earning More than Living Wage FY20]]+Table2[[#This Row],[Number of Other Employees Earning More than Living Wage FY20]]</f>
        <v>12</v>
      </c>
      <c r="EK18" s="72">
        <f>Table2[[#This Row],[Total Employees Earning More than Living Wage FY20]]/Table2[[#This Row],[Total Jobs FY20]]</f>
        <v>1</v>
      </c>
    </row>
    <row r="19" spans="1:141" x14ac:dyDescent="0.25">
      <c r="A19" s="9">
        <v>94153</v>
      </c>
      <c r="B19" s="11" t="s">
        <v>550</v>
      </c>
      <c r="C19" s="11" t="s">
        <v>998</v>
      </c>
      <c r="D19" s="11" t="s">
        <v>1046</v>
      </c>
      <c r="E19" s="15">
        <v>3</v>
      </c>
      <c r="F19" s="7">
        <v>705</v>
      </c>
      <c r="G19" s="7">
        <v>29</v>
      </c>
      <c r="H19" s="7">
        <v>31768</v>
      </c>
      <c r="I19" s="7">
        <v>62279</v>
      </c>
      <c r="J19" s="7">
        <v>531390</v>
      </c>
      <c r="K19" s="11" t="s">
        <v>1238</v>
      </c>
      <c r="L19" s="11" t="s">
        <v>1589</v>
      </c>
      <c r="M19" s="11" t="s">
        <v>1590</v>
      </c>
      <c r="N19" s="18">
        <v>3835000000</v>
      </c>
      <c r="O19" s="11" t="s">
        <v>1661</v>
      </c>
      <c r="P19" s="8">
        <v>0</v>
      </c>
      <c r="Q19" s="8">
        <v>0</v>
      </c>
      <c r="R19" s="8">
        <v>0</v>
      </c>
      <c r="S19" s="8">
        <v>0</v>
      </c>
      <c r="T19" s="8">
        <v>0</v>
      </c>
      <c r="U19" s="8">
        <v>0</v>
      </c>
      <c r="V19" s="8">
        <v>0</v>
      </c>
      <c r="W19" s="8">
        <v>607</v>
      </c>
      <c r="X19" s="8">
        <v>0</v>
      </c>
      <c r="Y19" s="8">
        <v>0</v>
      </c>
      <c r="Z19" s="8">
        <v>7471</v>
      </c>
      <c r="AA19" s="19">
        <v>0</v>
      </c>
      <c r="AB19" s="8">
        <v>0</v>
      </c>
      <c r="AC19" s="8">
        <v>0</v>
      </c>
      <c r="AD19" s="8">
        <v>0</v>
      </c>
      <c r="AE19" s="8">
        <v>0</v>
      </c>
      <c r="AF19" s="8">
        <v>0</v>
      </c>
      <c r="AG19" s="8" t="s">
        <v>1687</v>
      </c>
      <c r="AH19" s="8" t="s">
        <v>1687</v>
      </c>
      <c r="AI19" s="60">
        <v>179.54130000000001</v>
      </c>
      <c r="AJ19" s="60">
        <v>801.98770000000002</v>
      </c>
      <c r="AK19" s="60">
        <v>3037.0461</v>
      </c>
      <c r="AL19" s="60">
        <f>Table2[[#This Row],[Company Direct Land Through FY20]]+Table2[[#This Row],[Company Direct Land FY20 and After]]</f>
        <v>3839.0338000000002</v>
      </c>
      <c r="AM19" s="60">
        <v>333.43389999999999</v>
      </c>
      <c r="AN19" s="60">
        <v>1525.9473</v>
      </c>
      <c r="AO19" s="60">
        <v>5640.2262000000001</v>
      </c>
      <c r="AP19" s="60">
        <f>Table2[[#This Row],[Company Direct Building Through FY20]]+Table2[[#This Row],[Company Direct Building FY20 and After]]</f>
        <v>7166.1734999999999</v>
      </c>
      <c r="AQ19" s="60">
        <v>0</v>
      </c>
      <c r="AR19" s="60">
        <v>0</v>
      </c>
      <c r="AS19" s="60">
        <v>0</v>
      </c>
      <c r="AT19" s="60">
        <f>Table2[[#This Row],[Mortgage Recording Tax Through FY20]]+Table2[[#This Row],[Mortgage Recording Tax FY20 and After]]</f>
        <v>0</v>
      </c>
      <c r="AU19" s="60">
        <v>0</v>
      </c>
      <c r="AV19" s="60">
        <v>0</v>
      </c>
      <c r="AW19" s="60">
        <v>0</v>
      </c>
      <c r="AX19" s="60">
        <f>Table2[[#This Row],[Pilot Savings Through FY20]]+Table2[[#This Row],[Pilot Savings FY20 and After]]</f>
        <v>0</v>
      </c>
      <c r="AY19" s="60">
        <v>0</v>
      </c>
      <c r="AZ19" s="60">
        <v>0</v>
      </c>
      <c r="BA19" s="60">
        <v>0</v>
      </c>
      <c r="BB19" s="60">
        <f>Table2[[#This Row],[Mortgage Recording Tax Exemption Through FY20]]+Table2[[#This Row],[Indirect and Induced Land FY20]]</f>
        <v>306.67720000000003</v>
      </c>
      <c r="BC19" s="60">
        <v>306.67720000000003</v>
      </c>
      <c r="BD19" s="60">
        <v>325.04629999999997</v>
      </c>
      <c r="BE19" s="60">
        <v>-1352.7611999999999</v>
      </c>
      <c r="BF19" s="60">
        <f>Table2[[#This Row],[Indirect and Induced Land Through FY20]]+Table2[[#This Row],[Indirect and Induced Land FY20 and After]]</f>
        <v>-1027.7148999999999</v>
      </c>
      <c r="BG19" s="60">
        <v>1087.3101999999999</v>
      </c>
      <c r="BH19" s="60">
        <v>1152.4373000000001</v>
      </c>
      <c r="BI19" s="60">
        <v>-4796.1509999999998</v>
      </c>
      <c r="BJ19" s="60">
        <f>Table2[[#This Row],[Indirect and Induced Building Through FY20]]+Table2[[#This Row],[Indirect and Induced Building FY20 and After]]</f>
        <v>-3643.7136999999998</v>
      </c>
      <c r="BK19" s="60">
        <v>1906.9626000000001</v>
      </c>
      <c r="BL19" s="60">
        <v>3805.4186</v>
      </c>
      <c r="BM19" s="60">
        <v>2528.3600999999999</v>
      </c>
      <c r="BN19" s="60">
        <f>Table2[[#This Row],[TOTAL Real Property Related Taxes Through FY20]]+Table2[[#This Row],[TOTAL Real Property Related Taxes FY20 and After]]</f>
        <v>6333.7786999999998</v>
      </c>
      <c r="BO19" s="60">
        <v>3002.7674999999999</v>
      </c>
      <c r="BP19" s="60">
        <v>3214.0569999999998</v>
      </c>
      <c r="BQ19" s="60">
        <v>0</v>
      </c>
      <c r="BR19" s="60">
        <f>Table2[[#This Row],[Company Direct Through FY20]]+Table2[[#This Row],[Company Direct FY20 and After]]</f>
        <v>3214.0569999999998</v>
      </c>
      <c r="BS19" s="60">
        <v>0</v>
      </c>
      <c r="BT19" s="60">
        <v>0</v>
      </c>
      <c r="BU19" s="60">
        <v>0</v>
      </c>
      <c r="BV19" s="60">
        <f>Table2[[#This Row],[Sales Tax Exemption Through FY20]]+Table2[[#This Row],[Sales Tax Exemption FY20 and After]]</f>
        <v>0</v>
      </c>
      <c r="BW19" s="60">
        <v>0</v>
      </c>
      <c r="BX19" s="60">
        <v>0</v>
      </c>
      <c r="BY19" s="60">
        <v>0</v>
      </c>
      <c r="BZ19" s="60">
        <f>Table2[[#This Row],[Energy Tax Savings Through FY20]]+Table2[[#This Row],[Energy Tax Savings FY20 and After]]</f>
        <v>0</v>
      </c>
      <c r="CA19" s="60">
        <v>0</v>
      </c>
      <c r="CB19" s="60">
        <v>0</v>
      </c>
      <c r="CC19" s="60">
        <v>0</v>
      </c>
      <c r="CD19" s="60">
        <f>Table2[[#This Row],[Tax Exempt Bond Savings Through FY20]]+Table2[[#This Row],[Tax Exempt Bond Savings FY20 and After]]</f>
        <v>0</v>
      </c>
      <c r="CE19" s="60">
        <v>1242.8844999999999</v>
      </c>
      <c r="CF19" s="60">
        <v>1332.1441</v>
      </c>
      <c r="CG19" s="60">
        <v>21024.116999999998</v>
      </c>
      <c r="CH19" s="60">
        <f>Table2[[#This Row],[Indirect and Induced Through FY20]]+Table2[[#This Row],[Indirect and Induced FY20 and After]]</f>
        <v>22356.2611</v>
      </c>
      <c r="CI19" s="60">
        <v>4245.652</v>
      </c>
      <c r="CJ19" s="60">
        <v>4546.2011000000002</v>
      </c>
      <c r="CK19" s="60">
        <v>21024.116999999998</v>
      </c>
      <c r="CL19" s="60">
        <f>Table2[[#This Row],[TOTAL Income Consumption Use Taxes Through FY20]]+Table2[[#This Row],[TOTAL Income Consumption Use Taxes FY20 and After]]</f>
        <v>25570.318099999997</v>
      </c>
      <c r="CM19" s="60">
        <v>0</v>
      </c>
      <c r="CN19" s="60">
        <v>0</v>
      </c>
      <c r="CO19" s="60">
        <v>0</v>
      </c>
      <c r="CP19" s="60">
        <f>Table2[[#This Row],[Assistance Provided Through FY20]]+Table2[[#This Row],[Assistance Provided FY20 and After]]</f>
        <v>0</v>
      </c>
      <c r="CQ19" s="60">
        <v>0</v>
      </c>
      <c r="CR19" s="60">
        <v>0</v>
      </c>
      <c r="CS19" s="60">
        <v>0</v>
      </c>
      <c r="CT19" s="60">
        <f>Table2[[#This Row],[Recapture Cancellation Reduction Amount Through FY20]]+Table2[[#This Row],[Recapture Cancellation Reduction Amount FY20 and After]]</f>
        <v>0</v>
      </c>
      <c r="CU19" s="60">
        <v>0</v>
      </c>
      <c r="CV19" s="60">
        <v>0</v>
      </c>
      <c r="CW19" s="60">
        <v>0</v>
      </c>
      <c r="CX19" s="60">
        <f>Table2[[#This Row],[Penalty Paid Through FY20]]+Table2[[#This Row],[Penalty Paid FY20 and After]]</f>
        <v>0</v>
      </c>
      <c r="CY19" s="60">
        <v>0</v>
      </c>
      <c r="CZ19" s="60">
        <v>0</v>
      </c>
      <c r="DA19" s="60">
        <v>0</v>
      </c>
      <c r="DB19" s="60">
        <f>Table2[[#This Row],[TOTAL Assistance Net of Recapture Penalties Through FY20]]+Table2[[#This Row],[TOTAL Assistance Net of Recapture Penalties FY20 and After]]</f>
        <v>0</v>
      </c>
      <c r="DC19" s="60">
        <v>3515.7426999999998</v>
      </c>
      <c r="DD19" s="60">
        <v>5541.9920000000002</v>
      </c>
      <c r="DE19" s="60">
        <v>8677.2723000000005</v>
      </c>
      <c r="DF19" s="60">
        <f>Table2[[#This Row],[Company Direct Tax Revenue Before Assistance Through FY20]]+Table2[[#This Row],[Company Direct Tax Revenue Before Assistance FY20 and After]]</f>
        <v>14219.264300000001</v>
      </c>
      <c r="DG19" s="60">
        <v>2636.8719000000001</v>
      </c>
      <c r="DH19" s="60">
        <v>2809.6277</v>
      </c>
      <c r="DI19" s="60">
        <v>14875.2048</v>
      </c>
      <c r="DJ19" s="60">
        <f>Table2[[#This Row],[Indirect and Induced Tax Revenues FY20 and After]]+Table2[[#This Row],[Indirect and Induced Tax Revenues Through FY20]]</f>
        <v>17684.8325</v>
      </c>
      <c r="DK19" s="60">
        <v>6152.6145999999999</v>
      </c>
      <c r="DL19" s="60">
        <v>8351.6196999999993</v>
      </c>
      <c r="DM19" s="60">
        <v>23552.4771</v>
      </c>
      <c r="DN19" s="60">
        <f>Table2[[#This Row],[TOTAL Tax Revenues Before Assistance FY20 and After]]+Table2[[#This Row],[TOTAL Tax Revenues Before Assistance Through FY20]]</f>
        <v>31904.096799999999</v>
      </c>
      <c r="DO19" s="60">
        <v>6152.6145999999999</v>
      </c>
      <c r="DP19" s="60">
        <v>8351.6196999999993</v>
      </c>
      <c r="DQ19" s="60">
        <v>23552.4771</v>
      </c>
      <c r="DR19" s="60">
        <f>Table2[[#This Row],[TOTAL Tax Revenues Net of Assistance Recapture and Penalty Through FY20]]+Table2[[#This Row],[TOTAL Tax Revenues Net of Assistance Recapture and Penalty FY20 and After]]</f>
        <v>31904.096799999999</v>
      </c>
      <c r="DS19" s="60">
        <v>0</v>
      </c>
      <c r="DT19" s="60">
        <v>0</v>
      </c>
      <c r="DU19" s="60">
        <v>0</v>
      </c>
      <c r="DV19" s="60">
        <v>0</v>
      </c>
      <c r="DW19" s="74">
        <v>0</v>
      </c>
      <c r="DX19" s="74">
        <v>0</v>
      </c>
      <c r="DY19" s="74">
        <v>0</v>
      </c>
      <c r="DZ19" s="74">
        <v>607</v>
      </c>
      <c r="EA19" s="74">
        <v>0</v>
      </c>
      <c r="EB19" s="74">
        <v>0</v>
      </c>
      <c r="EC19" s="74">
        <v>0</v>
      </c>
      <c r="ED19" s="74">
        <v>607</v>
      </c>
      <c r="EE19" s="74">
        <v>0</v>
      </c>
      <c r="EF19" s="74">
        <v>0</v>
      </c>
      <c r="EG19" s="74">
        <v>0</v>
      </c>
      <c r="EH19" s="74">
        <v>100</v>
      </c>
      <c r="EI19" s="8">
        <f>Table2[[#This Row],[Total Industrial Employees FY20]]+Table2[[#This Row],[Total Restaurant Employees FY20]]+Table2[[#This Row],[Total Retail Employees FY20]]+Table2[[#This Row],[Total Other Employees FY20]]</f>
        <v>607</v>
      </c>
      <c r="EJ19" s="8">
        <f>Table2[[#This Row],[Number of Industrial Employees Earning More than Living Wage FY20]]+Table2[[#This Row],[Number of Restaurant Employees Earning More than Living Wage FY20]]+Table2[[#This Row],[Number of Retail Employees Earning More than Living Wage FY20]]+Table2[[#This Row],[Number of Other Employees Earning More than Living Wage FY20]]</f>
        <v>607</v>
      </c>
      <c r="EK19" s="72">
        <f>Table2[[#This Row],[Total Employees Earning More than Living Wage FY20]]/Table2[[#This Row],[Total Jobs FY20]]</f>
        <v>1</v>
      </c>
    </row>
    <row r="20" spans="1:141" x14ac:dyDescent="0.25">
      <c r="A20" s="9">
        <v>94209</v>
      </c>
      <c r="B20" s="11" t="s">
        <v>594</v>
      </c>
      <c r="C20" s="11" t="s">
        <v>1037</v>
      </c>
      <c r="D20" s="11" t="s">
        <v>1044</v>
      </c>
      <c r="E20" s="15">
        <v>34</v>
      </c>
      <c r="F20" s="7">
        <v>2963</v>
      </c>
      <c r="G20" s="7">
        <v>12</v>
      </c>
      <c r="H20" s="7">
        <v>10000</v>
      </c>
      <c r="I20" s="7">
        <v>0</v>
      </c>
      <c r="J20" s="7">
        <v>531190</v>
      </c>
      <c r="K20" s="11" t="s">
        <v>1048</v>
      </c>
      <c r="L20" s="11" t="s">
        <v>1649</v>
      </c>
      <c r="M20" s="11" t="s">
        <v>1491</v>
      </c>
      <c r="N20" s="18">
        <v>6847809.8399999999</v>
      </c>
      <c r="O20" s="11" t="s">
        <v>1658</v>
      </c>
      <c r="P20" s="8">
        <v>0</v>
      </c>
      <c r="Q20" s="8">
        <v>0</v>
      </c>
      <c r="R20" s="8">
        <v>0</v>
      </c>
      <c r="S20" s="8">
        <v>0</v>
      </c>
      <c r="T20" s="8">
        <v>0</v>
      </c>
      <c r="U20" s="8">
        <v>0</v>
      </c>
      <c r="V20" s="8">
        <v>0</v>
      </c>
      <c r="W20" s="8">
        <v>0</v>
      </c>
      <c r="X20" s="8">
        <v>0</v>
      </c>
      <c r="Y20" s="8">
        <v>0</v>
      </c>
      <c r="Z20" s="8">
        <v>10</v>
      </c>
      <c r="AA20" s="19">
        <v>0</v>
      </c>
      <c r="AB20" s="8">
        <v>0</v>
      </c>
      <c r="AC20" s="8">
        <v>0</v>
      </c>
      <c r="AD20" s="8">
        <v>0</v>
      </c>
      <c r="AE20" s="8">
        <v>0</v>
      </c>
      <c r="AF20" s="8">
        <v>0</v>
      </c>
      <c r="AG20" s="8" t="s">
        <v>1686</v>
      </c>
      <c r="AH20" s="8" t="s">
        <v>1686</v>
      </c>
      <c r="AI20" s="60">
        <v>7.4414999999999996</v>
      </c>
      <c r="AJ20" s="60">
        <v>7.4414999999999996</v>
      </c>
      <c r="AK20" s="60">
        <v>134.67699999999999</v>
      </c>
      <c r="AL20" s="60">
        <f>Table2[[#This Row],[Company Direct Land Through FY20]]+Table2[[#This Row],[Company Direct Land FY20 and After]]</f>
        <v>142.11849999999998</v>
      </c>
      <c r="AM20" s="60">
        <v>13.82</v>
      </c>
      <c r="AN20" s="60">
        <v>13.82</v>
      </c>
      <c r="AO20" s="60">
        <v>250.1123</v>
      </c>
      <c r="AP20" s="60">
        <f>Table2[[#This Row],[Company Direct Building Through FY20]]+Table2[[#This Row],[Company Direct Building FY20 and After]]</f>
        <v>263.9323</v>
      </c>
      <c r="AQ20" s="60">
        <v>95.413399999999996</v>
      </c>
      <c r="AR20" s="60">
        <v>95.413399999999996</v>
      </c>
      <c r="AS20" s="60">
        <v>0</v>
      </c>
      <c r="AT20" s="60">
        <f>Table2[[#This Row],[Mortgage Recording Tax Through FY20]]+Table2[[#This Row],[Mortgage Recording Tax FY20 and After]]</f>
        <v>95.413399999999996</v>
      </c>
      <c r="AU20" s="60">
        <v>0</v>
      </c>
      <c r="AV20" s="60">
        <v>0</v>
      </c>
      <c r="AW20" s="60">
        <v>0</v>
      </c>
      <c r="AX20" s="60">
        <f>Table2[[#This Row],[Pilot Savings Through FY20]]+Table2[[#This Row],[Pilot Savings FY20 and After]]</f>
        <v>0</v>
      </c>
      <c r="AY20" s="60">
        <v>95.413399999999996</v>
      </c>
      <c r="AZ20" s="60">
        <v>95.413399999999996</v>
      </c>
      <c r="BA20" s="60">
        <v>0</v>
      </c>
      <c r="BB20" s="60">
        <f>Table2[[#This Row],[Mortgage Recording Tax Exemption Through FY20]]+Table2[[#This Row],[Indirect and Induced Land FY20]]</f>
        <v>95.413399999999996</v>
      </c>
      <c r="BC20" s="60">
        <v>0</v>
      </c>
      <c r="BD20" s="60">
        <v>0</v>
      </c>
      <c r="BE20" s="60">
        <v>0</v>
      </c>
      <c r="BF20" s="60">
        <f>Table2[[#This Row],[Indirect and Induced Land Through FY20]]+Table2[[#This Row],[Indirect and Induced Land FY20 and After]]</f>
        <v>0</v>
      </c>
      <c r="BG20" s="60">
        <v>0</v>
      </c>
      <c r="BH20" s="60">
        <v>0</v>
      </c>
      <c r="BI20" s="60">
        <v>0</v>
      </c>
      <c r="BJ20" s="60">
        <f>Table2[[#This Row],[Indirect and Induced Building Through FY20]]+Table2[[#This Row],[Indirect and Induced Building FY20 and After]]</f>
        <v>0</v>
      </c>
      <c r="BK20" s="60">
        <v>21.261500000000002</v>
      </c>
      <c r="BL20" s="60">
        <v>21.261500000000002</v>
      </c>
      <c r="BM20" s="60">
        <v>384.78930000000003</v>
      </c>
      <c r="BN20" s="60">
        <f>Table2[[#This Row],[TOTAL Real Property Related Taxes Through FY20]]+Table2[[#This Row],[TOTAL Real Property Related Taxes FY20 and After]]</f>
        <v>406.05080000000004</v>
      </c>
      <c r="BO20" s="60">
        <v>0</v>
      </c>
      <c r="BP20" s="60">
        <v>0</v>
      </c>
      <c r="BQ20" s="60">
        <v>0</v>
      </c>
      <c r="BR20" s="60">
        <f>Table2[[#This Row],[Company Direct Through FY20]]+Table2[[#This Row],[Company Direct FY20 and After]]</f>
        <v>0</v>
      </c>
      <c r="BS20" s="60">
        <v>0</v>
      </c>
      <c r="BT20" s="60">
        <v>0</v>
      </c>
      <c r="BU20" s="60">
        <v>67.252700000000004</v>
      </c>
      <c r="BV20" s="60">
        <f>Table2[[#This Row],[Sales Tax Exemption Through FY20]]+Table2[[#This Row],[Sales Tax Exemption FY20 and After]]</f>
        <v>67.252700000000004</v>
      </c>
      <c r="BW20" s="60">
        <v>0</v>
      </c>
      <c r="BX20" s="60">
        <v>0</v>
      </c>
      <c r="BY20" s="60">
        <v>0</v>
      </c>
      <c r="BZ20" s="60">
        <f>Table2[[#This Row],[Energy Tax Savings Through FY20]]+Table2[[#This Row],[Energy Tax Savings FY20 and After]]</f>
        <v>0</v>
      </c>
      <c r="CA20" s="60">
        <v>0</v>
      </c>
      <c r="CB20" s="60">
        <v>0</v>
      </c>
      <c r="CC20" s="60">
        <v>0</v>
      </c>
      <c r="CD20" s="60">
        <f>Table2[[#This Row],[Tax Exempt Bond Savings Through FY20]]+Table2[[#This Row],[Tax Exempt Bond Savings FY20 and After]]</f>
        <v>0</v>
      </c>
      <c r="CE20" s="60">
        <v>0</v>
      </c>
      <c r="CF20" s="60">
        <v>0</v>
      </c>
      <c r="CG20" s="60">
        <v>0</v>
      </c>
      <c r="CH20" s="60">
        <f>Table2[[#This Row],[Indirect and Induced Through FY20]]+Table2[[#This Row],[Indirect and Induced FY20 and After]]</f>
        <v>0</v>
      </c>
      <c r="CI20" s="60">
        <v>0</v>
      </c>
      <c r="CJ20" s="60">
        <v>0</v>
      </c>
      <c r="CK20" s="60">
        <v>-67.252700000000004</v>
      </c>
      <c r="CL20" s="60">
        <f>Table2[[#This Row],[TOTAL Income Consumption Use Taxes Through FY20]]+Table2[[#This Row],[TOTAL Income Consumption Use Taxes FY20 and After]]</f>
        <v>-67.252700000000004</v>
      </c>
      <c r="CM20" s="60">
        <v>95.413399999999996</v>
      </c>
      <c r="CN20" s="60">
        <v>95.413399999999996</v>
      </c>
      <c r="CO20" s="60">
        <v>67.252700000000004</v>
      </c>
      <c r="CP20" s="60">
        <f>Table2[[#This Row],[Assistance Provided Through FY20]]+Table2[[#This Row],[Assistance Provided FY20 and After]]</f>
        <v>162.6661</v>
      </c>
      <c r="CQ20" s="60">
        <v>0</v>
      </c>
      <c r="CR20" s="60">
        <v>0</v>
      </c>
      <c r="CS20" s="60">
        <v>0</v>
      </c>
      <c r="CT20" s="60">
        <f>Table2[[#This Row],[Recapture Cancellation Reduction Amount Through FY20]]+Table2[[#This Row],[Recapture Cancellation Reduction Amount FY20 and After]]</f>
        <v>0</v>
      </c>
      <c r="CU20" s="60">
        <v>0</v>
      </c>
      <c r="CV20" s="60">
        <v>0</v>
      </c>
      <c r="CW20" s="60">
        <v>0</v>
      </c>
      <c r="CX20" s="60">
        <f>Table2[[#This Row],[Penalty Paid Through FY20]]+Table2[[#This Row],[Penalty Paid FY20 and After]]</f>
        <v>0</v>
      </c>
      <c r="CY20" s="60">
        <v>95.413399999999996</v>
      </c>
      <c r="CZ20" s="60">
        <v>95.413399999999996</v>
      </c>
      <c r="DA20" s="60">
        <v>67.252700000000004</v>
      </c>
      <c r="DB20" s="60">
        <f>Table2[[#This Row],[TOTAL Assistance Net of Recapture Penalties Through FY20]]+Table2[[#This Row],[TOTAL Assistance Net of Recapture Penalties FY20 and After]]</f>
        <v>162.6661</v>
      </c>
      <c r="DC20" s="60">
        <v>116.67489999999999</v>
      </c>
      <c r="DD20" s="60">
        <v>116.67489999999999</v>
      </c>
      <c r="DE20" s="60">
        <v>384.78930000000003</v>
      </c>
      <c r="DF20" s="60">
        <f>Table2[[#This Row],[Company Direct Tax Revenue Before Assistance Through FY20]]+Table2[[#This Row],[Company Direct Tax Revenue Before Assistance FY20 and After]]</f>
        <v>501.46420000000001</v>
      </c>
      <c r="DG20" s="60">
        <v>0</v>
      </c>
      <c r="DH20" s="60">
        <v>0</v>
      </c>
      <c r="DI20" s="60">
        <v>0</v>
      </c>
      <c r="DJ20" s="60">
        <f>Table2[[#This Row],[Indirect and Induced Tax Revenues FY20 and After]]+Table2[[#This Row],[Indirect and Induced Tax Revenues Through FY20]]</f>
        <v>0</v>
      </c>
      <c r="DK20" s="60">
        <v>116.67489999999999</v>
      </c>
      <c r="DL20" s="60">
        <v>116.67489999999999</v>
      </c>
      <c r="DM20" s="60">
        <v>384.78930000000003</v>
      </c>
      <c r="DN20" s="60">
        <f>Table2[[#This Row],[TOTAL Tax Revenues Before Assistance FY20 and After]]+Table2[[#This Row],[TOTAL Tax Revenues Before Assistance Through FY20]]</f>
        <v>501.46420000000001</v>
      </c>
      <c r="DO20" s="60">
        <v>21.261500000000002</v>
      </c>
      <c r="DP20" s="60">
        <v>21.261500000000002</v>
      </c>
      <c r="DQ20" s="60">
        <v>317.53660000000002</v>
      </c>
      <c r="DR20" s="60">
        <f>Table2[[#This Row],[TOTAL Tax Revenues Net of Assistance Recapture and Penalty Through FY20]]+Table2[[#This Row],[TOTAL Tax Revenues Net of Assistance Recapture and Penalty FY20 and After]]</f>
        <v>338.79810000000003</v>
      </c>
      <c r="DS20" s="60">
        <v>0</v>
      </c>
      <c r="DT20" s="60">
        <v>0</v>
      </c>
      <c r="DU20" s="60">
        <v>0</v>
      </c>
      <c r="DV20" s="60">
        <v>0</v>
      </c>
      <c r="DW20" s="74">
        <v>0</v>
      </c>
      <c r="DX20" s="74">
        <v>0</v>
      </c>
      <c r="DY20" s="74">
        <v>0</v>
      </c>
      <c r="DZ20" s="74">
        <v>0</v>
      </c>
      <c r="EA20" s="74">
        <v>0</v>
      </c>
      <c r="EB20" s="74">
        <v>0</v>
      </c>
      <c r="EC20" s="74">
        <v>0</v>
      </c>
      <c r="ED20" s="74">
        <v>0</v>
      </c>
      <c r="EE20" s="74">
        <v>0</v>
      </c>
      <c r="EF20" s="74">
        <v>0</v>
      </c>
      <c r="EG20" s="74">
        <v>0</v>
      </c>
      <c r="EH20" s="74">
        <v>0</v>
      </c>
      <c r="EI20" s="8">
        <f>Table2[[#This Row],[Total Industrial Employees FY20]]+Table2[[#This Row],[Total Restaurant Employees FY20]]+Table2[[#This Row],[Total Retail Employees FY20]]+Table2[[#This Row],[Total Other Employees FY20]]</f>
        <v>0</v>
      </c>
      <c r="EJ20" s="8">
        <f>Table2[[#This Row],[Number of Industrial Employees Earning More than Living Wage FY20]]+Table2[[#This Row],[Number of Restaurant Employees Earning More than Living Wage FY20]]+Table2[[#This Row],[Number of Retail Employees Earning More than Living Wage FY20]]+Table2[[#This Row],[Number of Other Employees Earning More than Living Wage FY20]]</f>
        <v>0</v>
      </c>
      <c r="EK20" s="72">
        <v>0</v>
      </c>
    </row>
    <row r="21" spans="1:141" x14ac:dyDescent="0.25">
      <c r="A21" s="9">
        <v>94139</v>
      </c>
      <c r="B21" s="11" t="s">
        <v>457</v>
      </c>
      <c r="C21" s="11" t="s">
        <v>910</v>
      </c>
      <c r="D21" s="11" t="s">
        <v>1046</v>
      </c>
      <c r="E21" s="15">
        <v>3</v>
      </c>
      <c r="F21" s="7">
        <v>706</v>
      </c>
      <c r="G21" s="7">
        <v>17</v>
      </c>
      <c r="H21" s="7">
        <v>67397</v>
      </c>
      <c r="I21" s="7">
        <v>114716</v>
      </c>
      <c r="J21" s="7">
        <v>531120</v>
      </c>
      <c r="K21" s="11" t="s">
        <v>1238</v>
      </c>
      <c r="L21" s="11" t="s">
        <v>1458</v>
      </c>
      <c r="M21" s="11" t="s">
        <v>1091</v>
      </c>
      <c r="N21" s="18">
        <v>3735000000</v>
      </c>
      <c r="O21" s="11" t="s">
        <v>1661</v>
      </c>
      <c r="P21" s="8">
        <v>0</v>
      </c>
      <c r="Q21" s="8">
        <v>0</v>
      </c>
      <c r="R21" s="8">
        <v>0</v>
      </c>
      <c r="S21" s="8">
        <v>0</v>
      </c>
      <c r="T21" s="8">
        <v>0</v>
      </c>
      <c r="U21" s="8">
        <v>0</v>
      </c>
      <c r="V21" s="8">
        <v>0</v>
      </c>
      <c r="W21" s="8">
        <v>442</v>
      </c>
      <c r="X21" s="8">
        <v>0</v>
      </c>
      <c r="Y21" s="8">
        <v>0</v>
      </c>
      <c r="Z21" s="8">
        <v>7100</v>
      </c>
      <c r="AA21" s="19">
        <v>0</v>
      </c>
      <c r="AB21" s="8">
        <v>0</v>
      </c>
      <c r="AC21" s="8">
        <v>0</v>
      </c>
      <c r="AD21" s="8">
        <v>0</v>
      </c>
      <c r="AE21" s="8">
        <v>0</v>
      </c>
      <c r="AF21" s="8">
        <v>0</v>
      </c>
      <c r="AG21" s="8" t="s">
        <v>1687</v>
      </c>
      <c r="AH21" s="8" t="s">
        <v>1687</v>
      </c>
      <c r="AI21" s="60">
        <v>841.79359999999997</v>
      </c>
      <c r="AJ21" s="60">
        <v>1206.8452</v>
      </c>
      <c r="AK21" s="60">
        <v>14597.252</v>
      </c>
      <c r="AL21" s="60">
        <f>Table2[[#This Row],[Company Direct Land Through FY20]]+Table2[[#This Row],[Company Direct Land FY20 and After]]</f>
        <v>15804.0972</v>
      </c>
      <c r="AM21" s="60">
        <v>1432.8114</v>
      </c>
      <c r="AN21" s="60">
        <v>2125.6682999999998</v>
      </c>
      <c r="AO21" s="60">
        <v>24845.885699999999</v>
      </c>
      <c r="AP21" s="60">
        <f>Table2[[#This Row],[Company Direct Building Through FY20]]+Table2[[#This Row],[Company Direct Building FY20 and After]]</f>
        <v>26971.554</v>
      </c>
      <c r="AQ21" s="60">
        <v>0</v>
      </c>
      <c r="AR21" s="60">
        <v>0</v>
      </c>
      <c r="AS21" s="60">
        <v>0</v>
      </c>
      <c r="AT21" s="60">
        <f>Table2[[#This Row],[Mortgage Recording Tax Through FY20]]+Table2[[#This Row],[Mortgage Recording Tax FY20 and After]]</f>
        <v>0</v>
      </c>
      <c r="AU21" s="60">
        <v>0</v>
      </c>
      <c r="AV21" s="60">
        <v>0</v>
      </c>
      <c r="AW21" s="60">
        <v>0</v>
      </c>
      <c r="AX21" s="60">
        <f>Table2[[#This Row],[Pilot Savings Through FY20]]+Table2[[#This Row],[Pilot Savings FY20 and After]]</f>
        <v>0</v>
      </c>
      <c r="AY21" s="60">
        <v>0</v>
      </c>
      <c r="AZ21" s="60">
        <v>0</v>
      </c>
      <c r="BA21" s="60">
        <v>0</v>
      </c>
      <c r="BB21" s="60">
        <f>Table2[[#This Row],[Mortgage Recording Tax Exemption Through FY20]]+Table2[[#This Row],[Indirect and Induced Land FY20]]</f>
        <v>223.3135</v>
      </c>
      <c r="BC21" s="60">
        <v>223.3135</v>
      </c>
      <c r="BD21" s="60">
        <v>334.98939999999999</v>
      </c>
      <c r="BE21" s="60">
        <v>-1009.7971</v>
      </c>
      <c r="BF21" s="60">
        <f>Table2[[#This Row],[Indirect and Induced Land Through FY20]]+Table2[[#This Row],[Indirect and Induced Land FY20 and After]]</f>
        <v>-674.80770000000007</v>
      </c>
      <c r="BG21" s="60">
        <v>791.74779999999998</v>
      </c>
      <c r="BH21" s="60">
        <v>1187.6896999999999</v>
      </c>
      <c r="BI21" s="60">
        <v>-3580.1909000000001</v>
      </c>
      <c r="BJ21" s="60">
        <f>Table2[[#This Row],[Indirect and Induced Building Through FY20]]+Table2[[#This Row],[Indirect and Induced Building FY20 and After]]</f>
        <v>-2392.5012000000002</v>
      </c>
      <c r="BK21" s="60">
        <v>3289.6662999999999</v>
      </c>
      <c r="BL21" s="60">
        <v>4855.1926000000003</v>
      </c>
      <c r="BM21" s="60">
        <v>34853.149700000002</v>
      </c>
      <c r="BN21" s="60">
        <f>Table2[[#This Row],[TOTAL Real Property Related Taxes Through FY20]]+Table2[[#This Row],[TOTAL Real Property Related Taxes FY20 and After]]</f>
        <v>39708.342300000004</v>
      </c>
      <c r="BO21" s="60">
        <v>2186.5291999999999</v>
      </c>
      <c r="BP21" s="60">
        <v>3371.9854999999998</v>
      </c>
      <c r="BQ21" s="60">
        <v>0</v>
      </c>
      <c r="BR21" s="60">
        <f>Table2[[#This Row],[Company Direct Through FY20]]+Table2[[#This Row],[Company Direct FY20 and After]]</f>
        <v>3371.9854999999998</v>
      </c>
      <c r="BS21" s="60">
        <v>0</v>
      </c>
      <c r="BT21" s="60">
        <v>0</v>
      </c>
      <c r="BU21" s="60">
        <v>0</v>
      </c>
      <c r="BV21" s="60">
        <f>Table2[[#This Row],[Sales Tax Exemption Through FY20]]+Table2[[#This Row],[Sales Tax Exemption FY20 and After]]</f>
        <v>0</v>
      </c>
      <c r="BW21" s="60">
        <v>0</v>
      </c>
      <c r="BX21" s="60">
        <v>0</v>
      </c>
      <c r="BY21" s="60">
        <v>0</v>
      </c>
      <c r="BZ21" s="60">
        <f>Table2[[#This Row],[Energy Tax Savings Through FY20]]+Table2[[#This Row],[Energy Tax Savings FY20 and After]]</f>
        <v>0</v>
      </c>
      <c r="CA21" s="60">
        <v>0</v>
      </c>
      <c r="CB21" s="60">
        <v>0</v>
      </c>
      <c r="CC21" s="60">
        <v>0</v>
      </c>
      <c r="CD21" s="60">
        <f>Table2[[#This Row],[Tax Exempt Bond Savings Through FY20]]+Table2[[#This Row],[Tax Exempt Bond Savings FY20 and After]]</f>
        <v>0</v>
      </c>
      <c r="CE21" s="60">
        <v>905.03250000000003</v>
      </c>
      <c r="CF21" s="60">
        <v>1401.0834</v>
      </c>
      <c r="CG21" s="60">
        <v>15693.854600000001</v>
      </c>
      <c r="CH21" s="60">
        <f>Table2[[#This Row],[Indirect and Induced Through FY20]]+Table2[[#This Row],[Indirect and Induced FY20 and After]]</f>
        <v>17094.938000000002</v>
      </c>
      <c r="CI21" s="60">
        <v>3091.5617000000002</v>
      </c>
      <c r="CJ21" s="60">
        <v>4773.0689000000002</v>
      </c>
      <c r="CK21" s="60">
        <v>15693.854600000001</v>
      </c>
      <c r="CL21" s="60">
        <f>Table2[[#This Row],[TOTAL Income Consumption Use Taxes Through FY20]]+Table2[[#This Row],[TOTAL Income Consumption Use Taxes FY20 and After]]</f>
        <v>20466.923500000001</v>
      </c>
      <c r="CM21" s="60">
        <v>0</v>
      </c>
      <c r="CN21" s="60">
        <v>0</v>
      </c>
      <c r="CO21" s="60">
        <v>0</v>
      </c>
      <c r="CP21" s="60">
        <f>Table2[[#This Row],[Assistance Provided Through FY20]]+Table2[[#This Row],[Assistance Provided FY20 and After]]</f>
        <v>0</v>
      </c>
      <c r="CQ21" s="60">
        <v>0</v>
      </c>
      <c r="CR21" s="60">
        <v>0</v>
      </c>
      <c r="CS21" s="60">
        <v>0</v>
      </c>
      <c r="CT21" s="60">
        <f>Table2[[#This Row],[Recapture Cancellation Reduction Amount Through FY20]]+Table2[[#This Row],[Recapture Cancellation Reduction Amount FY20 and After]]</f>
        <v>0</v>
      </c>
      <c r="CU21" s="60">
        <v>0</v>
      </c>
      <c r="CV21" s="60">
        <v>0</v>
      </c>
      <c r="CW21" s="60">
        <v>0</v>
      </c>
      <c r="CX21" s="60">
        <f>Table2[[#This Row],[Penalty Paid Through FY20]]+Table2[[#This Row],[Penalty Paid FY20 and After]]</f>
        <v>0</v>
      </c>
      <c r="CY21" s="60">
        <v>0</v>
      </c>
      <c r="CZ21" s="60">
        <v>0</v>
      </c>
      <c r="DA21" s="60">
        <v>0</v>
      </c>
      <c r="DB21" s="60">
        <f>Table2[[#This Row],[TOTAL Assistance Net of Recapture Penalties Through FY20]]+Table2[[#This Row],[TOTAL Assistance Net of Recapture Penalties FY20 and After]]</f>
        <v>0</v>
      </c>
      <c r="DC21" s="60">
        <v>4461.1342000000004</v>
      </c>
      <c r="DD21" s="60">
        <v>6704.4989999999998</v>
      </c>
      <c r="DE21" s="60">
        <v>39443.137699999999</v>
      </c>
      <c r="DF21" s="60">
        <f>Table2[[#This Row],[Company Direct Tax Revenue Before Assistance Through FY20]]+Table2[[#This Row],[Company Direct Tax Revenue Before Assistance FY20 and After]]</f>
        <v>46147.636700000003</v>
      </c>
      <c r="DG21" s="60">
        <v>1920.0938000000001</v>
      </c>
      <c r="DH21" s="60">
        <v>2923.7624999999998</v>
      </c>
      <c r="DI21" s="60">
        <v>11103.866599999999</v>
      </c>
      <c r="DJ21" s="60">
        <f>Table2[[#This Row],[Indirect and Induced Tax Revenues FY20 and After]]+Table2[[#This Row],[Indirect and Induced Tax Revenues Through FY20]]</f>
        <v>14027.629099999998</v>
      </c>
      <c r="DK21" s="60">
        <v>6381.2280000000001</v>
      </c>
      <c r="DL21" s="60">
        <v>9628.2615000000005</v>
      </c>
      <c r="DM21" s="60">
        <v>50547.004300000001</v>
      </c>
      <c r="DN21" s="60">
        <f>Table2[[#This Row],[TOTAL Tax Revenues Before Assistance FY20 and After]]+Table2[[#This Row],[TOTAL Tax Revenues Before Assistance Through FY20]]</f>
        <v>60175.265800000001</v>
      </c>
      <c r="DO21" s="60">
        <v>6381.2280000000001</v>
      </c>
      <c r="DP21" s="60">
        <v>9628.2615000000005</v>
      </c>
      <c r="DQ21" s="60">
        <v>50547.004300000001</v>
      </c>
      <c r="DR21" s="60">
        <f>Table2[[#This Row],[TOTAL Tax Revenues Net of Assistance Recapture and Penalty Through FY20]]+Table2[[#This Row],[TOTAL Tax Revenues Net of Assistance Recapture and Penalty FY20 and After]]</f>
        <v>60175.265800000001</v>
      </c>
      <c r="DS21" s="60">
        <v>0</v>
      </c>
      <c r="DT21" s="60">
        <v>0</v>
      </c>
      <c r="DU21" s="60">
        <v>0</v>
      </c>
      <c r="DV21" s="60">
        <v>0</v>
      </c>
      <c r="DW21" s="74">
        <v>0</v>
      </c>
      <c r="DX21" s="74">
        <v>0</v>
      </c>
      <c r="DY21" s="74">
        <v>0</v>
      </c>
      <c r="DZ21" s="74">
        <v>442</v>
      </c>
      <c r="EA21" s="74">
        <v>0</v>
      </c>
      <c r="EB21" s="74">
        <v>0</v>
      </c>
      <c r="EC21" s="74">
        <v>0</v>
      </c>
      <c r="ED21" s="74">
        <v>442</v>
      </c>
      <c r="EE21" s="74">
        <v>0</v>
      </c>
      <c r="EF21" s="74">
        <v>0</v>
      </c>
      <c r="EG21" s="74">
        <v>0</v>
      </c>
      <c r="EH21" s="74">
        <v>100</v>
      </c>
      <c r="EI21" s="8">
        <f>Table2[[#This Row],[Total Industrial Employees FY20]]+Table2[[#This Row],[Total Restaurant Employees FY20]]+Table2[[#This Row],[Total Retail Employees FY20]]+Table2[[#This Row],[Total Other Employees FY20]]</f>
        <v>442</v>
      </c>
      <c r="EJ21" s="8">
        <f>Table2[[#This Row],[Number of Industrial Employees Earning More than Living Wage FY20]]+Table2[[#This Row],[Number of Restaurant Employees Earning More than Living Wage FY20]]+Table2[[#This Row],[Number of Retail Employees Earning More than Living Wage FY20]]+Table2[[#This Row],[Number of Other Employees Earning More than Living Wage FY20]]</f>
        <v>442</v>
      </c>
      <c r="EK21" s="72">
        <f>Table2[[#This Row],[Total Employees Earning More than Living Wage FY20]]/Table2[[#This Row],[Total Jobs FY20]]</f>
        <v>1</v>
      </c>
    </row>
    <row r="22" spans="1:141" x14ac:dyDescent="0.25">
      <c r="A22" s="9">
        <v>93281</v>
      </c>
      <c r="B22" s="11" t="s">
        <v>318</v>
      </c>
      <c r="C22" s="11" t="s">
        <v>771</v>
      </c>
      <c r="D22" s="11" t="s">
        <v>1045</v>
      </c>
      <c r="E22" s="15">
        <v>30</v>
      </c>
      <c r="F22" s="7">
        <v>2602</v>
      </c>
      <c r="G22" s="7">
        <v>100</v>
      </c>
      <c r="H22" s="7">
        <v>71419</v>
      </c>
      <c r="I22" s="7">
        <v>54600</v>
      </c>
      <c r="J22" s="7">
        <v>424130</v>
      </c>
      <c r="K22" s="11" t="s">
        <v>1048</v>
      </c>
      <c r="L22" s="11" t="s">
        <v>1272</v>
      </c>
      <c r="M22" s="11" t="s">
        <v>1259</v>
      </c>
      <c r="N22" s="18">
        <v>8955000</v>
      </c>
      <c r="O22" s="11" t="s">
        <v>1658</v>
      </c>
      <c r="P22" s="8">
        <v>18</v>
      </c>
      <c r="Q22" s="8">
        <v>0</v>
      </c>
      <c r="R22" s="8">
        <v>22</v>
      </c>
      <c r="S22" s="8">
        <v>0</v>
      </c>
      <c r="T22" s="8">
        <v>0</v>
      </c>
      <c r="U22" s="8">
        <v>40</v>
      </c>
      <c r="V22" s="8">
        <v>31</v>
      </c>
      <c r="W22" s="8">
        <v>0</v>
      </c>
      <c r="X22" s="8">
        <v>0</v>
      </c>
      <c r="Y22" s="8">
        <v>0</v>
      </c>
      <c r="Z22" s="8">
        <v>3</v>
      </c>
      <c r="AA22" s="19">
        <v>0</v>
      </c>
      <c r="AB22" s="8">
        <v>0</v>
      </c>
      <c r="AC22" s="8">
        <v>0</v>
      </c>
      <c r="AD22" s="8">
        <v>0</v>
      </c>
      <c r="AE22" s="8">
        <v>0</v>
      </c>
      <c r="AF22" s="8">
        <v>92.5</v>
      </c>
      <c r="AG22" s="8" t="s">
        <v>1687</v>
      </c>
      <c r="AH22" s="8" t="s">
        <v>1687</v>
      </c>
      <c r="AI22" s="60">
        <v>60.509</v>
      </c>
      <c r="AJ22" s="60">
        <v>575.06920000000002</v>
      </c>
      <c r="AK22" s="60">
        <v>317.82240000000002</v>
      </c>
      <c r="AL22" s="60">
        <f>Table2[[#This Row],[Company Direct Land Through FY20]]+Table2[[#This Row],[Company Direct Land FY20 and After]]</f>
        <v>892.89160000000004</v>
      </c>
      <c r="AM22" s="60">
        <v>97.077299999999994</v>
      </c>
      <c r="AN22" s="60">
        <v>1332.6089999999999</v>
      </c>
      <c r="AO22" s="60">
        <v>509.89620000000002</v>
      </c>
      <c r="AP22" s="60">
        <f>Table2[[#This Row],[Company Direct Building Through FY20]]+Table2[[#This Row],[Company Direct Building FY20 and After]]</f>
        <v>1842.5052000000001</v>
      </c>
      <c r="AQ22" s="60">
        <v>0</v>
      </c>
      <c r="AR22" s="60">
        <v>133.0051</v>
      </c>
      <c r="AS22" s="60">
        <v>0</v>
      </c>
      <c r="AT22" s="60">
        <f>Table2[[#This Row],[Mortgage Recording Tax Through FY20]]+Table2[[#This Row],[Mortgage Recording Tax FY20 and After]]</f>
        <v>133.0051</v>
      </c>
      <c r="AU22" s="60">
        <v>97.173000000000002</v>
      </c>
      <c r="AV22" s="60">
        <v>883.99099999999999</v>
      </c>
      <c r="AW22" s="60">
        <v>510.39960000000002</v>
      </c>
      <c r="AX22" s="60">
        <f>Table2[[#This Row],[Pilot Savings Through FY20]]+Table2[[#This Row],[Pilot Savings FY20 and After]]</f>
        <v>1394.3905999999999</v>
      </c>
      <c r="AY22" s="60">
        <v>0</v>
      </c>
      <c r="AZ22" s="60">
        <v>133.0051</v>
      </c>
      <c r="BA22" s="60">
        <v>0</v>
      </c>
      <c r="BB22" s="60">
        <f>Table2[[#This Row],[Mortgage Recording Tax Exemption Through FY20]]+Table2[[#This Row],[Indirect and Induced Land FY20]]</f>
        <v>185.67329999999998</v>
      </c>
      <c r="BC22" s="60">
        <v>52.668199999999999</v>
      </c>
      <c r="BD22" s="60">
        <v>348.41160000000002</v>
      </c>
      <c r="BE22" s="60">
        <v>276.6388</v>
      </c>
      <c r="BF22" s="60">
        <f>Table2[[#This Row],[Indirect and Induced Land Through FY20]]+Table2[[#This Row],[Indirect and Induced Land FY20 and After]]</f>
        <v>625.05040000000008</v>
      </c>
      <c r="BG22" s="60">
        <v>186.7328</v>
      </c>
      <c r="BH22" s="60">
        <v>1235.2775999999999</v>
      </c>
      <c r="BI22" s="60">
        <v>980.81</v>
      </c>
      <c r="BJ22" s="60">
        <f>Table2[[#This Row],[Indirect and Induced Building Through FY20]]+Table2[[#This Row],[Indirect and Induced Building FY20 and After]]</f>
        <v>2216.0875999999998</v>
      </c>
      <c r="BK22" s="60">
        <v>299.8143</v>
      </c>
      <c r="BL22" s="60">
        <v>2607.3764000000001</v>
      </c>
      <c r="BM22" s="60">
        <v>1574.7678000000001</v>
      </c>
      <c r="BN22" s="60">
        <f>Table2[[#This Row],[TOTAL Real Property Related Taxes Through FY20]]+Table2[[#This Row],[TOTAL Real Property Related Taxes FY20 and After]]</f>
        <v>4182.1442000000006</v>
      </c>
      <c r="BO22" s="60">
        <v>406.40109999999999</v>
      </c>
      <c r="BP22" s="60">
        <v>3370.8679000000002</v>
      </c>
      <c r="BQ22" s="60">
        <v>2134.6134000000002</v>
      </c>
      <c r="BR22" s="60">
        <f>Table2[[#This Row],[Company Direct Through FY20]]+Table2[[#This Row],[Company Direct FY20 and After]]</f>
        <v>5505.4813000000004</v>
      </c>
      <c r="BS22" s="60">
        <v>0</v>
      </c>
      <c r="BT22" s="60">
        <v>4.2858999999999998</v>
      </c>
      <c r="BU22" s="60">
        <v>0</v>
      </c>
      <c r="BV22" s="60">
        <f>Table2[[#This Row],[Sales Tax Exemption Through FY20]]+Table2[[#This Row],[Sales Tax Exemption FY20 and After]]</f>
        <v>4.2858999999999998</v>
      </c>
      <c r="BW22" s="60">
        <v>0</v>
      </c>
      <c r="BX22" s="60">
        <v>0</v>
      </c>
      <c r="BY22" s="60">
        <v>0</v>
      </c>
      <c r="BZ22" s="60">
        <f>Table2[[#This Row],[Energy Tax Savings Through FY20]]+Table2[[#This Row],[Energy Tax Savings FY20 and After]]</f>
        <v>0</v>
      </c>
      <c r="CA22" s="60">
        <v>0</v>
      </c>
      <c r="CB22" s="60">
        <v>0</v>
      </c>
      <c r="CC22" s="60">
        <v>0</v>
      </c>
      <c r="CD22" s="60">
        <f>Table2[[#This Row],[Tax Exempt Bond Savings Through FY20]]+Table2[[#This Row],[Tax Exempt Bond Savings FY20 and After]]</f>
        <v>0</v>
      </c>
      <c r="CE22" s="60">
        <v>238.40729999999999</v>
      </c>
      <c r="CF22" s="60">
        <v>1900.3655000000001</v>
      </c>
      <c r="CG22" s="60">
        <v>1252.2299</v>
      </c>
      <c r="CH22" s="60">
        <f>Table2[[#This Row],[Indirect and Induced Through FY20]]+Table2[[#This Row],[Indirect and Induced FY20 and After]]</f>
        <v>3152.5954000000002</v>
      </c>
      <c r="CI22" s="60">
        <v>644.80840000000001</v>
      </c>
      <c r="CJ22" s="60">
        <v>5266.9475000000002</v>
      </c>
      <c r="CK22" s="60">
        <v>3386.8433</v>
      </c>
      <c r="CL22" s="60">
        <f>Table2[[#This Row],[TOTAL Income Consumption Use Taxes Through FY20]]+Table2[[#This Row],[TOTAL Income Consumption Use Taxes FY20 and After]]</f>
        <v>8653.7908000000007</v>
      </c>
      <c r="CM22" s="60">
        <v>97.173000000000002</v>
      </c>
      <c r="CN22" s="60">
        <v>1021.282</v>
      </c>
      <c r="CO22" s="60">
        <v>510.39960000000002</v>
      </c>
      <c r="CP22" s="60">
        <f>Table2[[#This Row],[Assistance Provided Through FY20]]+Table2[[#This Row],[Assistance Provided FY20 and After]]</f>
        <v>1531.6816000000001</v>
      </c>
      <c r="CQ22" s="60">
        <v>0</v>
      </c>
      <c r="CR22" s="60">
        <v>0</v>
      </c>
      <c r="CS22" s="60">
        <v>0</v>
      </c>
      <c r="CT22" s="60">
        <f>Table2[[#This Row],[Recapture Cancellation Reduction Amount Through FY20]]+Table2[[#This Row],[Recapture Cancellation Reduction Amount FY20 and After]]</f>
        <v>0</v>
      </c>
      <c r="CU22" s="60">
        <v>0</v>
      </c>
      <c r="CV22" s="60">
        <v>0</v>
      </c>
      <c r="CW22" s="60">
        <v>0</v>
      </c>
      <c r="CX22" s="60">
        <f>Table2[[#This Row],[Penalty Paid Through FY20]]+Table2[[#This Row],[Penalty Paid FY20 and After]]</f>
        <v>0</v>
      </c>
      <c r="CY22" s="60">
        <v>97.173000000000002</v>
      </c>
      <c r="CZ22" s="60">
        <v>1021.282</v>
      </c>
      <c r="DA22" s="60">
        <v>510.39960000000002</v>
      </c>
      <c r="DB22" s="60">
        <f>Table2[[#This Row],[TOTAL Assistance Net of Recapture Penalties Through FY20]]+Table2[[#This Row],[TOTAL Assistance Net of Recapture Penalties FY20 and After]]</f>
        <v>1531.6816000000001</v>
      </c>
      <c r="DC22" s="60">
        <v>563.98739999999998</v>
      </c>
      <c r="DD22" s="60">
        <v>5411.5511999999999</v>
      </c>
      <c r="DE22" s="60">
        <v>2962.3319999999999</v>
      </c>
      <c r="DF22" s="60">
        <f>Table2[[#This Row],[Company Direct Tax Revenue Before Assistance Through FY20]]+Table2[[#This Row],[Company Direct Tax Revenue Before Assistance FY20 and After]]</f>
        <v>8373.8832000000002</v>
      </c>
      <c r="DG22" s="60">
        <v>477.80829999999997</v>
      </c>
      <c r="DH22" s="60">
        <v>3484.0547000000001</v>
      </c>
      <c r="DI22" s="60">
        <v>2509.6786999999999</v>
      </c>
      <c r="DJ22" s="60">
        <f>Table2[[#This Row],[Indirect and Induced Tax Revenues FY20 and After]]+Table2[[#This Row],[Indirect and Induced Tax Revenues Through FY20]]</f>
        <v>5993.7334000000001</v>
      </c>
      <c r="DK22" s="60">
        <v>1041.7956999999999</v>
      </c>
      <c r="DL22" s="60">
        <v>8895.6059000000005</v>
      </c>
      <c r="DM22" s="60">
        <v>5472.0106999999998</v>
      </c>
      <c r="DN22" s="60">
        <f>Table2[[#This Row],[TOTAL Tax Revenues Before Assistance FY20 and After]]+Table2[[#This Row],[TOTAL Tax Revenues Before Assistance Through FY20]]</f>
        <v>14367.616600000001</v>
      </c>
      <c r="DO22" s="60">
        <v>944.62270000000001</v>
      </c>
      <c r="DP22" s="60">
        <v>7874.3239000000003</v>
      </c>
      <c r="DQ22" s="60">
        <v>4961.6111000000001</v>
      </c>
      <c r="DR22" s="60">
        <f>Table2[[#This Row],[TOTAL Tax Revenues Net of Assistance Recapture and Penalty Through FY20]]+Table2[[#This Row],[TOTAL Tax Revenues Net of Assistance Recapture and Penalty FY20 and After]]</f>
        <v>12835.935000000001</v>
      </c>
      <c r="DS22" s="60">
        <v>0</v>
      </c>
      <c r="DT22" s="60">
        <v>0</v>
      </c>
      <c r="DU22" s="60">
        <v>0</v>
      </c>
      <c r="DV22" s="60">
        <v>0</v>
      </c>
      <c r="DW22" s="74">
        <v>0</v>
      </c>
      <c r="DX22" s="74">
        <v>0</v>
      </c>
      <c r="DY22" s="74">
        <v>0</v>
      </c>
      <c r="DZ22" s="74">
        <v>40</v>
      </c>
      <c r="EA22" s="74">
        <v>0</v>
      </c>
      <c r="EB22" s="74">
        <v>0</v>
      </c>
      <c r="EC22" s="74">
        <v>0</v>
      </c>
      <c r="ED22" s="74">
        <v>40</v>
      </c>
      <c r="EE22" s="74">
        <v>0</v>
      </c>
      <c r="EF22" s="74">
        <v>0</v>
      </c>
      <c r="EG22" s="74">
        <v>0</v>
      </c>
      <c r="EH22" s="74">
        <v>100</v>
      </c>
      <c r="EI22" s="8">
        <f>Table2[[#This Row],[Total Industrial Employees FY20]]+Table2[[#This Row],[Total Restaurant Employees FY20]]+Table2[[#This Row],[Total Retail Employees FY20]]+Table2[[#This Row],[Total Other Employees FY20]]</f>
        <v>40</v>
      </c>
      <c r="EJ22" s="8">
        <f>Table2[[#This Row],[Number of Industrial Employees Earning More than Living Wage FY20]]+Table2[[#This Row],[Number of Restaurant Employees Earning More than Living Wage FY20]]+Table2[[#This Row],[Number of Retail Employees Earning More than Living Wage FY20]]+Table2[[#This Row],[Number of Other Employees Earning More than Living Wage FY20]]</f>
        <v>40</v>
      </c>
      <c r="EK22" s="72">
        <f>Table2[[#This Row],[Total Employees Earning More than Living Wage FY20]]/Table2[[#This Row],[Total Jobs FY20]]</f>
        <v>1</v>
      </c>
    </row>
    <row r="23" spans="1:141" x14ac:dyDescent="0.25">
      <c r="A23" s="9">
        <v>94145</v>
      </c>
      <c r="B23" s="11" t="s">
        <v>541</v>
      </c>
      <c r="C23" s="11" t="s">
        <v>989</v>
      </c>
      <c r="D23" s="11" t="s">
        <v>1046</v>
      </c>
      <c r="E23" s="15">
        <v>8</v>
      </c>
      <c r="F23" s="7">
        <v>1785</v>
      </c>
      <c r="G23" s="7">
        <v>1202</v>
      </c>
      <c r="H23" s="7">
        <v>17661</v>
      </c>
      <c r="I23" s="7">
        <v>12847</v>
      </c>
      <c r="J23" s="7">
        <v>445110</v>
      </c>
      <c r="K23" s="11" t="s">
        <v>1309</v>
      </c>
      <c r="L23" s="11" t="s">
        <v>1577</v>
      </c>
      <c r="M23" s="11" t="s">
        <v>1400</v>
      </c>
      <c r="N23" s="18">
        <v>10814113</v>
      </c>
      <c r="O23" s="11" t="s">
        <v>1658</v>
      </c>
      <c r="P23" s="8">
        <v>0</v>
      </c>
      <c r="Q23" s="8">
        <v>0</v>
      </c>
      <c r="R23" s="8">
        <v>34</v>
      </c>
      <c r="S23" s="8">
        <v>0</v>
      </c>
      <c r="T23" s="8">
        <v>0</v>
      </c>
      <c r="U23" s="8">
        <v>34</v>
      </c>
      <c r="V23" s="8">
        <v>34</v>
      </c>
      <c r="W23" s="8">
        <v>0</v>
      </c>
      <c r="X23" s="8">
        <v>0</v>
      </c>
      <c r="Y23" s="8">
        <v>0</v>
      </c>
      <c r="Z23" s="8">
        <v>57</v>
      </c>
      <c r="AA23" s="19">
        <v>0</v>
      </c>
      <c r="AB23" s="8">
        <v>0</v>
      </c>
      <c r="AC23" s="8">
        <v>0</v>
      </c>
      <c r="AD23" s="8">
        <v>0</v>
      </c>
      <c r="AE23" s="8">
        <v>0</v>
      </c>
      <c r="AF23" s="8">
        <v>91.17647058823529</v>
      </c>
      <c r="AG23" s="8" t="s">
        <v>1687</v>
      </c>
      <c r="AH23" s="8" t="s">
        <v>1687</v>
      </c>
      <c r="AI23" s="60">
        <v>67.847300000000004</v>
      </c>
      <c r="AJ23" s="60">
        <v>104.6302</v>
      </c>
      <c r="AK23" s="60">
        <v>1024.4485</v>
      </c>
      <c r="AL23" s="60">
        <f>Table2[[#This Row],[Company Direct Land Through FY20]]+Table2[[#This Row],[Company Direct Land FY20 and After]]</f>
        <v>1129.0787</v>
      </c>
      <c r="AM23" s="60">
        <v>126.0021</v>
      </c>
      <c r="AN23" s="60">
        <v>194.31319999999999</v>
      </c>
      <c r="AO23" s="60">
        <v>1902.5454999999999</v>
      </c>
      <c r="AP23" s="60">
        <f>Table2[[#This Row],[Company Direct Building Through FY20]]+Table2[[#This Row],[Company Direct Building FY20 and After]]</f>
        <v>2096.8586999999998</v>
      </c>
      <c r="AQ23" s="60">
        <v>0</v>
      </c>
      <c r="AR23" s="60">
        <v>122.64</v>
      </c>
      <c r="AS23" s="60">
        <v>0</v>
      </c>
      <c r="AT23" s="60">
        <f>Table2[[#This Row],[Mortgage Recording Tax Through FY20]]+Table2[[#This Row],[Mortgage Recording Tax FY20 and After]]</f>
        <v>122.64</v>
      </c>
      <c r="AU23" s="60">
        <v>193.84950000000001</v>
      </c>
      <c r="AV23" s="60">
        <v>251.5557</v>
      </c>
      <c r="AW23" s="60">
        <v>2926.9946</v>
      </c>
      <c r="AX23" s="60">
        <f>Table2[[#This Row],[Pilot Savings Through FY20]]+Table2[[#This Row],[Pilot Savings FY20 and After]]</f>
        <v>3178.5502999999999</v>
      </c>
      <c r="AY23" s="60">
        <v>0</v>
      </c>
      <c r="AZ23" s="60">
        <v>122.64</v>
      </c>
      <c r="BA23" s="60">
        <v>0</v>
      </c>
      <c r="BB23" s="60">
        <f>Table2[[#This Row],[Mortgage Recording Tax Exemption Through FY20]]+Table2[[#This Row],[Indirect and Induced Land FY20]]</f>
        <v>133.12180000000001</v>
      </c>
      <c r="BC23" s="60">
        <v>10.4818</v>
      </c>
      <c r="BD23" s="60">
        <v>16.715199999999999</v>
      </c>
      <c r="BE23" s="60">
        <v>158.26840000000001</v>
      </c>
      <c r="BF23" s="60">
        <f>Table2[[#This Row],[Indirect and Induced Land Through FY20]]+Table2[[#This Row],[Indirect and Induced Land FY20 and After]]</f>
        <v>174.98360000000002</v>
      </c>
      <c r="BG23" s="60">
        <v>37.162599999999998</v>
      </c>
      <c r="BH23" s="60">
        <v>59.262799999999999</v>
      </c>
      <c r="BI23" s="60">
        <v>561.12950000000001</v>
      </c>
      <c r="BJ23" s="60">
        <f>Table2[[#This Row],[Indirect and Induced Building Through FY20]]+Table2[[#This Row],[Indirect and Induced Building FY20 and After]]</f>
        <v>620.39229999999998</v>
      </c>
      <c r="BK23" s="60">
        <v>47.644300000000001</v>
      </c>
      <c r="BL23" s="60">
        <v>123.3657</v>
      </c>
      <c r="BM23" s="60">
        <v>719.39729999999997</v>
      </c>
      <c r="BN23" s="60">
        <f>Table2[[#This Row],[TOTAL Real Property Related Taxes Through FY20]]+Table2[[#This Row],[TOTAL Real Property Related Taxes FY20 and After]]</f>
        <v>842.76299999999992</v>
      </c>
      <c r="BO23" s="60">
        <v>71.408299999999997</v>
      </c>
      <c r="BP23" s="60">
        <v>116.3674</v>
      </c>
      <c r="BQ23" s="60">
        <v>1078.2174</v>
      </c>
      <c r="BR23" s="60">
        <f>Table2[[#This Row],[Company Direct Through FY20]]+Table2[[#This Row],[Company Direct FY20 and After]]</f>
        <v>1194.5848000000001</v>
      </c>
      <c r="BS23" s="60">
        <v>0</v>
      </c>
      <c r="BT23" s="60">
        <v>0</v>
      </c>
      <c r="BU23" s="60">
        <v>40.325499999999998</v>
      </c>
      <c r="BV23" s="60">
        <f>Table2[[#This Row],[Sales Tax Exemption Through FY20]]+Table2[[#This Row],[Sales Tax Exemption FY20 and After]]</f>
        <v>40.325499999999998</v>
      </c>
      <c r="BW23" s="60">
        <v>0</v>
      </c>
      <c r="BX23" s="60">
        <v>0</v>
      </c>
      <c r="BY23" s="60">
        <v>0</v>
      </c>
      <c r="BZ23" s="60">
        <f>Table2[[#This Row],[Energy Tax Savings Through FY20]]+Table2[[#This Row],[Energy Tax Savings FY20 and After]]</f>
        <v>0</v>
      </c>
      <c r="CA23" s="60">
        <v>0</v>
      </c>
      <c r="CB23" s="60">
        <v>0</v>
      </c>
      <c r="CC23" s="60">
        <v>0</v>
      </c>
      <c r="CD23" s="60">
        <f>Table2[[#This Row],[Tax Exempt Bond Savings Through FY20]]+Table2[[#This Row],[Tax Exempt Bond Savings FY20 and After]]</f>
        <v>0</v>
      </c>
      <c r="CE23" s="60">
        <v>42.479900000000001</v>
      </c>
      <c r="CF23" s="60">
        <v>69.426900000000003</v>
      </c>
      <c r="CG23" s="60">
        <v>641.41560000000004</v>
      </c>
      <c r="CH23" s="60">
        <f>Table2[[#This Row],[Indirect and Induced Through FY20]]+Table2[[#This Row],[Indirect and Induced FY20 and After]]</f>
        <v>710.84250000000009</v>
      </c>
      <c r="CI23" s="60">
        <v>113.8882</v>
      </c>
      <c r="CJ23" s="60">
        <v>185.79429999999999</v>
      </c>
      <c r="CK23" s="60">
        <v>1679.3074999999999</v>
      </c>
      <c r="CL23" s="60">
        <f>Table2[[#This Row],[TOTAL Income Consumption Use Taxes Through FY20]]+Table2[[#This Row],[TOTAL Income Consumption Use Taxes FY20 and After]]</f>
        <v>1865.1017999999999</v>
      </c>
      <c r="CM23" s="60">
        <v>193.84950000000001</v>
      </c>
      <c r="CN23" s="60">
        <v>374.19569999999999</v>
      </c>
      <c r="CO23" s="60">
        <v>2967.3200999999999</v>
      </c>
      <c r="CP23" s="60">
        <f>Table2[[#This Row],[Assistance Provided Through FY20]]+Table2[[#This Row],[Assistance Provided FY20 and After]]</f>
        <v>3341.5158000000001</v>
      </c>
      <c r="CQ23" s="60">
        <v>0</v>
      </c>
      <c r="CR23" s="60">
        <v>0</v>
      </c>
      <c r="CS23" s="60">
        <v>0</v>
      </c>
      <c r="CT23" s="60">
        <f>Table2[[#This Row],[Recapture Cancellation Reduction Amount Through FY20]]+Table2[[#This Row],[Recapture Cancellation Reduction Amount FY20 and After]]</f>
        <v>0</v>
      </c>
      <c r="CU23" s="60">
        <v>0</v>
      </c>
      <c r="CV23" s="60">
        <v>0</v>
      </c>
      <c r="CW23" s="60">
        <v>0</v>
      </c>
      <c r="CX23" s="60">
        <f>Table2[[#This Row],[Penalty Paid Through FY20]]+Table2[[#This Row],[Penalty Paid FY20 and After]]</f>
        <v>0</v>
      </c>
      <c r="CY23" s="60">
        <v>193.84950000000001</v>
      </c>
      <c r="CZ23" s="60">
        <v>374.19569999999999</v>
      </c>
      <c r="DA23" s="60">
        <v>2967.3200999999999</v>
      </c>
      <c r="DB23" s="60">
        <f>Table2[[#This Row],[TOTAL Assistance Net of Recapture Penalties Through FY20]]+Table2[[#This Row],[TOTAL Assistance Net of Recapture Penalties FY20 and After]]</f>
        <v>3341.5158000000001</v>
      </c>
      <c r="DC23" s="60">
        <v>265.2577</v>
      </c>
      <c r="DD23" s="60">
        <v>537.95079999999996</v>
      </c>
      <c r="DE23" s="60">
        <v>4005.2114000000001</v>
      </c>
      <c r="DF23" s="60">
        <f>Table2[[#This Row],[Company Direct Tax Revenue Before Assistance Through FY20]]+Table2[[#This Row],[Company Direct Tax Revenue Before Assistance FY20 and After]]</f>
        <v>4543.1621999999998</v>
      </c>
      <c r="DG23" s="60">
        <v>90.124300000000005</v>
      </c>
      <c r="DH23" s="60">
        <v>145.4049</v>
      </c>
      <c r="DI23" s="60">
        <v>1360.8135</v>
      </c>
      <c r="DJ23" s="60">
        <f>Table2[[#This Row],[Indirect and Induced Tax Revenues FY20 and After]]+Table2[[#This Row],[Indirect and Induced Tax Revenues Through FY20]]</f>
        <v>1506.2184</v>
      </c>
      <c r="DK23" s="60">
        <v>355.38200000000001</v>
      </c>
      <c r="DL23" s="60">
        <v>683.35569999999996</v>
      </c>
      <c r="DM23" s="60">
        <v>5366.0249000000003</v>
      </c>
      <c r="DN23" s="60">
        <f>Table2[[#This Row],[TOTAL Tax Revenues Before Assistance FY20 and After]]+Table2[[#This Row],[TOTAL Tax Revenues Before Assistance Through FY20]]</f>
        <v>6049.3806000000004</v>
      </c>
      <c r="DO23" s="60">
        <v>161.5325</v>
      </c>
      <c r="DP23" s="60">
        <v>309.16000000000003</v>
      </c>
      <c r="DQ23" s="60">
        <v>2398.7048</v>
      </c>
      <c r="DR23" s="60">
        <f>Table2[[#This Row],[TOTAL Tax Revenues Net of Assistance Recapture and Penalty Through FY20]]+Table2[[#This Row],[TOTAL Tax Revenues Net of Assistance Recapture and Penalty FY20 and After]]</f>
        <v>2707.8647999999998</v>
      </c>
      <c r="DS23" s="60">
        <v>0</v>
      </c>
      <c r="DT23" s="60">
        <v>0</v>
      </c>
      <c r="DU23" s="60">
        <v>0</v>
      </c>
      <c r="DV23" s="60">
        <v>0</v>
      </c>
      <c r="DW23" s="74">
        <v>0</v>
      </c>
      <c r="DX23" s="74">
        <v>0</v>
      </c>
      <c r="DY23" s="74">
        <v>0</v>
      </c>
      <c r="DZ23" s="74">
        <v>0</v>
      </c>
      <c r="EA23" s="74">
        <v>0</v>
      </c>
      <c r="EB23" s="74">
        <v>0</v>
      </c>
      <c r="EC23" s="74">
        <v>0</v>
      </c>
      <c r="ED23" s="74">
        <v>0</v>
      </c>
      <c r="EE23" s="74">
        <v>0</v>
      </c>
      <c r="EF23" s="74">
        <v>0</v>
      </c>
      <c r="EG23" s="74">
        <v>0</v>
      </c>
      <c r="EH23" s="74">
        <v>0</v>
      </c>
      <c r="EI23" s="8">
        <f>Table2[[#This Row],[Total Industrial Employees FY20]]+Table2[[#This Row],[Total Restaurant Employees FY20]]+Table2[[#This Row],[Total Retail Employees FY20]]+Table2[[#This Row],[Total Other Employees FY20]]</f>
        <v>0</v>
      </c>
      <c r="EJ23" s="8">
        <f>Table2[[#This Row],[Number of Industrial Employees Earning More than Living Wage FY20]]+Table2[[#This Row],[Number of Restaurant Employees Earning More than Living Wage FY20]]+Table2[[#This Row],[Number of Retail Employees Earning More than Living Wage FY20]]+Table2[[#This Row],[Number of Other Employees Earning More than Living Wage FY20]]</f>
        <v>0</v>
      </c>
      <c r="EK23" s="72">
        <v>0</v>
      </c>
    </row>
    <row r="24" spans="1:141" x14ac:dyDescent="0.25">
      <c r="A24" s="9">
        <v>93376</v>
      </c>
      <c r="B24" s="11" t="s">
        <v>344</v>
      </c>
      <c r="C24" s="11" t="s">
        <v>797</v>
      </c>
      <c r="D24" s="11" t="s">
        <v>1045</v>
      </c>
      <c r="E24" s="15">
        <v>30</v>
      </c>
      <c r="F24" s="7">
        <v>3856</v>
      </c>
      <c r="G24" s="7">
        <v>156</v>
      </c>
      <c r="H24" s="7">
        <v>9300</v>
      </c>
      <c r="I24" s="7">
        <v>11250</v>
      </c>
      <c r="J24" s="7">
        <v>339112</v>
      </c>
      <c r="K24" s="11" t="s">
        <v>1048</v>
      </c>
      <c r="L24" s="11" t="s">
        <v>1306</v>
      </c>
      <c r="M24" s="11" t="s">
        <v>1307</v>
      </c>
      <c r="N24" s="18">
        <v>1850000</v>
      </c>
      <c r="O24" s="11" t="s">
        <v>1658</v>
      </c>
      <c r="P24" s="8">
        <v>3</v>
      </c>
      <c r="Q24" s="8">
        <v>0</v>
      </c>
      <c r="R24" s="8">
        <v>9</v>
      </c>
      <c r="S24" s="8">
        <v>0</v>
      </c>
      <c r="T24" s="8">
        <v>0</v>
      </c>
      <c r="U24" s="8">
        <v>12</v>
      </c>
      <c r="V24" s="8">
        <v>10</v>
      </c>
      <c r="W24" s="8">
        <v>0</v>
      </c>
      <c r="X24" s="8">
        <v>0</v>
      </c>
      <c r="Y24" s="8">
        <v>12</v>
      </c>
      <c r="Z24" s="8">
        <v>4</v>
      </c>
      <c r="AA24" s="19">
        <v>0</v>
      </c>
      <c r="AB24" s="8">
        <v>0</v>
      </c>
      <c r="AC24" s="8">
        <v>0</v>
      </c>
      <c r="AD24" s="8">
        <v>0</v>
      </c>
      <c r="AE24" s="8">
        <v>0</v>
      </c>
      <c r="AF24" s="8">
        <v>83.333333333333343</v>
      </c>
      <c r="AG24" s="8" t="s">
        <v>1686</v>
      </c>
      <c r="AH24" s="8" t="s">
        <v>1687</v>
      </c>
      <c r="AI24" s="60">
        <v>6.9339000000000004</v>
      </c>
      <c r="AJ24" s="60">
        <v>112.3845</v>
      </c>
      <c r="AK24" s="60">
        <v>46.286799999999999</v>
      </c>
      <c r="AL24" s="60">
        <f>Table2[[#This Row],[Company Direct Land Through FY20]]+Table2[[#This Row],[Company Direct Land FY20 and After]]</f>
        <v>158.6713</v>
      </c>
      <c r="AM24" s="60">
        <v>26.956900000000001</v>
      </c>
      <c r="AN24" s="60">
        <v>254.8699</v>
      </c>
      <c r="AO24" s="60">
        <v>179.9485</v>
      </c>
      <c r="AP24" s="60">
        <f>Table2[[#This Row],[Company Direct Building Through FY20]]+Table2[[#This Row],[Company Direct Building FY20 and After]]</f>
        <v>434.8184</v>
      </c>
      <c r="AQ24" s="60">
        <v>0</v>
      </c>
      <c r="AR24" s="60">
        <v>4.5777000000000001</v>
      </c>
      <c r="AS24" s="60">
        <v>0</v>
      </c>
      <c r="AT24" s="60">
        <f>Table2[[#This Row],[Mortgage Recording Tax Through FY20]]+Table2[[#This Row],[Mortgage Recording Tax FY20 and After]]</f>
        <v>4.5777000000000001</v>
      </c>
      <c r="AU24" s="60">
        <v>29.61</v>
      </c>
      <c r="AV24" s="60">
        <v>121.6623</v>
      </c>
      <c r="AW24" s="60">
        <v>197.6585</v>
      </c>
      <c r="AX24" s="60">
        <f>Table2[[#This Row],[Pilot Savings Through FY20]]+Table2[[#This Row],[Pilot Savings FY20 and After]]</f>
        <v>319.32080000000002</v>
      </c>
      <c r="AY24" s="60">
        <v>0</v>
      </c>
      <c r="AZ24" s="60">
        <v>4.5777000000000001</v>
      </c>
      <c r="BA24" s="60">
        <v>0</v>
      </c>
      <c r="BB24" s="60">
        <f>Table2[[#This Row],[Mortgage Recording Tax Exemption Through FY20]]+Table2[[#This Row],[Indirect and Induced Land FY20]]</f>
        <v>15.5189</v>
      </c>
      <c r="BC24" s="60">
        <v>10.9412</v>
      </c>
      <c r="BD24" s="60">
        <v>98.182199999999995</v>
      </c>
      <c r="BE24" s="60">
        <v>73.036299999999997</v>
      </c>
      <c r="BF24" s="60">
        <f>Table2[[#This Row],[Indirect and Induced Land Through FY20]]+Table2[[#This Row],[Indirect and Induced Land FY20 and After]]</f>
        <v>171.21850000000001</v>
      </c>
      <c r="BG24" s="60">
        <v>38.791400000000003</v>
      </c>
      <c r="BH24" s="60">
        <v>348.10039999999998</v>
      </c>
      <c r="BI24" s="60">
        <v>258.94779999999997</v>
      </c>
      <c r="BJ24" s="60">
        <f>Table2[[#This Row],[Indirect and Induced Building Through FY20]]+Table2[[#This Row],[Indirect and Induced Building FY20 and After]]</f>
        <v>607.04819999999995</v>
      </c>
      <c r="BK24" s="60">
        <v>54.013399999999997</v>
      </c>
      <c r="BL24" s="60">
        <v>691.87469999999996</v>
      </c>
      <c r="BM24" s="60">
        <v>360.5609</v>
      </c>
      <c r="BN24" s="60">
        <f>Table2[[#This Row],[TOTAL Real Property Related Taxes Through FY20]]+Table2[[#This Row],[TOTAL Real Property Related Taxes FY20 and After]]</f>
        <v>1052.4356</v>
      </c>
      <c r="BO24" s="60">
        <v>109.7398</v>
      </c>
      <c r="BP24" s="60">
        <v>1020.9463</v>
      </c>
      <c r="BQ24" s="60">
        <v>732.5566</v>
      </c>
      <c r="BR24" s="60">
        <f>Table2[[#This Row],[Company Direct Through FY20]]+Table2[[#This Row],[Company Direct FY20 and After]]</f>
        <v>1753.5029</v>
      </c>
      <c r="BS24" s="60">
        <v>0</v>
      </c>
      <c r="BT24" s="60">
        <v>1.3485</v>
      </c>
      <c r="BU24" s="60">
        <v>0</v>
      </c>
      <c r="BV24" s="60">
        <f>Table2[[#This Row],[Sales Tax Exemption Through FY20]]+Table2[[#This Row],[Sales Tax Exemption FY20 and After]]</f>
        <v>1.3485</v>
      </c>
      <c r="BW24" s="60">
        <v>0</v>
      </c>
      <c r="BX24" s="60">
        <v>0</v>
      </c>
      <c r="BY24" s="60">
        <v>0</v>
      </c>
      <c r="BZ24" s="60">
        <f>Table2[[#This Row],[Energy Tax Savings Through FY20]]+Table2[[#This Row],[Energy Tax Savings FY20 and After]]</f>
        <v>0</v>
      </c>
      <c r="CA24" s="60">
        <v>0</v>
      </c>
      <c r="CB24" s="60">
        <v>0</v>
      </c>
      <c r="CC24" s="60">
        <v>0</v>
      </c>
      <c r="CD24" s="60">
        <f>Table2[[#This Row],[Tax Exempt Bond Savings Through FY20]]+Table2[[#This Row],[Tax Exempt Bond Savings FY20 and After]]</f>
        <v>0</v>
      </c>
      <c r="CE24" s="60">
        <v>49.5261</v>
      </c>
      <c r="CF24" s="60">
        <v>529.88660000000004</v>
      </c>
      <c r="CG24" s="60">
        <v>330.60649999999998</v>
      </c>
      <c r="CH24" s="60">
        <f>Table2[[#This Row],[Indirect and Induced Through FY20]]+Table2[[#This Row],[Indirect and Induced FY20 and After]]</f>
        <v>860.49310000000003</v>
      </c>
      <c r="CI24" s="60">
        <v>159.26589999999999</v>
      </c>
      <c r="CJ24" s="60">
        <v>1549.4844000000001</v>
      </c>
      <c r="CK24" s="60">
        <v>1063.1631</v>
      </c>
      <c r="CL24" s="60">
        <f>Table2[[#This Row],[TOTAL Income Consumption Use Taxes Through FY20]]+Table2[[#This Row],[TOTAL Income Consumption Use Taxes FY20 and After]]</f>
        <v>2612.6475</v>
      </c>
      <c r="CM24" s="60">
        <v>29.61</v>
      </c>
      <c r="CN24" s="60">
        <v>127.5885</v>
      </c>
      <c r="CO24" s="60">
        <v>197.6585</v>
      </c>
      <c r="CP24" s="60">
        <f>Table2[[#This Row],[Assistance Provided Through FY20]]+Table2[[#This Row],[Assistance Provided FY20 and After]]</f>
        <v>325.24700000000001</v>
      </c>
      <c r="CQ24" s="60">
        <v>0</v>
      </c>
      <c r="CR24" s="60">
        <v>0</v>
      </c>
      <c r="CS24" s="60">
        <v>0</v>
      </c>
      <c r="CT24" s="60">
        <f>Table2[[#This Row],[Recapture Cancellation Reduction Amount Through FY20]]+Table2[[#This Row],[Recapture Cancellation Reduction Amount FY20 and After]]</f>
        <v>0</v>
      </c>
      <c r="CU24" s="60">
        <v>0</v>
      </c>
      <c r="CV24" s="60">
        <v>0</v>
      </c>
      <c r="CW24" s="60">
        <v>0</v>
      </c>
      <c r="CX24" s="60">
        <f>Table2[[#This Row],[Penalty Paid Through FY20]]+Table2[[#This Row],[Penalty Paid FY20 and After]]</f>
        <v>0</v>
      </c>
      <c r="CY24" s="60">
        <v>29.61</v>
      </c>
      <c r="CZ24" s="60">
        <v>127.5885</v>
      </c>
      <c r="DA24" s="60">
        <v>197.6585</v>
      </c>
      <c r="DB24" s="60">
        <f>Table2[[#This Row],[TOTAL Assistance Net of Recapture Penalties Through FY20]]+Table2[[#This Row],[TOTAL Assistance Net of Recapture Penalties FY20 and After]]</f>
        <v>325.24700000000001</v>
      </c>
      <c r="DC24" s="60">
        <v>143.63059999999999</v>
      </c>
      <c r="DD24" s="60">
        <v>1392.7783999999999</v>
      </c>
      <c r="DE24" s="60">
        <v>958.79190000000006</v>
      </c>
      <c r="DF24" s="60">
        <f>Table2[[#This Row],[Company Direct Tax Revenue Before Assistance Through FY20]]+Table2[[#This Row],[Company Direct Tax Revenue Before Assistance FY20 and After]]</f>
        <v>2351.5702999999999</v>
      </c>
      <c r="DG24" s="60">
        <v>99.258700000000005</v>
      </c>
      <c r="DH24" s="60">
        <v>976.16920000000005</v>
      </c>
      <c r="DI24" s="60">
        <v>662.59059999999999</v>
      </c>
      <c r="DJ24" s="60">
        <f>Table2[[#This Row],[Indirect and Induced Tax Revenues FY20 and After]]+Table2[[#This Row],[Indirect and Induced Tax Revenues Through FY20]]</f>
        <v>1638.7598</v>
      </c>
      <c r="DK24" s="60">
        <v>242.88929999999999</v>
      </c>
      <c r="DL24" s="60">
        <v>2368.9476</v>
      </c>
      <c r="DM24" s="60">
        <v>1621.3824999999999</v>
      </c>
      <c r="DN24" s="60">
        <f>Table2[[#This Row],[TOTAL Tax Revenues Before Assistance FY20 and After]]+Table2[[#This Row],[TOTAL Tax Revenues Before Assistance Through FY20]]</f>
        <v>3990.3301000000001</v>
      </c>
      <c r="DO24" s="60">
        <v>213.27930000000001</v>
      </c>
      <c r="DP24" s="60">
        <v>2241.3591000000001</v>
      </c>
      <c r="DQ24" s="60">
        <v>1423.7239999999999</v>
      </c>
      <c r="DR24" s="60">
        <f>Table2[[#This Row],[TOTAL Tax Revenues Net of Assistance Recapture and Penalty Through FY20]]+Table2[[#This Row],[TOTAL Tax Revenues Net of Assistance Recapture and Penalty FY20 and After]]</f>
        <v>3665.0830999999998</v>
      </c>
      <c r="DS24" s="60">
        <v>0</v>
      </c>
      <c r="DT24" s="60">
        <v>0</v>
      </c>
      <c r="DU24" s="60">
        <v>0</v>
      </c>
      <c r="DV24" s="60">
        <v>0</v>
      </c>
      <c r="DW24" s="74">
        <v>12</v>
      </c>
      <c r="DX24" s="74">
        <v>0</v>
      </c>
      <c r="DY24" s="74">
        <v>0</v>
      </c>
      <c r="DZ24" s="74">
        <v>0</v>
      </c>
      <c r="EA24" s="74">
        <v>12</v>
      </c>
      <c r="EB24" s="74">
        <v>0</v>
      </c>
      <c r="EC24" s="74">
        <v>0</v>
      </c>
      <c r="ED24" s="74">
        <v>0</v>
      </c>
      <c r="EE24" s="74">
        <v>100</v>
      </c>
      <c r="EF24" s="74">
        <v>0</v>
      </c>
      <c r="EG24" s="74">
        <v>0</v>
      </c>
      <c r="EH24" s="74">
        <v>0</v>
      </c>
      <c r="EI24" s="8">
        <f>Table2[[#This Row],[Total Industrial Employees FY20]]+Table2[[#This Row],[Total Restaurant Employees FY20]]+Table2[[#This Row],[Total Retail Employees FY20]]+Table2[[#This Row],[Total Other Employees FY20]]</f>
        <v>12</v>
      </c>
      <c r="EJ24" s="8">
        <f>Table2[[#This Row],[Number of Industrial Employees Earning More than Living Wage FY20]]+Table2[[#This Row],[Number of Restaurant Employees Earning More than Living Wage FY20]]+Table2[[#This Row],[Number of Retail Employees Earning More than Living Wage FY20]]+Table2[[#This Row],[Number of Other Employees Earning More than Living Wage FY20]]</f>
        <v>12</v>
      </c>
      <c r="EK24" s="72">
        <f>Table2[[#This Row],[Total Employees Earning More than Living Wage FY20]]/Table2[[#This Row],[Total Jobs FY20]]</f>
        <v>1</v>
      </c>
    </row>
    <row r="25" spans="1:141" x14ac:dyDescent="0.25">
      <c r="A25" s="9">
        <v>93878</v>
      </c>
      <c r="B25" s="11" t="s">
        <v>403</v>
      </c>
      <c r="C25" s="11" t="s">
        <v>856</v>
      </c>
      <c r="D25" s="11" t="s">
        <v>1047</v>
      </c>
      <c r="E25" s="15">
        <v>50</v>
      </c>
      <c r="F25" s="7">
        <v>4081</v>
      </c>
      <c r="G25" s="7">
        <v>1</v>
      </c>
      <c r="H25" s="7">
        <v>13196</v>
      </c>
      <c r="I25" s="7">
        <v>15244</v>
      </c>
      <c r="J25" s="7">
        <v>624120</v>
      </c>
      <c r="K25" s="11" t="s">
        <v>1097</v>
      </c>
      <c r="L25" s="11" t="s">
        <v>1384</v>
      </c>
      <c r="M25" s="11" t="s">
        <v>1385</v>
      </c>
      <c r="N25" s="18">
        <v>4840000</v>
      </c>
      <c r="O25" s="11" t="s">
        <v>1671</v>
      </c>
      <c r="P25" s="8">
        <v>6</v>
      </c>
      <c r="Q25" s="8">
        <v>0</v>
      </c>
      <c r="R25" s="8">
        <v>35</v>
      </c>
      <c r="S25" s="8">
        <v>0</v>
      </c>
      <c r="T25" s="8">
        <v>0</v>
      </c>
      <c r="U25" s="8">
        <v>41</v>
      </c>
      <c r="V25" s="8">
        <v>38</v>
      </c>
      <c r="W25" s="8">
        <v>0</v>
      </c>
      <c r="X25" s="8">
        <v>0</v>
      </c>
      <c r="Y25" s="8">
        <v>37</v>
      </c>
      <c r="Z25" s="8">
        <v>0</v>
      </c>
      <c r="AA25" s="19">
        <v>0</v>
      </c>
      <c r="AB25" s="8">
        <v>0</v>
      </c>
      <c r="AC25" s="8">
        <v>0</v>
      </c>
      <c r="AD25" s="8">
        <v>0</v>
      </c>
      <c r="AE25" s="8">
        <v>0</v>
      </c>
      <c r="AF25" s="8">
        <v>90.243902439024396</v>
      </c>
      <c r="AG25" s="8" t="s">
        <v>1686</v>
      </c>
      <c r="AH25" s="8" t="s">
        <v>1686</v>
      </c>
      <c r="AI25" s="60">
        <v>0</v>
      </c>
      <c r="AJ25" s="60">
        <v>0</v>
      </c>
      <c r="AK25" s="60">
        <v>0</v>
      </c>
      <c r="AL25" s="60">
        <f>Table2[[#This Row],[Company Direct Land Through FY20]]+Table2[[#This Row],[Company Direct Land FY20 and After]]</f>
        <v>0</v>
      </c>
      <c r="AM25" s="60">
        <v>0</v>
      </c>
      <c r="AN25" s="60">
        <v>0</v>
      </c>
      <c r="AO25" s="60">
        <v>0</v>
      </c>
      <c r="AP25" s="60">
        <f>Table2[[#This Row],[Company Direct Building Through FY20]]+Table2[[#This Row],[Company Direct Building FY20 and After]]</f>
        <v>0</v>
      </c>
      <c r="AQ25" s="60">
        <v>0</v>
      </c>
      <c r="AR25" s="60">
        <v>353.976</v>
      </c>
      <c r="AS25" s="60">
        <v>0</v>
      </c>
      <c r="AT25" s="60">
        <f>Table2[[#This Row],[Mortgage Recording Tax Through FY20]]+Table2[[#This Row],[Mortgage Recording Tax FY20 and After]]</f>
        <v>353.976</v>
      </c>
      <c r="AU25" s="60">
        <v>0</v>
      </c>
      <c r="AV25" s="60">
        <v>0</v>
      </c>
      <c r="AW25" s="60">
        <v>0</v>
      </c>
      <c r="AX25" s="60">
        <f>Table2[[#This Row],[Pilot Savings Through FY20]]+Table2[[#This Row],[Pilot Savings FY20 and After]]</f>
        <v>0</v>
      </c>
      <c r="AY25" s="60">
        <v>0</v>
      </c>
      <c r="AZ25" s="60">
        <v>353.976</v>
      </c>
      <c r="BA25" s="60">
        <v>0</v>
      </c>
      <c r="BB25" s="60">
        <f>Table2[[#This Row],[Mortgage Recording Tax Exemption Through FY20]]+Table2[[#This Row],[Indirect and Induced Land FY20]]</f>
        <v>366.09480000000002</v>
      </c>
      <c r="BC25" s="60">
        <v>12.1188</v>
      </c>
      <c r="BD25" s="60">
        <v>72.879099999999994</v>
      </c>
      <c r="BE25" s="60">
        <v>112.2672</v>
      </c>
      <c r="BF25" s="60">
        <f>Table2[[#This Row],[Indirect and Induced Land Through FY20]]+Table2[[#This Row],[Indirect and Induced Land FY20 and After]]</f>
        <v>185.1463</v>
      </c>
      <c r="BG25" s="60">
        <v>42.966700000000003</v>
      </c>
      <c r="BH25" s="60">
        <v>258.38929999999999</v>
      </c>
      <c r="BI25" s="60">
        <v>398.03570000000002</v>
      </c>
      <c r="BJ25" s="60">
        <f>Table2[[#This Row],[Indirect and Induced Building Through FY20]]+Table2[[#This Row],[Indirect and Induced Building FY20 and After]]</f>
        <v>656.42499999999995</v>
      </c>
      <c r="BK25" s="60">
        <v>55.085500000000003</v>
      </c>
      <c r="BL25" s="60">
        <v>331.26839999999999</v>
      </c>
      <c r="BM25" s="60">
        <v>510.30290000000002</v>
      </c>
      <c r="BN25" s="60">
        <f>Table2[[#This Row],[TOTAL Real Property Related Taxes Through FY20]]+Table2[[#This Row],[TOTAL Real Property Related Taxes FY20 and After]]</f>
        <v>841.57130000000006</v>
      </c>
      <c r="BO25" s="60">
        <v>57.6661</v>
      </c>
      <c r="BP25" s="60">
        <v>353.41410000000002</v>
      </c>
      <c r="BQ25" s="60">
        <v>534.2088</v>
      </c>
      <c r="BR25" s="60">
        <f>Table2[[#This Row],[Company Direct Through FY20]]+Table2[[#This Row],[Company Direct FY20 and After]]</f>
        <v>887.62290000000007</v>
      </c>
      <c r="BS25" s="60">
        <v>0</v>
      </c>
      <c r="BT25" s="60">
        <v>0</v>
      </c>
      <c r="BU25" s="60">
        <v>0</v>
      </c>
      <c r="BV25" s="60">
        <f>Table2[[#This Row],[Sales Tax Exemption Through FY20]]+Table2[[#This Row],[Sales Tax Exemption FY20 and After]]</f>
        <v>0</v>
      </c>
      <c r="BW25" s="60">
        <v>0</v>
      </c>
      <c r="BX25" s="60">
        <v>0</v>
      </c>
      <c r="BY25" s="60">
        <v>0</v>
      </c>
      <c r="BZ25" s="60">
        <f>Table2[[#This Row],[Energy Tax Savings Through FY20]]+Table2[[#This Row],[Energy Tax Savings FY20 and After]]</f>
        <v>0</v>
      </c>
      <c r="CA25" s="60">
        <v>2.1111</v>
      </c>
      <c r="CB25" s="60">
        <v>14.4674</v>
      </c>
      <c r="CC25" s="60">
        <v>14.676600000000001</v>
      </c>
      <c r="CD25" s="60">
        <f>Table2[[#This Row],[Tax Exempt Bond Savings Through FY20]]+Table2[[#This Row],[Tax Exempt Bond Savings FY20 and After]]</f>
        <v>29.143999999999998</v>
      </c>
      <c r="CE25" s="60">
        <v>59.991300000000003</v>
      </c>
      <c r="CF25" s="60">
        <v>400.60250000000002</v>
      </c>
      <c r="CG25" s="60">
        <v>555.74890000000005</v>
      </c>
      <c r="CH25" s="60">
        <f>Table2[[#This Row],[Indirect and Induced Through FY20]]+Table2[[#This Row],[Indirect and Induced FY20 and After]]</f>
        <v>956.35140000000001</v>
      </c>
      <c r="CI25" s="60">
        <v>115.5463</v>
      </c>
      <c r="CJ25" s="60">
        <v>739.54920000000004</v>
      </c>
      <c r="CK25" s="60">
        <v>1075.2810999999999</v>
      </c>
      <c r="CL25" s="60">
        <f>Table2[[#This Row],[TOTAL Income Consumption Use Taxes Through FY20]]+Table2[[#This Row],[TOTAL Income Consumption Use Taxes FY20 and After]]</f>
        <v>1814.8303000000001</v>
      </c>
      <c r="CM25" s="60">
        <v>2.1111</v>
      </c>
      <c r="CN25" s="60">
        <v>368.4434</v>
      </c>
      <c r="CO25" s="60">
        <v>14.676600000000001</v>
      </c>
      <c r="CP25" s="60">
        <f>Table2[[#This Row],[Assistance Provided Through FY20]]+Table2[[#This Row],[Assistance Provided FY20 and After]]</f>
        <v>383.12</v>
      </c>
      <c r="CQ25" s="60">
        <v>0</v>
      </c>
      <c r="CR25" s="60">
        <v>0</v>
      </c>
      <c r="CS25" s="60">
        <v>0</v>
      </c>
      <c r="CT25" s="60">
        <f>Table2[[#This Row],[Recapture Cancellation Reduction Amount Through FY20]]+Table2[[#This Row],[Recapture Cancellation Reduction Amount FY20 and After]]</f>
        <v>0</v>
      </c>
      <c r="CU25" s="60">
        <v>0</v>
      </c>
      <c r="CV25" s="60">
        <v>0</v>
      </c>
      <c r="CW25" s="60">
        <v>0</v>
      </c>
      <c r="CX25" s="60">
        <f>Table2[[#This Row],[Penalty Paid Through FY20]]+Table2[[#This Row],[Penalty Paid FY20 and After]]</f>
        <v>0</v>
      </c>
      <c r="CY25" s="60">
        <v>2.1111</v>
      </c>
      <c r="CZ25" s="60">
        <v>368.4434</v>
      </c>
      <c r="DA25" s="60">
        <v>14.676600000000001</v>
      </c>
      <c r="DB25" s="60">
        <f>Table2[[#This Row],[TOTAL Assistance Net of Recapture Penalties Through FY20]]+Table2[[#This Row],[TOTAL Assistance Net of Recapture Penalties FY20 and After]]</f>
        <v>383.12</v>
      </c>
      <c r="DC25" s="60">
        <v>57.6661</v>
      </c>
      <c r="DD25" s="60">
        <v>707.39009999999996</v>
      </c>
      <c r="DE25" s="60">
        <v>534.2088</v>
      </c>
      <c r="DF25" s="60">
        <f>Table2[[#This Row],[Company Direct Tax Revenue Before Assistance Through FY20]]+Table2[[#This Row],[Company Direct Tax Revenue Before Assistance FY20 and After]]</f>
        <v>1241.5989</v>
      </c>
      <c r="DG25" s="60">
        <v>115.07680000000001</v>
      </c>
      <c r="DH25" s="60">
        <v>731.87090000000001</v>
      </c>
      <c r="DI25" s="60">
        <v>1066.0518</v>
      </c>
      <c r="DJ25" s="60">
        <f>Table2[[#This Row],[Indirect and Induced Tax Revenues FY20 and After]]+Table2[[#This Row],[Indirect and Induced Tax Revenues Through FY20]]</f>
        <v>1797.9227000000001</v>
      </c>
      <c r="DK25" s="60">
        <v>172.74289999999999</v>
      </c>
      <c r="DL25" s="60">
        <v>1439.261</v>
      </c>
      <c r="DM25" s="60">
        <v>1600.2606000000001</v>
      </c>
      <c r="DN25" s="60">
        <f>Table2[[#This Row],[TOTAL Tax Revenues Before Assistance FY20 and After]]+Table2[[#This Row],[TOTAL Tax Revenues Before Assistance Through FY20]]</f>
        <v>3039.5216</v>
      </c>
      <c r="DO25" s="60">
        <v>170.6318</v>
      </c>
      <c r="DP25" s="60">
        <v>1070.8176000000001</v>
      </c>
      <c r="DQ25" s="60">
        <v>1585.5840000000001</v>
      </c>
      <c r="DR25" s="60">
        <f>Table2[[#This Row],[TOTAL Tax Revenues Net of Assistance Recapture and Penalty Through FY20]]+Table2[[#This Row],[TOTAL Tax Revenues Net of Assistance Recapture and Penalty FY20 and After]]</f>
        <v>2656.4016000000001</v>
      </c>
      <c r="DS25" s="60">
        <v>0</v>
      </c>
      <c r="DT25" s="60">
        <v>0</v>
      </c>
      <c r="DU25" s="60">
        <v>0</v>
      </c>
      <c r="DV25" s="60">
        <v>0</v>
      </c>
      <c r="DW25" s="74">
        <v>0</v>
      </c>
      <c r="DX25" s="74">
        <v>0</v>
      </c>
      <c r="DY25" s="74">
        <v>0</v>
      </c>
      <c r="DZ25" s="74">
        <v>41</v>
      </c>
      <c r="EA25" s="74">
        <v>0</v>
      </c>
      <c r="EB25" s="74">
        <v>0</v>
      </c>
      <c r="EC25" s="74">
        <v>0</v>
      </c>
      <c r="ED25" s="74">
        <v>41</v>
      </c>
      <c r="EE25" s="74">
        <v>0</v>
      </c>
      <c r="EF25" s="74">
        <v>0</v>
      </c>
      <c r="EG25" s="74">
        <v>0</v>
      </c>
      <c r="EH25" s="74">
        <v>100</v>
      </c>
      <c r="EI25" s="8">
        <f>Table2[[#This Row],[Total Industrial Employees FY20]]+Table2[[#This Row],[Total Restaurant Employees FY20]]+Table2[[#This Row],[Total Retail Employees FY20]]+Table2[[#This Row],[Total Other Employees FY20]]</f>
        <v>41</v>
      </c>
      <c r="EJ25" s="8">
        <f>Table2[[#This Row],[Number of Industrial Employees Earning More than Living Wage FY20]]+Table2[[#This Row],[Number of Restaurant Employees Earning More than Living Wage FY20]]+Table2[[#This Row],[Number of Retail Employees Earning More than Living Wage FY20]]+Table2[[#This Row],[Number of Other Employees Earning More than Living Wage FY20]]</f>
        <v>41</v>
      </c>
      <c r="EK25" s="72">
        <f>Table2[[#This Row],[Total Employees Earning More than Living Wage FY20]]/Table2[[#This Row],[Total Jobs FY20]]</f>
        <v>1</v>
      </c>
    </row>
    <row r="26" spans="1:141" x14ac:dyDescent="0.25">
      <c r="A26" s="9">
        <v>93886</v>
      </c>
      <c r="B26" s="11" t="s">
        <v>414</v>
      </c>
      <c r="C26" s="11" t="s">
        <v>867</v>
      </c>
      <c r="D26" s="11" t="s">
        <v>1047</v>
      </c>
      <c r="E26" s="15">
        <v>50</v>
      </c>
      <c r="F26" s="7">
        <v>3224</v>
      </c>
      <c r="G26" s="7">
        <v>29</v>
      </c>
      <c r="H26" s="7">
        <v>81182</v>
      </c>
      <c r="I26" s="7">
        <v>36110</v>
      </c>
      <c r="J26" s="7">
        <v>624120</v>
      </c>
      <c r="K26" s="11" t="s">
        <v>1097</v>
      </c>
      <c r="L26" s="11" t="s">
        <v>1395</v>
      </c>
      <c r="M26" s="11" t="s">
        <v>1398</v>
      </c>
      <c r="N26" s="18">
        <v>6795000</v>
      </c>
      <c r="O26" s="11" t="s">
        <v>1671</v>
      </c>
      <c r="P26" s="8">
        <v>25</v>
      </c>
      <c r="Q26" s="8">
        <v>0</v>
      </c>
      <c r="R26" s="8">
        <v>72</v>
      </c>
      <c r="S26" s="8">
        <v>0</v>
      </c>
      <c r="T26" s="8">
        <v>0</v>
      </c>
      <c r="U26" s="8">
        <v>97</v>
      </c>
      <c r="V26" s="8">
        <v>84</v>
      </c>
      <c r="W26" s="8">
        <v>0</v>
      </c>
      <c r="X26" s="8">
        <v>0</v>
      </c>
      <c r="Y26" s="8">
        <v>132</v>
      </c>
      <c r="Z26" s="8">
        <v>0</v>
      </c>
      <c r="AA26" s="19">
        <v>0</v>
      </c>
      <c r="AB26" s="8">
        <v>0</v>
      </c>
      <c r="AC26" s="8">
        <v>0</v>
      </c>
      <c r="AD26" s="8">
        <v>0</v>
      </c>
      <c r="AE26" s="8">
        <v>0</v>
      </c>
      <c r="AF26" s="8">
        <v>93.814432989690715</v>
      </c>
      <c r="AG26" s="8" t="s">
        <v>1686</v>
      </c>
      <c r="AH26" s="8" t="s">
        <v>1686</v>
      </c>
      <c r="AI26" s="60">
        <v>0</v>
      </c>
      <c r="AJ26" s="60">
        <v>0</v>
      </c>
      <c r="AK26" s="60">
        <v>0</v>
      </c>
      <c r="AL26" s="60">
        <f>Table2[[#This Row],[Company Direct Land Through FY20]]+Table2[[#This Row],[Company Direct Land FY20 and After]]</f>
        <v>0</v>
      </c>
      <c r="AM26" s="60">
        <v>0</v>
      </c>
      <c r="AN26" s="60">
        <v>0</v>
      </c>
      <c r="AO26" s="60">
        <v>0</v>
      </c>
      <c r="AP26" s="60">
        <f>Table2[[#This Row],[Company Direct Building Through FY20]]+Table2[[#This Row],[Company Direct Building FY20 and After]]</f>
        <v>0</v>
      </c>
      <c r="AQ26" s="60">
        <v>0</v>
      </c>
      <c r="AR26" s="60">
        <v>114.5365</v>
      </c>
      <c r="AS26" s="60">
        <v>0</v>
      </c>
      <c r="AT26" s="60">
        <f>Table2[[#This Row],[Mortgage Recording Tax Through FY20]]+Table2[[#This Row],[Mortgage Recording Tax FY20 and After]]</f>
        <v>114.5365</v>
      </c>
      <c r="AU26" s="60">
        <v>0</v>
      </c>
      <c r="AV26" s="60">
        <v>0</v>
      </c>
      <c r="AW26" s="60">
        <v>0</v>
      </c>
      <c r="AX26" s="60">
        <f>Table2[[#This Row],[Pilot Savings Through FY20]]+Table2[[#This Row],[Pilot Savings FY20 and After]]</f>
        <v>0</v>
      </c>
      <c r="AY26" s="60">
        <v>0</v>
      </c>
      <c r="AZ26" s="60">
        <v>114.5365</v>
      </c>
      <c r="BA26" s="60">
        <v>0</v>
      </c>
      <c r="BB26" s="60">
        <f>Table2[[#This Row],[Mortgage Recording Tax Exemption Through FY20]]+Table2[[#This Row],[Indirect and Induced Land FY20]]</f>
        <v>141.3253</v>
      </c>
      <c r="BC26" s="60">
        <v>26.788799999999998</v>
      </c>
      <c r="BD26" s="60">
        <v>204.482</v>
      </c>
      <c r="BE26" s="60">
        <v>248.16650000000001</v>
      </c>
      <c r="BF26" s="60">
        <f>Table2[[#This Row],[Indirect and Induced Land Through FY20]]+Table2[[#This Row],[Indirect and Induced Land FY20 and After]]</f>
        <v>452.64850000000001</v>
      </c>
      <c r="BG26" s="60">
        <v>94.9786</v>
      </c>
      <c r="BH26" s="60">
        <v>724.98119999999994</v>
      </c>
      <c r="BI26" s="60">
        <v>879.86590000000001</v>
      </c>
      <c r="BJ26" s="60">
        <f>Table2[[#This Row],[Indirect and Induced Building Through FY20]]+Table2[[#This Row],[Indirect and Induced Building FY20 and After]]</f>
        <v>1604.8471</v>
      </c>
      <c r="BK26" s="60">
        <v>121.76739999999999</v>
      </c>
      <c r="BL26" s="60">
        <v>929.46320000000003</v>
      </c>
      <c r="BM26" s="60">
        <v>1128.0324000000001</v>
      </c>
      <c r="BN26" s="60">
        <f>Table2[[#This Row],[TOTAL Real Property Related Taxes Through FY20]]+Table2[[#This Row],[TOTAL Real Property Related Taxes FY20 and After]]</f>
        <v>2057.4956000000002</v>
      </c>
      <c r="BO26" s="60">
        <v>127.4725</v>
      </c>
      <c r="BP26" s="60">
        <v>989.7518</v>
      </c>
      <c r="BQ26" s="60">
        <v>1180.8818000000001</v>
      </c>
      <c r="BR26" s="60">
        <f>Table2[[#This Row],[Company Direct Through FY20]]+Table2[[#This Row],[Company Direct FY20 and After]]</f>
        <v>2170.6336000000001</v>
      </c>
      <c r="BS26" s="60">
        <v>0</v>
      </c>
      <c r="BT26" s="60">
        <v>0</v>
      </c>
      <c r="BU26" s="60">
        <v>0</v>
      </c>
      <c r="BV26" s="60">
        <f>Table2[[#This Row],[Sales Tax Exemption Through FY20]]+Table2[[#This Row],[Sales Tax Exemption FY20 and After]]</f>
        <v>0</v>
      </c>
      <c r="BW26" s="60">
        <v>0</v>
      </c>
      <c r="BX26" s="60">
        <v>0</v>
      </c>
      <c r="BY26" s="60">
        <v>0</v>
      </c>
      <c r="BZ26" s="60">
        <f>Table2[[#This Row],[Energy Tax Savings Through FY20]]+Table2[[#This Row],[Energy Tax Savings FY20 and After]]</f>
        <v>0</v>
      </c>
      <c r="CA26" s="60">
        <v>2.7381000000000002</v>
      </c>
      <c r="CB26" s="60">
        <v>20.306999999999999</v>
      </c>
      <c r="CC26" s="60">
        <v>19.035699999999999</v>
      </c>
      <c r="CD26" s="60">
        <f>Table2[[#This Row],[Tax Exempt Bond Savings Through FY20]]+Table2[[#This Row],[Tax Exempt Bond Savings FY20 and After]]</f>
        <v>39.342699999999994</v>
      </c>
      <c r="CE26" s="60">
        <v>132.61170000000001</v>
      </c>
      <c r="CF26" s="60">
        <v>1132.5903000000001</v>
      </c>
      <c r="CG26" s="60">
        <v>1228.4911999999999</v>
      </c>
      <c r="CH26" s="60">
        <f>Table2[[#This Row],[Indirect and Induced Through FY20]]+Table2[[#This Row],[Indirect and Induced FY20 and After]]</f>
        <v>2361.0815000000002</v>
      </c>
      <c r="CI26" s="60">
        <v>257.34609999999998</v>
      </c>
      <c r="CJ26" s="60">
        <v>2102.0351000000001</v>
      </c>
      <c r="CK26" s="60">
        <v>2390.3373000000001</v>
      </c>
      <c r="CL26" s="60">
        <f>Table2[[#This Row],[TOTAL Income Consumption Use Taxes Through FY20]]+Table2[[#This Row],[TOTAL Income Consumption Use Taxes FY20 and After]]</f>
        <v>4492.3724000000002</v>
      </c>
      <c r="CM26" s="60">
        <v>2.7381000000000002</v>
      </c>
      <c r="CN26" s="60">
        <v>134.84350000000001</v>
      </c>
      <c r="CO26" s="60">
        <v>19.035699999999999</v>
      </c>
      <c r="CP26" s="60">
        <f>Table2[[#This Row],[Assistance Provided Through FY20]]+Table2[[#This Row],[Assistance Provided FY20 and After]]</f>
        <v>153.8792</v>
      </c>
      <c r="CQ26" s="60">
        <v>0</v>
      </c>
      <c r="CR26" s="60">
        <v>0</v>
      </c>
      <c r="CS26" s="60">
        <v>0</v>
      </c>
      <c r="CT26" s="60">
        <f>Table2[[#This Row],[Recapture Cancellation Reduction Amount Through FY20]]+Table2[[#This Row],[Recapture Cancellation Reduction Amount FY20 and After]]</f>
        <v>0</v>
      </c>
      <c r="CU26" s="60">
        <v>0</v>
      </c>
      <c r="CV26" s="60">
        <v>0</v>
      </c>
      <c r="CW26" s="60">
        <v>0</v>
      </c>
      <c r="CX26" s="60">
        <f>Table2[[#This Row],[Penalty Paid Through FY20]]+Table2[[#This Row],[Penalty Paid FY20 and After]]</f>
        <v>0</v>
      </c>
      <c r="CY26" s="60">
        <v>2.7381000000000002</v>
      </c>
      <c r="CZ26" s="60">
        <v>134.84350000000001</v>
      </c>
      <c r="DA26" s="60">
        <v>19.035699999999999</v>
      </c>
      <c r="DB26" s="60">
        <f>Table2[[#This Row],[TOTAL Assistance Net of Recapture Penalties Through FY20]]+Table2[[#This Row],[TOTAL Assistance Net of Recapture Penalties FY20 and After]]</f>
        <v>153.8792</v>
      </c>
      <c r="DC26" s="60">
        <v>127.4725</v>
      </c>
      <c r="DD26" s="60">
        <v>1104.2882999999999</v>
      </c>
      <c r="DE26" s="60">
        <v>1180.8818000000001</v>
      </c>
      <c r="DF26" s="60">
        <f>Table2[[#This Row],[Company Direct Tax Revenue Before Assistance Through FY20]]+Table2[[#This Row],[Company Direct Tax Revenue Before Assistance FY20 and After]]</f>
        <v>2285.1701000000003</v>
      </c>
      <c r="DG26" s="60">
        <v>254.37909999999999</v>
      </c>
      <c r="DH26" s="60">
        <v>2062.0535</v>
      </c>
      <c r="DI26" s="60">
        <v>2356.5236</v>
      </c>
      <c r="DJ26" s="60">
        <f>Table2[[#This Row],[Indirect and Induced Tax Revenues FY20 and After]]+Table2[[#This Row],[Indirect and Induced Tax Revenues Through FY20]]</f>
        <v>4418.5771000000004</v>
      </c>
      <c r="DK26" s="60">
        <v>381.85160000000002</v>
      </c>
      <c r="DL26" s="60">
        <v>3166.3418000000001</v>
      </c>
      <c r="DM26" s="60">
        <v>3537.4054000000001</v>
      </c>
      <c r="DN26" s="60">
        <f>Table2[[#This Row],[TOTAL Tax Revenues Before Assistance FY20 and After]]+Table2[[#This Row],[TOTAL Tax Revenues Before Assistance Through FY20]]</f>
        <v>6703.7471999999998</v>
      </c>
      <c r="DO26" s="60">
        <v>379.11349999999999</v>
      </c>
      <c r="DP26" s="60">
        <v>3031.4983000000002</v>
      </c>
      <c r="DQ26" s="60">
        <v>3518.3697000000002</v>
      </c>
      <c r="DR26" s="60">
        <f>Table2[[#This Row],[TOTAL Tax Revenues Net of Assistance Recapture and Penalty Through FY20]]+Table2[[#This Row],[TOTAL Tax Revenues Net of Assistance Recapture and Penalty FY20 and After]]</f>
        <v>6549.8680000000004</v>
      </c>
      <c r="DS26" s="60">
        <v>0</v>
      </c>
      <c r="DT26" s="60">
        <v>0</v>
      </c>
      <c r="DU26" s="60">
        <v>0</v>
      </c>
      <c r="DV26" s="60">
        <v>0</v>
      </c>
      <c r="DW26" s="74">
        <v>0</v>
      </c>
      <c r="DX26" s="74">
        <v>0</v>
      </c>
      <c r="DY26" s="74">
        <v>0</v>
      </c>
      <c r="DZ26" s="74">
        <v>97</v>
      </c>
      <c r="EA26" s="74">
        <v>0</v>
      </c>
      <c r="EB26" s="74">
        <v>0</v>
      </c>
      <c r="EC26" s="74">
        <v>0</v>
      </c>
      <c r="ED26" s="74">
        <v>97</v>
      </c>
      <c r="EE26" s="74">
        <v>0</v>
      </c>
      <c r="EF26" s="74">
        <v>0</v>
      </c>
      <c r="EG26" s="74">
        <v>0</v>
      </c>
      <c r="EH26" s="74">
        <v>100</v>
      </c>
      <c r="EI26" s="8">
        <f>Table2[[#This Row],[Total Industrial Employees FY20]]+Table2[[#This Row],[Total Restaurant Employees FY20]]+Table2[[#This Row],[Total Retail Employees FY20]]+Table2[[#This Row],[Total Other Employees FY20]]</f>
        <v>97</v>
      </c>
      <c r="EJ26" s="8">
        <f>Table2[[#This Row],[Number of Industrial Employees Earning More than Living Wage FY20]]+Table2[[#This Row],[Number of Restaurant Employees Earning More than Living Wage FY20]]+Table2[[#This Row],[Number of Retail Employees Earning More than Living Wage FY20]]+Table2[[#This Row],[Number of Other Employees Earning More than Living Wage FY20]]</f>
        <v>97</v>
      </c>
      <c r="EK26" s="72">
        <f>Table2[[#This Row],[Total Employees Earning More than Living Wage FY20]]/Table2[[#This Row],[Total Jobs FY20]]</f>
        <v>1</v>
      </c>
    </row>
    <row r="27" spans="1:141" x14ac:dyDescent="0.25">
      <c r="A27" s="9">
        <v>93180</v>
      </c>
      <c r="B27" s="11" t="s">
        <v>297</v>
      </c>
      <c r="C27" s="11" t="s">
        <v>750</v>
      </c>
      <c r="D27" s="11" t="s">
        <v>1045</v>
      </c>
      <c r="E27" s="15">
        <v>30</v>
      </c>
      <c r="F27" s="7">
        <v>2361</v>
      </c>
      <c r="G27" s="7">
        <v>281</v>
      </c>
      <c r="H27" s="7">
        <v>14000</v>
      </c>
      <c r="I27" s="7">
        <v>8920</v>
      </c>
      <c r="J27" s="7">
        <v>423830</v>
      </c>
      <c r="K27" s="11" t="s">
        <v>1048</v>
      </c>
      <c r="L27" s="11" t="s">
        <v>1247</v>
      </c>
      <c r="M27" s="11" t="s">
        <v>1225</v>
      </c>
      <c r="N27" s="18">
        <v>2250000</v>
      </c>
      <c r="O27" s="11" t="s">
        <v>1658</v>
      </c>
      <c r="P27" s="8">
        <v>1</v>
      </c>
      <c r="Q27" s="8">
        <v>1</v>
      </c>
      <c r="R27" s="8">
        <v>23</v>
      </c>
      <c r="S27" s="8">
        <v>0</v>
      </c>
      <c r="T27" s="8">
        <v>0</v>
      </c>
      <c r="U27" s="8">
        <v>25</v>
      </c>
      <c r="V27" s="8">
        <v>23</v>
      </c>
      <c r="W27" s="8">
        <v>0</v>
      </c>
      <c r="X27" s="8">
        <v>0</v>
      </c>
      <c r="Y27" s="8">
        <v>0</v>
      </c>
      <c r="Z27" s="8">
        <v>3</v>
      </c>
      <c r="AA27" s="19">
        <v>0</v>
      </c>
      <c r="AB27" s="8">
        <v>0</v>
      </c>
      <c r="AC27" s="8">
        <v>0</v>
      </c>
      <c r="AD27" s="8">
        <v>0</v>
      </c>
      <c r="AE27" s="8">
        <v>0</v>
      </c>
      <c r="AF27" s="8">
        <v>64</v>
      </c>
      <c r="AG27" s="8" t="s">
        <v>1686</v>
      </c>
      <c r="AH27" s="8" t="s">
        <v>1687</v>
      </c>
      <c r="AI27" s="60">
        <v>12.2727</v>
      </c>
      <c r="AJ27" s="60">
        <v>125.4148</v>
      </c>
      <c r="AK27" s="60">
        <v>56.7014</v>
      </c>
      <c r="AL27" s="60">
        <f>Table2[[#This Row],[Company Direct Land Through FY20]]+Table2[[#This Row],[Company Direct Land FY20 and After]]</f>
        <v>182.11619999999999</v>
      </c>
      <c r="AM27" s="60">
        <v>29.494</v>
      </c>
      <c r="AN27" s="60">
        <v>144.5351</v>
      </c>
      <c r="AO27" s="60">
        <v>136.26679999999999</v>
      </c>
      <c r="AP27" s="60">
        <f>Table2[[#This Row],[Company Direct Building Through FY20]]+Table2[[#This Row],[Company Direct Building FY20 and After]]</f>
        <v>280.80189999999999</v>
      </c>
      <c r="AQ27" s="60">
        <v>0</v>
      </c>
      <c r="AR27" s="60">
        <v>29.986000000000001</v>
      </c>
      <c r="AS27" s="60">
        <v>0</v>
      </c>
      <c r="AT27" s="60">
        <f>Table2[[#This Row],[Mortgage Recording Tax Through FY20]]+Table2[[#This Row],[Mortgage Recording Tax FY20 and After]]</f>
        <v>29.986000000000001</v>
      </c>
      <c r="AU27" s="60">
        <v>20.853300000000001</v>
      </c>
      <c r="AV27" s="60">
        <v>97.707400000000007</v>
      </c>
      <c r="AW27" s="60">
        <v>96.3459</v>
      </c>
      <c r="AX27" s="60">
        <f>Table2[[#This Row],[Pilot Savings Through FY20]]+Table2[[#This Row],[Pilot Savings FY20 and After]]</f>
        <v>194.05330000000001</v>
      </c>
      <c r="AY27" s="60">
        <v>0</v>
      </c>
      <c r="AZ27" s="60">
        <v>29.986000000000001</v>
      </c>
      <c r="BA27" s="60">
        <v>0</v>
      </c>
      <c r="BB27" s="60">
        <f>Table2[[#This Row],[Mortgage Recording Tax Exemption Through FY20]]+Table2[[#This Row],[Indirect and Induced Land FY20]]</f>
        <v>69.062700000000007</v>
      </c>
      <c r="BC27" s="60">
        <v>39.076700000000002</v>
      </c>
      <c r="BD27" s="60">
        <v>233.29220000000001</v>
      </c>
      <c r="BE27" s="60">
        <v>180.541</v>
      </c>
      <c r="BF27" s="60">
        <f>Table2[[#This Row],[Indirect and Induced Land Through FY20]]+Table2[[#This Row],[Indirect and Induced Land FY20 and After]]</f>
        <v>413.83320000000003</v>
      </c>
      <c r="BG27" s="60">
        <v>138.54480000000001</v>
      </c>
      <c r="BH27" s="60">
        <v>827.12689999999998</v>
      </c>
      <c r="BI27" s="60">
        <v>640.09929999999997</v>
      </c>
      <c r="BJ27" s="60">
        <f>Table2[[#This Row],[Indirect and Induced Building Through FY20]]+Table2[[#This Row],[Indirect and Induced Building FY20 and After]]</f>
        <v>1467.2262000000001</v>
      </c>
      <c r="BK27" s="60">
        <v>198.53489999999999</v>
      </c>
      <c r="BL27" s="60">
        <v>1232.6615999999999</v>
      </c>
      <c r="BM27" s="60">
        <v>917.26260000000002</v>
      </c>
      <c r="BN27" s="60">
        <f>Table2[[#This Row],[TOTAL Real Property Related Taxes Through FY20]]+Table2[[#This Row],[TOTAL Real Property Related Taxes FY20 and After]]</f>
        <v>2149.9241999999999</v>
      </c>
      <c r="BO27" s="60">
        <v>301.52339999999998</v>
      </c>
      <c r="BP27" s="60">
        <v>2273.5149000000001</v>
      </c>
      <c r="BQ27" s="60">
        <v>1393.0869</v>
      </c>
      <c r="BR27" s="60">
        <f>Table2[[#This Row],[Company Direct Through FY20]]+Table2[[#This Row],[Company Direct FY20 and After]]</f>
        <v>3666.6018000000004</v>
      </c>
      <c r="BS27" s="60">
        <v>0</v>
      </c>
      <c r="BT27" s="60">
        <v>2.6223000000000001</v>
      </c>
      <c r="BU27" s="60">
        <v>0</v>
      </c>
      <c r="BV27" s="60">
        <f>Table2[[#This Row],[Sales Tax Exemption Through FY20]]+Table2[[#This Row],[Sales Tax Exemption FY20 and After]]</f>
        <v>2.6223000000000001</v>
      </c>
      <c r="BW27" s="60">
        <v>0</v>
      </c>
      <c r="BX27" s="60">
        <v>0</v>
      </c>
      <c r="BY27" s="60">
        <v>0</v>
      </c>
      <c r="BZ27" s="60">
        <f>Table2[[#This Row],[Energy Tax Savings Through FY20]]+Table2[[#This Row],[Energy Tax Savings FY20 and After]]</f>
        <v>0</v>
      </c>
      <c r="CA27" s="60">
        <v>0</v>
      </c>
      <c r="CB27" s="60">
        <v>0</v>
      </c>
      <c r="CC27" s="60">
        <v>0</v>
      </c>
      <c r="CD27" s="60">
        <f>Table2[[#This Row],[Tax Exempt Bond Savings Through FY20]]+Table2[[#This Row],[Tax Exempt Bond Savings FY20 and After]]</f>
        <v>0</v>
      </c>
      <c r="CE27" s="60">
        <v>176.8843</v>
      </c>
      <c r="CF27" s="60">
        <v>1281.5428999999999</v>
      </c>
      <c r="CG27" s="60">
        <v>817.23400000000004</v>
      </c>
      <c r="CH27" s="60">
        <f>Table2[[#This Row],[Indirect and Induced Through FY20]]+Table2[[#This Row],[Indirect and Induced FY20 and After]]</f>
        <v>2098.7768999999998</v>
      </c>
      <c r="CI27" s="60">
        <v>478.40769999999998</v>
      </c>
      <c r="CJ27" s="60">
        <v>3552.4355</v>
      </c>
      <c r="CK27" s="60">
        <v>2210.3209000000002</v>
      </c>
      <c r="CL27" s="60">
        <f>Table2[[#This Row],[TOTAL Income Consumption Use Taxes Through FY20]]+Table2[[#This Row],[TOTAL Income Consumption Use Taxes FY20 and After]]</f>
        <v>5762.7564000000002</v>
      </c>
      <c r="CM27" s="60">
        <v>20.853300000000001</v>
      </c>
      <c r="CN27" s="60">
        <v>130.31569999999999</v>
      </c>
      <c r="CO27" s="60">
        <v>96.3459</v>
      </c>
      <c r="CP27" s="60">
        <f>Table2[[#This Row],[Assistance Provided Through FY20]]+Table2[[#This Row],[Assistance Provided FY20 and After]]</f>
        <v>226.66159999999999</v>
      </c>
      <c r="CQ27" s="60">
        <v>0</v>
      </c>
      <c r="CR27" s="60">
        <v>0</v>
      </c>
      <c r="CS27" s="60">
        <v>0</v>
      </c>
      <c r="CT27" s="60">
        <f>Table2[[#This Row],[Recapture Cancellation Reduction Amount Through FY20]]+Table2[[#This Row],[Recapture Cancellation Reduction Amount FY20 and After]]</f>
        <v>0</v>
      </c>
      <c r="CU27" s="60">
        <v>0</v>
      </c>
      <c r="CV27" s="60">
        <v>0</v>
      </c>
      <c r="CW27" s="60">
        <v>0</v>
      </c>
      <c r="CX27" s="60">
        <f>Table2[[#This Row],[Penalty Paid Through FY20]]+Table2[[#This Row],[Penalty Paid FY20 and After]]</f>
        <v>0</v>
      </c>
      <c r="CY27" s="60">
        <v>20.853300000000001</v>
      </c>
      <c r="CZ27" s="60">
        <v>130.31569999999999</v>
      </c>
      <c r="DA27" s="60">
        <v>96.3459</v>
      </c>
      <c r="DB27" s="60">
        <f>Table2[[#This Row],[TOTAL Assistance Net of Recapture Penalties Through FY20]]+Table2[[#This Row],[TOTAL Assistance Net of Recapture Penalties FY20 and After]]</f>
        <v>226.66159999999999</v>
      </c>
      <c r="DC27" s="60">
        <v>343.2901</v>
      </c>
      <c r="DD27" s="60">
        <v>2573.4508000000001</v>
      </c>
      <c r="DE27" s="60">
        <v>1586.0551</v>
      </c>
      <c r="DF27" s="60">
        <f>Table2[[#This Row],[Company Direct Tax Revenue Before Assistance Through FY20]]+Table2[[#This Row],[Company Direct Tax Revenue Before Assistance FY20 and After]]</f>
        <v>4159.5059000000001</v>
      </c>
      <c r="DG27" s="60">
        <v>354.50580000000002</v>
      </c>
      <c r="DH27" s="60">
        <v>2341.962</v>
      </c>
      <c r="DI27" s="60">
        <v>1637.8742999999999</v>
      </c>
      <c r="DJ27" s="60">
        <f>Table2[[#This Row],[Indirect and Induced Tax Revenues FY20 and After]]+Table2[[#This Row],[Indirect and Induced Tax Revenues Through FY20]]</f>
        <v>3979.8362999999999</v>
      </c>
      <c r="DK27" s="60">
        <v>697.79589999999996</v>
      </c>
      <c r="DL27" s="60">
        <v>4915.4128000000001</v>
      </c>
      <c r="DM27" s="60">
        <v>3223.9294</v>
      </c>
      <c r="DN27" s="60">
        <f>Table2[[#This Row],[TOTAL Tax Revenues Before Assistance FY20 and After]]+Table2[[#This Row],[TOTAL Tax Revenues Before Assistance Through FY20]]</f>
        <v>8139.3422</v>
      </c>
      <c r="DO27" s="60">
        <v>676.94259999999997</v>
      </c>
      <c r="DP27" s="60">
        <v>4785.0971</v>
      </c>
      <c r="DQ27" s="60">
        <v>3127.5835000000002</v>
      </c>
      <c r="DR27" s="60">
        <f>Table2[[#This Row],[TOTAL Tax Revenues Net of Assistance Recapture and Penalty Through FY20]]+Table2[[#This Row],[TOTAL Tax Revenues Net of Assistance Recapture and Penalty FY20 and After]]</f>
        <v>7912.6805999999997</v>
      </c>
      <c r="DS27" s="60">
        <v>0</v>
      </c>
      <c r="DT27" s="60">
        <v>0</v>
      </c>
      <c r="DU27" s="60">
        <v>0</v>
      </c>
      <c r="DV27" s="60">
        <v>0</v>
      </c>
      <c r="DW27" s="74">
        <v>25</v>
      </c>
      <c r="DX27" s="74">
        <v>0</v>
      </c>
      <c r="DY27" s="74">
        <v>0</v>
      </c>
      <c r="DZ27" s="74">
        <v>0</v>
      </c>
      <c r="EA27" s="74">
        <v>25</v>
      </c>
      <c r="EB27" s="74">
        <v>0</v>
      </c>
      <c r="EC27" s="74">
        <v>0</v>
      </c>
      <c r="ED27" s="74">
        <v>0</v>
      </c>
      <c r="EE27" s="74">
        <v>100</v>
      </c>
      <c r="EF27" s="74">
        <v>0</v>
      </c>
      <c r="EG27" s="74">
        <v>0</v>
      </c>
      <c r="EH27" s="74">
        <v>0</v>
      </c>
      <c r="EI27" s="8">
        <f>Table2[[#This Row],[Total Industrial Employees FY20]]+Table2[[#This Row],[Total Restaurant Employees FY20]]+Table2[[#This Row],[Total Retail Employees FY20]]+Table2[[#This Row],[Total Other Employees FY20]]</f>
        <v>25</v>
      </c>
      <c r="EJ27" s="8">
        <f>Table2[[#This Row],[Number of Industrial Employees Earning More than Living Wage FY20]]+Table2[[#This Row],[Number of Restaurant Employees Earning More than Living Wage FY20]]+Table2[[#This Row],[Number of Retail Employees Earning More than Living Wage FY20]]+Table2[[#This Row],[Number of Other Employees Earning More than Living Wage FY20]]</f>
        <v>25</v>
      </c>
      <c r="EK27" s="72">
        <f>Table2[[#This Row],[Total Employees Earning More than Living Wage FY20]]/Table2[[#This Row],[Total Jobs FY20]]</f>
        <v>1</v>
      </c>
    </row>
    <row r="28" spans="1:141" x14ac:dyDescent="0.25">
      <c r="A28" s="9">
        <v>92673</v>
      </c>
      <c r="B28" s="11" t="s">
        <v>222</v>
      </c>
      <c r="C28" s="11" t="s">
        <v>676</v>
      </c>
      <c r="D28" s="11" t="s">
        <v>1045</v>
      </c>
      <c r="E28" s="15">
        <v>19</v>
      </c>
      <c r="F28" s="7">
        <v>4012</v>
      </c>
      <c r="G28" s="7">
        <v>29</v>
      </c>
      <c r="H28" s="7">
        <v>34020</v>
      </c>
      <c r="I28" s="7">
        <v>10670</v>
      </c>
      <c r="J28" s="7">
        <v>337214</v>
      </c>
      <c r="K28" s="11" t="s">
        <v>1048</v>
      </c>
      <c r="L28" s="11" t="s">
        <v>1158</v>
      </c>
      <c r="M28" s="11" t="s">
        <v>1133</v>
      </c>
      <c r="N28" s="18">
        <v>1400000</v>
      </c>
      <c r="O28" s="11" t="s">
        <v>1658</v>
      </c>
      <c r="P28" s="8">
        <v>3</v>
      </c>
      <c r="Q28" s="8">
        <v>0</v>
      </c>
      <c r="R28" s="8">
        <v>60</v>
      </c>
      <c r="S28" s="8">
        <v>0</v>
      </c>
      <c r="T28" s="8">
        <v>0</v>
      </c>
      <c r="U28" s="8">
        <v>63</v>
      </c>
      <c r="V28" s="8">
        <v>61</v>
      </c>
      <c r="W28" s="8">
        <v>0</v>
      </c>
      <c r="X28" s="8">
        <v>0</v>
      </c>
      <c r="Y28" s="8">
        <v>41</v>
      </c>
      <c r="Z28" s="8">
        <v>9</v>
      </c>
      <c r="AA28" s="19">
        <v>0</v>
      </c>
      <c r="AB28" s="8">
        <v>0</v>
      </c>
      <c r="AC28" s="8">
        <v>0</v>
      </c>
      <c r="AD28" s="8">
        <v>0</v>
      </c>
      <c r="AE28" s="8">
        <v>0</v>
      </c>
      <c r="AF28" s="8">
        <v>93.650793650793645</v>
      </c>
      <c r="AG28" s="8" t="s">
        <v>1686</v>
      </c>
      <c r="AH28" s="8" t="s">
        <v>1687</v>
      </c>
      <c r="AI28" s="60">
        <v>29.8935</v>
      </c>
      <c r="AJ28" s="60">
        <v>274.11309999999997</v>
      </c>
      <c r="AK28" s="60">
        <v>46.6297</v>
      </c>
      <c r="AL28" s="60">
        <f>Table2[[#This Row],[Company Direct Land Through FY20]]+Table2[[#This Row],[Company Direct Land FY20 and After]]</f>
        <v>320.74279999999999</v>
      </c>
      <c r="AM28" s="60">
        <v>34.832099999999997</v>
      </c>
      <c r="AN28" s="60">
        <v>145.78530000000001</v>
      </c>
      <c r="AO28" s="60">
        <v>54.332999999999998</v>
      </c>
      <c r="AP28" s="60">
        <f>Table2[[#This Row],[Company Direct Building Through FY20]]+Table2[[#This Row],[Company Direct Building FY20 and After]]</f>
        <v>200.1183</v>
      </c>
      <c r="AQ28" s="60">
        <v>0</v>
      </c>
      <c r="AR28" s="60">
        <v>18.870799999999999</v>
      </c>
      <c r="AS28" s="60">
        <v>0</v>
      </c>
      <c r="AT28" s="60">
        <f>Table2[[#This Row],[Mortgage Recording Tax Through FY20]]+Table2[[#This Row],[Mortgage Recording Tax FY20 and After]]</f>
        <v>18.870799999999999</v>
      </c>
      <c r="AU28" s="60">
        <v>49.081299999999999</v>
      </c>
      <c r="AV28" s="60">
        <v>253.7432</v>
      </c>
      <c r="AW28" s="60">
        <v>76.559799999999996</v>
      </c>
      <c r="AX28" s="60">
        <f>Table2[[#This Row],[Pilot Savings Through FY20]]+Table2[[#This Row],[Pilot Savings FY20 and After]]</f>
        <v>330.303</v>
      </c>
      <c r="AY28" s="60">
        <v>0</v>
      </c>
      <c r="AZ28" s="60">
        <v>18.870799999999999</v>
      </c>
      <c r="BA28" s="60">
        <v>0</v>
      </c>
      <c r="BB28" s="60">
        <f>Table2[[#This Row],[Mortgage Recording Tax Exemption Through FY20]]+Table2[[#This Row],[Indirect and Induced Land FY20]]</f>
        <v>64.752300000000005</v>
      </c>
      <c r="BC28" s="60">
        <v>45.881500000000003</v>
      </c>
      <c r="BD28" s="60">
        <v>398.19130000000001</v>
      </c>
      <c r="BE28" s="60">
        <v>71.568700000000007</v>
      </c>
      <c r="BF28" s="60">
        <f>Table2[[#This Row],[Indirect and Induced Land Through FY20]]+Table2[[#This Row],[Indirect and Induced Land FY20 and After]]</f>
        <v>469.76</v>
      </c>
      <c r="BG28" s="60">
        <v>162.67080000000001</v>
      </c>
      <c r="BH28" s="60">
        <v>1411.7684999999999</v>
      </c>
      <c r="BI28" s="60">
        <v>253.74340000000001</v>
      </c>
      <c r="BJ28" s="60">
        <f>Table2[[#This Row],[Indirect and Induced Building Through FY20]]+Table2[[#This Row],[Indirect and Induced Building FY20 and After]]</f>
        <v>1665.5119</v>
      </c>
      <c r="BK28" s="60">
        <v>224.19659999999999</v>
      </c>
      <c r="BL28" s="60">
        <v>1976.115</v>
      </c>
      <c r="BM28" s="60">
        <v>349.71499999999997</v>
      </c>
      <c r="BN28" s="60">
        <f>Table2[[#This Row],[TOTAL Real Property Related Taxes Through FY20]]+Table2[[#This Row],[TOTAL Real Property Related Taxes FY20 and After]]</f>
        <v>2325.83</v>
      </c>
      <c r="BO28" s="60">
        <v>494.75</v>
      </c>
      <c r="BP28" s="60">
        <v>4765.2233999999999</v>
      </c>
      <c r="BQ28" s="60">
        <v>771.73950000000002</v>
      </c>
      <c r="BR28" s="60">
        <f>Table2[[#This Row],[Company Direct Through FY20]]+Table2[[#This Row],[Company Direct FY20 and After]]</f>
        <v>5536.9628999999995</v>
      </c>
      <c r="BS28" s="60">
        <v>0</v>
      </c>
      <c r="BT28" s="60">
        <v>0</v>
      </c>
      <c r="BU28" s="60">
        <v>0</v>
      </c>
      <c r="BV28" s="60">
        <f>Table2[[#This Row],[Sales Tax Exemption Through FY20]]+Table2[[#This Row],[Sales Tax Exemption FY20 and After]]</f>
        <v>0</v>
      </c>
      <c r="BW28" s="60">
        <v>0</v>
      </c>
      <c r="BX28" s="60">
        <v>0</v>
      </c>
      <c r="BY28" s="60">
        <v>0</v>
      </c>
      <c r="BZ28" s="60">
        <f>Table2[[#This Row],[Energy Tax Savings Through FY20]]+Table2[[#This Row],[Energy Tax Savings FY20 and After]]</f>
        <v>0</v>
      </c>
      <c r="CA28" s="60">
        <v>0</v>
      </c>
      <c r="CB28" s="60">
        <v>0</v>
      </c>
      <c r="CC28" s="60">
        <v>0</v>
      </c>
      <c r="CD28" s="60">
        <f>Table2[[#This Row],[Tax Exempt Bond Savings Through FY20]]+Table2[[#This Row],[Tax Exempt Bond Savings FY20 and After]]</f>
        <v>0</v>
      </c>
      <c r="CE28" s="60">
        <v>207.6867</v>
      </c>
      <c r="CF28" s="60">
        <v>2267.8227000000002</v>
      </c>
      <c r="CG28" s="60">
        <v>323.96179999999998</v>
      </c>
      <c r="CH28" s="60">
        <f>Table2[[#This Row],[Indirect and Induced Through FY20]]+Table2[[#This Row],[Indirect and Induced FY20 and After]]</f>
        <v>2591.7845000000002</v>
      </c>
      <c r="CI28" s="60">
        <v>702.43669999999997</v>
      </c>
      <c r="CJ28" s="60">
        <v>7033.0460999999996</v>
      </c>
      <c r="CK28" s="60">
        <v>1095.7012999999999</v>
      </c>
      <c r="CL28" s="60">
        <f>Table2[[#This Row],[TOTAL Income Consumption Use Taxes Through FY20]]+Table2[[#This Row],[TOTAL Income Consumption Use Taxes FY20 and After]]</f>
        <v>8128.7473999999993</v>
      </c>
      <c r="CM28" s="60">
        <v>49.081299999999999</v>
      </c>
      <c r="CN28" s="60">
        <v>272.61399999999998</v>
      </c>
      <c r="CO28" s="60">
        <v>76.559799999999996</v>
      </c>
      <c r="CP28" s="60">
        <f>Table2[[#This Row],[Assistance Provided Through FY20]]+Table2[[#This Row],[Assistance Provided FY20 and After]]</f>
        <v>349.17379999999997</v>
      </c>
      <c r="CQ28" s="60">
        <v>0</v>
      </c>
      <c r="CR28" s="60">
        <v>0</v>
      </c>
      <c r="CS28" s="60">
        <v>0</v>
      </c>
      <c r="CT28" s="60">
        <f>Table2[[#This Row],[Recapture Cancellation Reduction Amount Through FY20]]+Table2[[#This Row],[Recapture Cancellation Reduction Amount FY20 and After]]</f>
        <v>0</v>
      </c>
      <c r="CU28" s="60">
        <v>0</v>
      </c>
      <c r="CV28" s="60">
        <v>0</v>
      </c>
      <c r="CW28" s="60">
        <v>0</v>
      </c>
      <c r="CX28" s="60">
        <f>Table2[[#This Row],[Penalty Paid Through FY20]]+Table2[[#This Row],[Penalty Paid FY20 and After]]</f>
        <v>0</v>
      </c>
      <c r="CY28" s="60">
        <v>49.081299999999999</v>
      </c>
      <c r="CZ28" s="60">
        <v>272.61399999999998</v>
      </c>
      <c r="DA28" s="60">
        <v>76.559799999999996</v>
      </c>
      <c r="DB28" s="60">
        <f>Table2[[#This Row],[TOTAL Assistance Net of Recapture Penalties Through FY20]]+Table2[[#This Row],[TOTAL Assistance Net of Recapture Penalties FY20 and After]]</f>
        <v>349.17379999999997</v>
      </c>
      <c r="DC28" s="60">
        <v>559.47559999999999</v>
      </c>
      <c r="DD28" s="60">
        <v>5203.9925999999996</v>
      </c>
      <c r="DE28" s="60">
        <v>872.70219999999995</v>
      </c>
      <c r="DF28" s="60">
        <f>Table2[[#This Row],[Company Direct Tax Revenue Before Assistance Through FY20]]+Table2[[#This Row],[Company Direct Tax Revenue Before Assistance FY20 and After]]</f>
        <v>6076.6947999999993</v>
      </c>
      <c r="DG28" s="60">
        <v>416.23899999999998</v>
      </c>
      <c r="DH28" s="60">
        <v>4077.7824999999998</v>
      </c>
      <c r="DI28" s="60">
        <v>649.27390000000003</v>
      </c>
      <c r="DJ28" s="60">
        <f>Table2[[#This Row],[Indirect and Induced Tax Revenues FY20 and After]]+Table2[[#This Row],[Indirect and Induced Tax Revenues Through FY20]]</f>
        <v>4727.0563999999995</v>
      </c>
      <c r="DK28" s="60">
        <v>975.71460000000002</v>
      </c>
      <c r="DL28" s="60">
        <v>9281.7751000000007</v>
      </c>
      <c r="DM28" s="60">
        <v>1521.9761000000001</v>
      </c>
      <c r="DN28" s="60">
        <f>Table2[[#This Row],[TOTAL Tax Revenues Before Assistance FY20 and After]]+Table2[[#This Row],[TOTAL Tax Revenues Before Assistance Through FY20]]</f>
        <v>10803.751200000001</v>
      </c>
      <c r="DO28" s="60">
        <v>926.63329999999996</v>
      </c>
      <c r="DP28" s="60">
        <v>9009.1610999999994</v>
      </c>
      <c r="DQ28" s="60">
        <v>1445.4163000000001</v>
      </c>
      <c r="DR28" s="60">
        <f>Table2[[#This Row],[TOTAL Tax Revenues Net of Assistance Recapture and Penalty Through FY20]]+Table2[[#This Row],[TOTAL Tax Revenues Net of Assistance Recapture and Penalty FY20 and After]]</f>
        <v>10454.5774</v>
      </c>
      <c r="DS28" s="60">
        <v>0</v>
      </c>
      <c r="DT28" s="60">
        <v>0</v>
      </c>
      <c r="DU28" s="60">
        <v>0</v>
      </c>
      <c r="DV28" s="60">
        <v>0</v>
      </c>
      <c r="DW28" s="74">
        <v>63</v>
      </c>
      <c r="DX28" s="74">
        <v>0</v>
      </c>
      <c r="DY28" s="74">
        <v>0</v>
      </c>
      <c r="DZ28" s="74">
        <v>0</v>
      </c>
      <c r="EA28" s="74">
        <v>63</v>
      </c>
      <c r="EB28" s="74">
        <v>0</v>
      </c>
      <c r="EC28" s="74">
        <v>0</v>
      </c>
      <c r="ED28" s="74">
        <v>0</v>
      </c>
      <c r="EE28" s="74">
        <v>100</v>
      </c>
      <c r="EF28" s="74">
        <v>0</v>
      </c>
      <c r="EG28" s="74">
        <v>0</v>
      </c>
      <c r="EH28" s="74">
        <v>0</v>
      </c>
      <c r="EI28" s="8">
        <f>Table2[[#This Row],[Total Industrial Employees FY20]]+Table2[[#This Row],[Total Restaurant Employees FY20]]+Table2[[#This Row],[Total Retail Employees FY20]]+Table2[[#This Row],[Total Other Employees FY20]]</f>
        <v>63</v>
      </c>
      <c r="EJ28" s="8">
        <f>Table2[[#This Row],[Number of Industrial Employees Earning More than Living Wage FY20]]+Table2[[#This Row],[Number of Restaurant Employees Earning More than Living Wage FY20]]+Table2[[#This Row],[Number of Retail Employees Earning More than Living Wage FY20]]+Table2[[#This Row],[Number of Other Employees Earning More than Living Wage FY20]]</f>
        <v>63</v>
      </c>
      <c r="EK28" s="72">
        <f>Table2[[#This Row],[Total Employees Earning More than Living Wage FY20]]/Table2[[#This Row],[Total Jobs FY20]]</f>
        <v>1</v>
      </c>
    </row>
    <row r="29" spans="1:141" x14ac:dyDescent="0.25">
      <c r="A29" s="9">
        <v>94041</v>
      </c>
      <c r="B29" s="11" t="s">
        <v>443</v>
      </c>
      <c r="C29" s="11" t="s">
        <v>896</v>
      </c>
      <c r="D29" s="11" t="s">
        <v>1045</v>
      </c>
      <c r="E29" s="15">
        <v>22</v>
      </c>
      <c r="F29" s="7">
        <v>812</v>
      </c>
      <c r="G29" s="7">
        <v>43</v>
      </c>
      <c r="H29" s="7">
        <v>25002</v>
      </c>
      <c r="I29" s="7">
        <v>23180</v>
      </c>
      <c r="J29" s="7">
        <v>333519</v>
      </c>
      <c r="K29" s="11" t="s">
        <v>1048</v>
      </c>
      <c r="L29" s="11" t="s">
        <v>1437</v>
      </c>
      <c r="M29" s="11" t="s">
        <v>1424</v>
      </c>
      <c r="N29" s="18">
        <v>2120000</v>
      </c>
      <c r="O29" s="11" t="s">
        <v>1662</v>
      </c>
      <c r="P29" s="8">
        <v>0</v>
      </c>
      <c r="Q29" s="8">
        <v>0</v>
      </c>
      <c r="R29" s="8">
        <v>57</v>
      </c>
      <c r="S29" s="8">
        <v>0</v>
      </c>
      <c r="T29" s="8">
        <v>0</v>
      </c>
      <c r="U29" s="8">
        <v>57</v>
      </c>
      <c r="V29" s="8">
        <v>57</v>
      </c>
      <c r="W29" s="8">
        <v>0</v>
      </c>
      <c r="X29" s="8">
        <v>0</v>
      </c>
      <c r="Y29" s="8">
        <v>43</v>
      </c>
      <c r="Z29" s="8">
        <v>7</v>
      </c>
      <c r="AA29" s="19">
        <v>0</v>
      </c>
      <c r="AB29" s="8">
        <v>0</v>
      </c>
      <c r="AC29" s="8">
        <v>0</v>
      </c>
      <c r="AD29" s="8">
        <v>6</v>
      </c>
      <c r="AE29" s="8">
        <v>94</v>
      </c>
      <c r="AF29" s="8">
        <v>57.894736842105267</v>
      </c>
      <c r="AG29" s="8" t="s">
        <v>1686</v>
      </c>
      <c r="AH29" s="8" t="s">
        <v>1687</v>
      </c>
      <c r="AI29" s="60">
        <v>70.338099999999997</v>
      </c>
      <c r="AJ29" s="60">
        <v>238.66130000000001</v>
      </c>
      <c r="AK29" s="60">
        <v>797.90179999999998</v>
      </c>
      <c r="AL29" s="60">
        <f>Table2[[#This Row],[Company Direct Land Through FY20]]+Table2[[#This Row],[Company Direct Land FY20 and After]]</f>
        <v>1036.5631000000001</v>
      </c>
      <c r="AM29" s="60">
        <v>62.405200000000001</v>
      </c>
      <c r="AN29" s="60">
        <v>199.71340000000001</v>
      </c>
      <c r="AO29" s="60">
        <v>707.91179999999997</v>
      </c>
      <c r="AP29" s="60">
        <f>Table2[[#This Row],[Company Direct Building Through FY20]]+Table2[[#This Row],[Company Direct Building FY20 and After]]</f>
        <v>907.62519999999995</v>
      </c>
      <c r="AQ29" s="60">
        <v>0</v>
      </c>
      <c r="AR29" s="60">
        <v>0</v>
      </c>
      <c r="AS29" s="60">
        <v>0</v>
      </c>
      <c r="AT29" s="60">
        <f>Table2[[#This Row],[Mortgage Recording Tax Through FY20]]+Table2[[#This Row],[Mortgage Recording Tax FY20 and After]]</f>
        <v>0</v>
      </c>
      <c r="AU29" s="60">
        <v>65.971900000000005</v>
      </c>
      <c r="AV29" s="60">
        <v>191.59520000000001</v>
      </c>
      <c r="AW29" s="60">
        <v>748.37139999999999</v>
      </c>
      <c r="AX29" s="60">
        <f>Table2[[#This Row],[Pilot Savings Through FY20]]+Table2[[#This Row],[Pilot Savings FY20 and After]]</f>
        <v>939.96659999999997</v>
      </c>
      <c r="AY29" s="60">
        <v>0</v>
      </c>
      <c r="AZ29" s="60">
        <v>0</v>
      </c>
      <c r="BA29" s="60">
        <v>0</v>
      </c>
      <c r="BB29" s="60">
        <f>Table2[[#This Row],[Mortgage Recording Tax Exemption Through FY20]]+Table2[[#This Row],[Indirect and Induced Land FY20]]</f>
        <v>64.132300000000001</v>
      </c>
      <c r="BC29" s="60">
        <v>64.132300000000001</v>
      </c>
      <c r="BD29" s="60">
        <v>396.46469999999999</v>
      </c>
      <c r="BE29" s="60">
        <v>727.50480000000005</v>
      </c>
      <c r="BF29" s="60">
        <f>Table2[[#This Row],[Indirect and Induced Land Through FY20]]+Table2[[#This Row],[Indirect and Induced Land FY20 and After]]</f>
        <v>1123.9695000000002</v>
      </c>
      <c r="BG29" s="60">
        <v>227.3783</v>
      </c>
      <c r="BH29" s="60">
        <v>1405.6478999999999</v>
      </c>
      <c r="BI29" s="60">
        <v>2579.3352</v>
      </c>
      <c r="BJ29" s="60">
        <f>Table2[[#This Row],[Indirect and Induced Building Through FY20]]+Table2[[#This Row],[Indirect and Induced Building FY20 and After]]</f>
        <v>3984.9830999999999</v>
      </c>
      <c r="BK29" s="60">
        <v>358.28199999999998</v>
      </c>
      <c r="BL29" s="60">
        <v>2048.8921</v>
      </c>
      <c r="BM29" s="60">
        <v>4064.2822000000001</v>
      </c>
      <c r="BN29" s="60">
        <f>Table2[[#This Row],[TOTAL Real Property Related Taxes Through FY20]]+Table2[[#This Row],[TOTAL Real Property Related Taxes FY20 and After]]</f>
        <v>6113.1743000000006</v>
      </c>
      <c r="BO29" s="60">
        <v>941.73649999999998</v>
      </c>
      <c r="BP29" s="60">
        <v>6134.8630000000003</v>
      </c>
      <c r="BQ29" s="60">
        <v>10682.8753</v>
      </c>
      <c r="BR29" s="60">
        <f>Table2[[#This Row],[Company Direct Through FY20]]+Table2[[#This Row],[Company Direct FY20 and After]]</f>
        <v>16817.738300000001</v>
      </c>
      <c r="BS29" s="60">
        <v>0</v>
      </c>
      <c r="BT29" s="60">
        <v>4.9405000000000001</v>
      </c>
      <c r="BU29" s="60">
        <v>0</v>
      </c>
      <c r="BV29" s="60">
        <f>Table2[[#This Row],[Sales Tax Exemption Through FY20]]+Table2[[#This Row],[Sales Tax Exemption FY20 and After]]</f>
        <v>4.9405000000000001</v>
      </c>
      <c r="BW29" s="60">
        <v>0</v>
      </c>
      <c r="BX29" s="60">
        <v>0</v>
      </c>
      <c r="BY29" s="60">
        <v>0</v>
      </c>
      <c r="BZ29" s="60">
        <f>Table2[[#This Row],[Energy Tax Savings Through FY20]]+Table2[[#This Row],[Energy Tax Savings FY20 and After]]</f>
        <v>0</v>
      </c>
      <c r="CA29" s="60">
        <v>0</v>
      </c>
      <c r="CB29" s="60">
        <v>0</v>
      </c>
      <c r="CC29" s="60">
        <v>0</v>
      </c>
      <c r="CD29" s="60">
        <f>Table2[[#This Row],[Tax Exempt Bond Savings Through FY20]]+Table2[[#This Row],[Tax Exempt Bond Savings FY20 and After]]</f>
        <v>0</v>
      </c>
      <c r="CE29" s="60">
        <v>290.30059999999997</v>
      </c>
      <c r="CF29" s="60">
        <v>1983.7806</v>
      </c>
      <c r="CG29" s="60">
        <v>3293.1118000000001</v>
      </c>
      <c r="CH29" s="60">
        <f>Table2[[#This Row],[Indirect and Induced Through FY20]]+Table2[[#This Row],[Indirect and Induced FY20 and After]]</f>
        <v>5276.8924000000006</v>
      </c>
      <c r="CI29" s="60">
        <v>1232.0371</v>
      </c>
      <c r="CJ29" s="60">
        <v>8113.7030999999997</v>
      </c>
      <c r="CK29" s="60">
        <v>13975.9871</v>
      </c>
      <c r="CL29" s="60">
        <f>Table2[[#This Row],[TOTAL Income Consumption Use Taxes Through FY20]]+Table2[[#This Row],[TOTAL Income Consumption Use Taxes FY20 and After]]</f>
        <v>22089.690200000001</v>
      </c>
      <c r="CM29" s="60">
        <v>65.971900000000005</v>
      </c>
      <c r="CN29" s="60">
        <v>196.53569999999999</v>
      </c>
      <c r="CO29" s="60">
        <v>748.37139999999999</v>
      </c>
      <c r="CP29" s="60">
        <f>Table2[[#This Row],[Assistance Provided Through FY20]]+Table2[[#This Row],[Assistance Provided FY20 and After]]</f>
        <v>944.90710000000001</v>
      </c>
      <c r="CQ29" s="60">
        <v>0</v>
      </c>
      <c r="CR29" s="60">
        <v>0</v>
      </c>
      <c r="CS29" s="60">
        <v>0</v>
      </c>
      <c r="CT29" s="60">
        <f>Table2[[#This Row],[Recapture Cancellation Reduction Amount Through FY20]]+Table2[[#This Row],[Recapture Cancellation Reduction Amount FY20 and After]]</f>
        <v>0</v>
      </c>
      <c r="CU29" s="60">
        <v>0</v>
      </c>
      <c r="CV29" s="60">
        <v>0</v>
      </c>
      <c r="CW29" s="60">
        <v>0</v>
      </c>
      <c r="CX29" s="60">
        <f>Table2[[#This Row],[Penalty Paid Through FY20]]+Table2[[#This Row],[Penalty Paid FY20 and After]]</f>
        <v>0</v>
      </c>
      <c r="CY29" s="60">
        <v>65.971900000000005</v>
      </c>
      <c r="CZ29" s="60">
        <v>196.53569999999999</v>
      </c>
      <c r="DA29" s="60">
        <v>748.37139999999999</v>
      </c>
      <c r="DB29" s="60">
        <f>Table2[[#This Row],[TOTAL Assistance Net of Recapture Penalties Through FY20]]+Table2[[#This Row],[TOTAL Assistance Net of Recapture Penalties FY20 and After]]</f>
        <v>944.90710000000001</v>
      </c>
      <c r="DC29" s="60">
        <v>1074.4798000000001</v>
      </c>
      <c r="DD29" s="60">
        <v>6573.2376999999997</v>
      </c>
      <c r="DE29" s="60">
        <v>12188.688899999999</v>
      </c>
      <c r="DF29" s="60">
        <f>Table2[[#This Row],[Company Direct Tax Revenue Before Assistance Through FY20]]+Table2[[#This Row],[Company Direct Tax Revenue Before Assistance FY20 and After]]</f>
        <v>18761.926599999999</v>
      </c>
      <c r="DG29" s="60">
        <v>581.81119999999999</v>
      </c>
      <c r="DH29" s="60">
        <v>3785.8932</v>
      </c>
      <c r="DI29" s="60">
        <v>6599.9517999999998</v>
      </c>
      <c r="DJ29" s="60">
        <f>Table2[[#This Row],[Indirect and Induced Tax Revenues FY20 and After]]+Table2[[#This Row],[Indirect and Induced Tax Revenues Through FY20]]</f>
        <v>10385.844999999999</v>
      </c>
      <c r="DK29" s="60">
        <v>1656.2909999999999</v>
      </c>
      <c r="DL29" s="60">
        <v>10359.1309</v>
      </c>
      <c r="DM29" s="60">
        <v>18788.6407</v>
      </c>
      <c r="DN29" s="60">
        <f>Table2[[#This Row],[TOTAL Tax Revenues Before Assistance FY20 and After]]+Table2[[#This Row],[TOTAL Tax Revenues Before Assistance Through FY20]]</f>
        <v>29147.7716</v>
      </c>
      <c r="DO29" s="60">
        <v>1590.3190999999999</v>
      </c>
      <c r="DP29" s="60">
        <v>10162.5952</v>
      </c>
      <c r="DQ29" s="60">
        <v>18040.2693</v>
      </c>
      <c r="DR29" s="60">
        <f>Table2[[#This Row],[TOTAL Tax Revenues Net of Assistance Recapture and Penalty Through FY20]]+Table2[[#This Row],[TOTAL Tax Revenues Net of Assistance Recapture and Penalty FY20 and After]]</f>
        <v>28202.8645</v>
      </c>
      <c r="DS29" s="60">
        <v>0</v>
      </c>
      <c r="DT29" s="60">
        <v>0</v>
      </c>
      <c r="DU29" s="60">
        <v>0</v>
      </c>
      <c r="DV29" s="60">
        <v>0</v>
      </c>
      <c r="DW29" s="74">
        <v>23</v>
      </c>
      <c r="DX29" s="74">
        <v>0</v>
      </c>
      <c r="DY29" s="74">
        <v>0</v>
      </c>
      <c r="DZ29" s="74">
        <v>34</v>
      </c>
      <c r="EA29" s="74">
        <v>23</v>
      </c>
      <c r="EB29" s="74">
        <v>0</v>
      </c>
      <c r="EC29" s="74">
        <v>0</v>
      </c>
      <c r="ED29" s="74">
        <v>34</v>
      </c>
      <c r="EE29" s="74">
        <v>100</v>
      </c>
      <c r="EF29" s="74">
        <v>0</v>
      </c>
      <c r="EG29" s="74">
        <v>0</v>
      </c>
      <c r="EH29" s="74">
        <v>100</v>
      </c>
      <c r="EI29" s="8">
        <f>Table2[[#This Row],[Total Industrial Employees FY20]]+Table2[[#This Row],[Total Restaurant Employees FY20]]+Table2[[#This Row],[Total Retail Employees FY20]]+Table2[[#This Row],[Total Other Employees FY20]]</f>
        <v>57</v>
      </c>
      <c r="EJ29" s="8">
        <f>Table2[[#This Row],[Number of Industrial Employees Earning More than Living Wage FY20]]+Table2[[#This Row],[Number of Restaurant Employees Earning More than Living Wage FY20]]+Table2[[#This Row],[Number of Retail Employees Earning More than Living Wage FY20]]+Table2[[#This Row],[Number of Other Employees Earning More than Living Wage FY20]]</f>
        <v>57</v>
      </c>
      <c r="EK29" s="72">
        <f>Table2[[#This Row],[Total Employees Earning More than Living Wage FY20]]/Table2[[#This Row],[Total Jobs FY20]]</f>
        <v>1</v>
      </c>
    </row>
    <row r="30" spans="1:141" x14ac:dyDescent="0.25">
      <c r="A30" s="9">
        <v>92745</v>
      </c>
      <c r="B30" s="11" t="s">
        <v>254</v>
      </c>
      <c r="C30" s="11" t="s">
        <v>708</v>
      </c>
      <c r="D30" s="11" t="s">
        <v>1045</v>
      </c>
      <c r="E30" s="15">
        <v>34</v>
      </c>
      <c r="F30" s="7">
        <v>3375</v>
      </c>
      <c r="G30" s="7">
        <v>23</v>
      </c>
      <c r="H30" s="7">
        <v>85147</v>
      </c>
      <c r="I30" s="7">
        <v>72606</v>
      </c>
      <c r="J30" s="7">
        <v>238220</v>
      </c>
      <c r="K30" s="11" t="s">
        <v>1056</v>
      </c>
      <c r="L30" s="11" t="s">
        <v>1195</v>
      </c>
      <c r="M30" s="11" t="s">
        <v>1161</v>
      </c>
      <c r="N30" s="18">
        <v>5525000</v>
      </c>
      <c r="O30" s="11" t="s">
        <v>1667</v>
      </c>
      <c r="P30" s="8">
        <v>0</v>
      </c>
      <c r="Q30" s="8">
        <v>0</v>
      </c>
      <c r="R30" s="8">
        <v>235</v>
      </c>
      <c r="S30" s="8">
        <v>0</v>
      </c>
      <c r="T30" s="8">
        <v>0</v>
      </c>
      <c r="U30" s="8">
        <v>235</v>
      </c>
      <c r="V30" s="8">
        <v>235</v>
      </c>
      <c r="W30" s="8">
        <v>0</v>
      </c>
      <c r="X30" s="8">
        <v>0</v>
      </c>
      <c r="Y30" s="8">
        <v>253</v>
      </c>
      <c r="Z30" s="8">
        <v>10</v>
      </c>
      <c r="AA30" s="19">
        <v>0</v>
      </c>
      <c r="AB30" s="8">
        <v>0</v>
      </c>
      <c r="AC30" s="8">
        <v>0</v>
      </c>
      <c r="AD30" s="8">
        <v>0</v>
      </c>
      <c r="AE30" s="8">
        <v>0</v>
      </c>
      <c r="AF30" s="8">
        <v>74.893617021276597</v>
      </c>
      <c r="AG30" s="8" t="s">
        <v>1686</v>
      </c>
      <c r="AH30" s="8" t="s">
        <v>1687</v>
      </c>
      <c r="AI30" s="60">
        <v>238.01060000000001</v>
      </c>
      <c r="AJ30" s="60">
        <v>776.05899999999997</v>
      </c>
      <c r="AK30" s="60">
        <v>581.69320000000005</v>
      </c>
      <c r="AL30" s="60">
        <f>Table2[[#This Row],[Company Direct Land Through FY20]]+Table2[[#This Row],[Company Direct Land FY20 and After]]</f>
        <v>1357.7521999999999</v>
      </c>
      <c r="AM30" s="60">
        <v>254.1626</v>
      </c>
      <c r="AN30" s="60">
        <v>1683.7551000000001</v>
      </c>
      <c r="AO30" s="60">
        <v>621.16830000000004</v>
      </c>
      <c r="AP30" s="60">
        <f>Table2[[#This Row],[Company Direct Building Through FY20]]+Table2[[#This Row],[Company Direct Building FY20 and After]]</f>
        <v>2304.9234000000001</v>
      </c>
      <c r="AQ30" s="60">
        <v>0</v>
      </c>
      <c r="AR30" s="60">
        <v>96.936099999999996</v>
      </c>
      <c r="AS30" s="60">
        <v>0</v>
      </c>
      <c r="AT30" s="60">
        <f>Table2[[#This Row],[Mortgage Recording Tax Through FY20]]+Table2[[#This Row],[Mortgage Recording Tax FY20 and After]]</f>
        <v>96.936099999999996</v>
      </c>
      <c r="AU30" s="60">
        <v>409.67950000000002</v>
      </c>
      <c r="AV30" s="60">
        <v>2065.6487000000002</v>
      </c>
      <c r="AW30" s="60">
        <v>1001.2485</v>
      </c>
      <c r="AX30" s="60">
        <f>Table2[[#This Row],[Pilot Savings Through FY20]]+Table2[[#This Row],[Pilot Savings FY20 and After]]</f>
        <v>3066.8972000000003</v>
      </c>
      <c r="AY30" s="60">
        <v>0</v>
      </c>
      <c r="AZ30" s="60">
        <v>96.936099999999996</v>
      </c>
      <c r="BA30" s="60">
        <v>0</v>
      </c>
      <c r="BB30" s="60">
        <f>Table2[[#This Row],[Mortgage Recording Tax Exemption Through FY20]]+Table2[[#This Row],[Indirect and Induced Land FY20]]</f>
        <v>235.24529999999999</v>
      </c>
      <c r="BC30" s="60">
        <v>138.3092</v>
      </c>
      <c r="BD30" s="60">
        <v>1036.6434999999999</v>
      </c>
      <c r="BE30" s="60">
        <v>338.0249</v>
      </c>
      <c r="BF30" s="60">
        <f>Table2[[#This Row],[Indirect and Induced Land Through FY20]]+Table2[[#This Row],[Indirect and Induced Land FY20 and After]]</f>
        <v>1374.6684</v>
      </c>
      <c r="BG30" s="60">
        <v>490.3689</v>
      </c>
      <c r="BH30" s="60">
        <v>3675.3724000000002</v>
      </c>
      <c r="BI30" s="60">
        <v>1198.4517000000001</v>
      </c>
      <c r="BJ30" s="60">
        <f>Table2[[#This Row],[Indirect and Induced Building Through FY20]]+Table2[[#This Row],[Indirect and Induced Building FY20 and After]]</f>
        <v>4873.8240999999998</v>
      </c>
      <c r="BK30" s="60">
        <v>711.17179999999996</v>
      </c>
      <c r="BL30" s="60">
        <v>5106.1813000000002</v>
      </c>
      <c r="BM30" s="60">
        <v>1738.0896</v>
      </c>
      <c r="BN30" s="60">
        <f>Table2[[#This Row],[TOTAL Real Property Related Taxes Through FY20]]+Table2[[#This Row],[TOTAL Real Property Related Taxes FY20 and After]]</f>
        <v>6844.2709000000004</v>
      </c>
      <c r="BO30" s="60">
        <v>1428.1724999999999</v>
      </c>
      <c r="BP30" s="60">
        <v>11793.7991</v>
      </c>
      <c r="BQ30" s="60">
        <v>3490.4247</v>
      </c>
      <c r="BR30" s="60">
        <f>Table2[[#This Row],[Company Direct Through FY20]]+Table2[[#This Row],[Company Direct FY20 and After]]</f>
        <v>15284.2238</v>
      </c>
      <c r="BS30" s="60">
        <v>0</v>
      </c>
      <c r="BT30" s="60">
        <v>24.571000000000002</v>
      </c>
      <c r="BU30" s="60">
        <v>0</v>
      </c>
      <c r="BV30" s="60">
        <f>Table2[[#This Row],[Sales Tax Exemption Through FY20]]+Table2[[#This Row],[Sales Tax Exemption FY20 and After]]</f>
        <v>24.571000000000002</v>
      </c>
      <c r="BW30" s="60">
        <v>0</v>
      </c>
      <c r="BX30" s="60">
        <v>0</v>
      </c>
      <c r="BY30" s="60">
        <v>0</v>
      </c>
      <c r="BZ30" s="60">
        <f>Table2[[#This Row],[Energy Tax Savings Through FY20]]+Table2[[#This Row],[Energy Tax Savings FY20 and After]]</f>
        <v>0</v>
      </c>
      <c r="CA30" s="60">
        <v>1.8800000000000001E-2</v>
      </c>
      <c r="CB30" s="60">
        <v>27.1523</v>
      </c>
      <c r="CC30" s="60">
        <v>3.8600000000000002E-2</v>
      </c>
      <c r="CD30" s="60">
        <f>Table2[[#This Row],[Tax Exempt Bond Savings Through FY20]]+Table2[[#This Row],[Tax Exempt Bond Savings FY20 and After]]</f>
        <v>27.190899999999999</v>
      </c>
      <c r="CE30" s="60">
        <v>626.0684</v>
      </c>
      <c r="CF30" s="60">
        <v>5846.067</v>
      </c>
      <c r="CG30" s="60">
        <v>1530.0986</v>
      </c>
      <c r="CH30" s="60">
        <f>Table2[[#This Row],[Indirect and Induced Through FY20]]+Table2[[#This Row],[Indirect and Induced FY20 and After]]</f>
        <v>7376.1656000000003</v>
      </c>
      <c r="CI30" s="60">
        <v>2054.2221</v>
      </c>
      <c r="CJ30" s="60">
        <v>17588.142800000001</v>
      </c>
      <c r="CK30" s="60">
        <v>5020.4847</v>
      </c>
      <c r="CL30" s="60">
        <f>Table2[[#This Row],[TOTAL Income Consumption Use Taxes Through FY20]]+Table2[[#This Row],[TOTAL Income Consumption Use Taxes FY20 and After]]</f>
        <v>22608.627500000002</v>
      </c>
      <c r="CM30" s="60">
        <v>409.69830000000002</v>
      </c>
      <c r="CN30" s="60">
        <v>2214.3081000000002</v>
      </c>
      <c r="CO30" s="60">
        <v>1001.2871</v>
      </c>
      <c r="CP30" s="60">
        <f>Table2[[#This Row],[Assistance Provided Through FY20]]+Table2[[#This Row],[Assistance Provided FY20 and After]]</f>
        <v>3215.5952000000002</v>
      </c>
      <c r="CQ30" s="60">
        <v>0</v>
      </c>
      <c r="CR30" s="60">
        <v>0</v>
      </c>
      <c r="CS30" s="60">
        <v>0</v>
      </c>
      <c r="CT30" s="60">
        <f>Table2[[#This Row],[Recapture Cancellation Reduction Amount Through FY20]]+Table2[[#This Row],[Recapture Cancellation Reduction Amount FY20 and After]]</f>
        <v>0</v>
      </c>
      <c r="CU30" s="60">
        <v>0</v>
      </c>
      <c r="CV30" s="60">
        <v>0</v>
      </c>
      <c r="CW30" s="60">
        <v>0</v>
      </c>
      <c r="CX30" s="60">
        <f>Table2[[#This Row],[Penalty Paid Through FY20]]+Table2[[#This Row],[Penalty Paid FY20 and After]]</f>
        <v>0</v>
      </c>
      <c r="CY30" s="60">
        <v>409.69830000000002</v>
      </c>
      <c r="CZ30" s="60">
        <v>2214.3081000000002</v>
      </c>
      <c r="DA30" s="60">
        <v>1001.2871</v>
      </c>
      <c r="DB30" s="60">
        <f>Table2[[#This Row],[TOTAL Assistance Net of Recapture Penalties Through FY20]]+Table2[[#This Row],[TOTAL Assistance Net of Recapture Penalties FY20 and After]]</f>
        <v>3215.5952000000002</v>
      </c>
      <c r="DC30" s="60">
        <v>1920.3457000000001</v>
      </c>
      <c r="DD30" s="60">
        <v>14350.549300000001</v>
      </c>
      <c r="DE30" s="60">
        <v>4693.2861999999996</v>
      </c>
      <c r="DF30" s="60">
        <f>Table2[[#This Row],[Company Direct Tax Revenue Before Assistance Through FY20]]+Table2[[#This Row],[Company Direct Tax Revenue Before Assistance FY20 and After]]</f>
        <v>19043.835500000001</v>
      </c>
      <c r="DG30" s="60">
        <v>1254.7465</v>
      </c>
      <c r="DH30" s="60">
        <v>10558.082899999999</v>
      </c>
      <c r="DI30" s="60">
        <v>3066.5752000000002</v>
      </c>
      <c r="DJ30" s="60">
        <f>Table2[[#This Row],[Indirect and Induced Tax Revenues FY20 and After]]+Table2[[#This Row],[Indirect and Induced Tax Revenues Through FY20]]</f>
        <v>13624.658100000001</v>
      </c>
      <c r="DK30" s="60">
        <v>3175.0922</v>
      </c>
      <c r="DL30" s="60">
        <v>24908.6322</v>
      </c>
      <c r="DM30" s="60">
        <v>7759.8613999999998</v>
      </c>
      <c r="DN30" s="60">
        <f>Table2[[#This Row],[TOTAL Tax Revenues Before Assistance FY20 and After]]+Table2[[#This Row],[TOTAL Tax Revenues Before Assistance Through FY20]]</f>
        <v>32668.493600000002</v>
      </c>
      <c r="DO30" s="60">
        <v>2765.3939</v>
      </c>
      <c r="DP30" s="60">
        <v>22694.324100000002</v>
      </c>
      <c r="DQ30" s="60">
        <v>6758.5743000000002</v>
      </c>
      <c r="DR30" s="60">
        <f>Table2[[#This Row],[TOTAL Tax Revenues Net of Assistance Recapture and Penalty Through FY20]]+Table2[[#This Row],[TOTAL Tax Revenues Net of Assistance Recapture and Penalty FY20 and After]]</f>
        <v>29452.898400000002</v>
      </c>
      <c r="DS30" s="60">
        <v>0</v>
      </c>
      <c r="DT30" s="60">
        <v>0</v>
      </c>
      <c r="DU30" s="60">
        <v>0</v>
      </c>
      <c r="DV30" s="60">
        <v>0</v>
      </c>
      <c r="DW30" s="74">
        <v>165</v>
      </c>
      <c r="DX30" s="74">
        <v>0</v>
      </c>
      <c r="DY30" s="74">
        <v>0</v>
      </c>
      <c r="DZ30" s="74">
        <v>70</v>
      </c>
      <c r="EA30" s="74">
        <v>165</v>
      </c>
      <c r="EB30" s="74">
        <v>0</v>
      </c>
      <c r="EC30" s="74">
        <v>0</v>
      </c>
      <c r="ED30" s="74">
        <v>70</v>
      </c>
      <c r="EE30" s="74">
        <v>100</v>
      </c>
      <c r="EF30" s="74">
        <v>0</v>
      </c>
      <c r="EG30" s="74">
        <v>0</v>
      </c>
      <c r="EH30" s="74">
        <v>100</v>
      </c>
      <c r="EI30" s="8">
        <f>Table2[[#This Row],[Total Industrial Employees FY20]]+Table2[[#This Row],[Total Restaurant Employees FY20]]+Table2[[#This Row],[Total Retail Employees FY20]]+Table2[[#This Row],[Total Other Employees FY20]]</f>
        <v>235</v>
      </c>
      <c r="EJ30" s="8">
        <f>Table2[[#This Row],[Number of Industrial Employees Earning More than Living Wage FY20]]+Table2[[#This Row],[Number of Restaurant Employees Earning More than Living Wage FY20]]+Table2[[#This Row],[Number of Retail Employees Earning More than Living Wage FY20]]+Table2[[#This Row],[Number of Other Employees Earning More than Living Wage FY20]]</f>
        <v>235</v>
      </c>
      <c r="EK30" s="72">
        <f>Table2[[#This Row],[Total Employees Earning More than Living Wage FY20]]/Table2[[#This Row],[Total Jobs FY20]]</f>
        <v>1</v>
      </c>
    </row>
    <row r="31" spans="1:141" x14ac:dyDescent="0.25">
      <c r="A31" s="9">
        <v>93933</v>
      </c>
      <c r="B31" s="11" t="s">
        <v>369</v>
      </c>
      <c r="C31" s="11" t="s">
        <v>822</v>
      </c>
      <c r="D31" s="11" t="s">
        <v>1045</v>
      </c>
      <c r="E31" s="15">
        <v>30</v>
      </c>
      <c r="F31" s="7">
        <v>3608</v>
      </c>
      <c r="G31" s="7">
        <v>61</v>
      </c>
      <c r="H31" s="7">
        <v>31448</v>
      </c>
      <c r="I31" s="7">
        <v>28747</v>
      </c>
      <c r="J31" s="7">
        <v>332323</v>
      </c>
      <c r="K31" s="11" t="s">
        <v>1048</v>
      </c>
      <c r="L31" s="11" t="s">
        <v>1335</v>
      </c>
      <c r="M31" s="11" t="s">
        <v>1336</v>
      </c>
      <c r="N31" s="18">
        <v>7850000</v>
      </c>
      <c r="O31" s="11" t="s">
        <v>1662</v>
      </c>
      <c r="P31" s="8">
        <v>0</v>
      </c>
      <c r="Q31" s="8">
        <v>0</v>
      </c>
      <c r="R31" s="8">
        <v>76</v>
      </c>
      <c r="S31" s="8">
        <v>0</v>
      </c>
      <c r="T31" s="8">
        <v>0</v>
      </c>
      <c r="U31" s="8">
        <v>76</v>
      </c>
      <c r="V31" s="8">
        <v>76</v>
      </c>
      <c r="W31" s="8">
        <v>0</v>
      </c>
      <c r="X31" s="8">
        <v>0</v>
      </c>
      <c r="Y31" s="8">
        <v>0</v>
      </c>
      <c r="Z31" s="8">
        <v>1</v>
      </c>
      <c r="AA31" s="19">
        <v>0</v>
      </c>
      <c r="AB31" s="8">
        <v>0</v>
      </c>
      <c r="AC31" s="8">
        <v>0</v>
      </c>
      <c r="AD31" s="8">
        <v>0</v>
      </c>
      <c r="AE31" s="8">
        <v>0</v>
      </c>
      <c r="AF31" s="8">
        <v>88.157894736842096</v>
      </c>
      <c r="AG31" s="8" t="s">
        <v>1686</v>
      </c>
      <c r="AH31" s="8" t="s">
        <v>1687</v>
      </c>
      <c r="AI31" s="60">
        <v>32.709699999999998</v>
      </c>
      <c r="AJ31" s="60">
        <v>298.3897</v>
      </c>
      <c r="AK31" s="60">
        <v>297.42849999999999</v>
      </c>
      <c r="AL31" s="60">
        <f>Table2[[#This Row],[Company Direct Land Through FY20]]+Table2[[#This Row],[Company Direct Land FY20 and After]]</f>
        <v>595.81819999999993</v>
      </c>
      <c r="AM31" s="60">
        <v>51.942700000000002</v>
      </c>
      <c r="AN31" s="60">
        <v>368.0668</v>
      </c>
      <c r="AO31" s="60">
        <v>472.31439999999998</v>
      </c>
      <c r="AP31" s="60">
        <f>Table2[[#This Row],[Company Direct Building Through FY20]]+Table2[[#This Row],[Company Direct Building FY20 and After]]</f>
        <v>840.38120000000004</v>
      </c>
      <c r="AQ31" s="60">
        <v>0</v>
      </c>
      <c r="AR31" s="60">
        <v>0</v>
      </c>
      <c r="AS31" s="60">
        <v>0</v>
      </c>
      <c r="AT31" s="60">
        <f>Table2[[#This Row],[Mortgage Recording Tax Through FY20]]+Table2[[#This Row],[Mortgage Recording Tax FY20 and After]]</f>
        <v>0</v>
      </c>
      <c r="AU31" s="60">
        <v>45.899500000000003</v>
      </c>
      <c r="AV31" s="60">
        <v>170.80199999999999</v>
      </c>
      <c r="AW31" s="60">
        <v>417.36360000000002</v>
      </c>
      <c r="AX31" s="60">
        <f>Table2[[#This Row],[Pilot Savings Through FY20]]+Table2[[#This Row],[Pilot Savings FY20 and After]]</f>
        <v>588.16560000000004</v>
      </c>
      <c r="AY31" s="60">
        <v>0</v>
      </c>
      <c r="AZ31" s="60">
        <v>0</v>
      </c>
      <c r="BA31" s="60">
        <v>0</v>
      </c>
      <c r="BB31" s="60">
        <f>Table2[[#This Row],[Mortgage Recording Tax Exemption Through FY20]]+Table2[[#This Row],[Indirect and Induced Land FY20]]</f>
        <v>60.009399999999999</v>
      </c>
      <c r="BC31" s="60">
        <v>60.009399999999999</v>
      </c>
      <c r="BD31" s="60">
        <v>320.846</v>
      </c>
      <c r="BE31" s="60">
        <v>545.6635</v>
      </c>
      <c r="BF31" s="60">
        <f>Table2[[#This Row],[Indirect and Induced Land Through FY20]]+Table2[[#This Row],[Indirect and Induced Land FY20 and After]]</f>
        <v>866.5095</v>
      </c>
      <c r="BG31" s="60">
        <v>212.7604</v>
      </c>
      <c r="BH31" s="60">
        <v>1137.5447999999999</v>
      </c>
      <c r="BI31" s="60">
        <v>1934.6278</v>
      </c>
      <c r="BJ31" s="60">
        <f>Table2[[#This Row],[Indirect and Induced Building Through FY20]]+Table2[[#This Row],[Indirect and Induced Building FY20 and After]]</f>
        <v>3072.1725999999999</v>
      </c>
      <c r="BK31" s="60">
        <v>311.52269999999999</v>
      </c>
      <c r="BL31" s="60">
        <v>1954.0453</v>
      </c>
      <c r="BM31" s="60">
        <v>2832.6705999999999</v>
      </c>
      <c r="BN31" s="60">
        <f>Table2[[#This Row],[TOTAL Real Property Related Taxes Through FY20]]+Table2[[#This Row],[TOTAL Real Property Related Taxes FY20 and After]]</f>
        <v>4786.7159000000001</v>
      </c>
      <c r="BO31" s="60">
        <v>709.96360000000004</v>
      </c>
      <c r="BP31" s="60">
        <v>4105.6728000000003</v>
      </c>
      <c r="BQ31" s="60">
        <v>6455.6902</v>
      </c>
      <c r="BR31" s="60">
        <f>Table2[[#This Row],[Company Direct Through FY20]]+Table2[[#This Row],[Company Direct FY20 and After]]</f>
        <v>10561.363000000001</v>
      </c>
      <c r="BS31" s="60">
        <v>0</v>
      </c>
      <c r="BT31" s="60">
        <v>0</v>
      </c>
      <c r="BU31" s="60">
        <v>0</v>
      </c>
      <c r="BV31" s="60">
        <f>Table2[[#This Row],[Sales Tax Exemption Through FY20]]+Table2[[#This Row],[Sales Tax Exemption FY20 and After]]</f>
        <v>0</v>
      </c>
      <c r="BW31" s="60">
        <v>0</v>
      </c>
      <c r="BX31" s="60">
        <v>0</v>
      </c>
      <c r="BY31" s="60">
        <v>0</v>
      </c>
      <c r="BZ31" s="60">
        <f>Table2[[#This Row],[Energy Tax Savings Through FY20]]+Table2[[#This Row],[Energy Tax Savings FY20 and After]]</f>
        <v>0</v>
      </c>
      <c r="CA31" s="60">
        <v>0</v>
      </c>
      <c r="CB31" s="60">
        <v>0</v>
      </c>
      <c r="CC31" s="60">
        <v>0</v>
      </c>
      <c r="CD31" s="60">
        <f>Table2[[#This Row],[Tax Exempt Bond Savings Through FY20]]+Table2[[#This Row],[Tax Exempt Bond Savings FY20 and After]]</f>
        <v>0</v>
      </c>
      <c r="CE31" s="60">
        <v>271.63749999999999</v>
      </c>
      <c r="CF31" s="60">
        <v>1624.1112000000001</v>
      </c>
      <c r="CG31" s="60">
        <v>2469.9969999999998</v>
      </c>
      <c r="CH31" s="60">
        <f>Table2[[#This Row],[Indirect and Induced Through FY20]]+Table2[[#This Row],[Indirect and Induced FY20 and After]]</f>
        <v>4094.1081999999997</v>
      </c>
      <c r="CI31" s="60">
        <v>981.60109999999997</v>
      </c>
      <c r="CJ31" s="60">
        <v>5729.7839999999997</v>
      </c>
      <c r="CK31" s="60">
        <v>8925.6872000000003</v>
      </c>
      <c r="CL31" s="60">
        <f>Table2[[#This Row],[TOTAL Income Consumption Use Taxes Through FY20]]+Table2[[#This Row],[TOTAL Income Consumption Use Taxes FY20 and After]]</f>
        <v>14655.4712</v>
      </c>
      <c r="CM31" s="60">
        <v>45.899500000000003</v>
      </c>
      <c r="CN31" s="60">
        <v>170.80199999999999</v>
      </c>
      <c r="CO31" s="60">
        <v>417.36360000000002</v>
      </c>
      <c r="CP31" s="60">
        <f>Table2[[#This Row],[Assistance Provided Through FY20]]+Table2[[#This Row],[Assistance Provided FY20 and After]]</f>
        <v>588.16560000000004</v>
      </c>
      <c r="CQ31" s="60">
        <v>0</v>
      </c>
      <c r="CR31" s="60">
        <v>0</v>
      </c>
      <c r="CS31" s="60">
        <v>0</v>
      </c>
      <c r="CT31" s="60">
        <f>Table2[[#This Row],[Recapture Cancellation Reduction Amount Through FY20]]+Table2[[#This Row],[Recapture Cancellation Reduction Amount FY20 and After]]</f>
        <v>0</v>
      </c>
      <c r="CU31" s="60">
        <v>0</v>
      </c>
      <c r="CV31" s="60">
        <v>0</v>
      </c>
      <c r="CW31" s="60">
        <v>0</v>
      </c>
      <c r="CX31" s="60">
        <f>Table2[[#This Row],[Penalty Paid Through FY20]]+Table2[[#This Row],[Penalty Paid FY20 and After]]</f>
        <v>0</v>
      </c>
      <c r="CY31" s="60">
        <v>45.899500000000003</v>
      </c>
      <c r="CZ31" s="60">
        <v>170.80199999999999</v>
      </c>
      <c r="DA31" s="60">
        <v>417.36360000000002</v>
      </c>
      <c r="DB31" s="60">
        <f>Table2[[#This Row],[TOTAL Assistance Net of Recapture Penalties Through FY20]]+Table2[[#This Row],[TOTAL Assistance Net of Recapture Penalties FY20 and After]]</f>
        <v>588.16560000000004</v>
      </c>
      <c r="DC31" s="60">
        <v>794.61599999999999</v>
      </c>
      <c r="DD31" s="60">
        <v>4772.1292999999996</v>
      </c>
      <c r="DE31" s="60">
        <v>7225.4331000000002</v>
      </c>
      <c r="DF31" s="60">
        <f>Table2[[#This Row],[Company Direct Tax Revenue Before Assistance Through FY20]]+Table2[[#This Row],[Company Direct Tax Revenue Before Assistance FY20 and After]]</f>
        <v>11997.562399999999</v>
      </c>
      <c r="DG31" s="60">
        <v>544.40729999999996</v>
      </c>
      <c r="DH31" s="60">
        <v>3082.502</v>
      </c>
      <c r="DI31" s="60">
        <v>4950.2883000000002</v>
      </c>
      <c r="DJ31" s="60">
        <f>Table2[[#This Row],[Indirect and Induced Tax Revenues FY20 and After]]+Table2[[#This Row],[Indirect and Induced Tax Revenues Through FY20]]</f>
        <v>8032.7903000000006</v>
      </c>
      <c r="DK31" s="60">
        <v>1339.0233000000001</v>
      </c>
      <c r="DL31" s="60">
        <v>7854.6313</v>
      </c>
      <c r="DM31" s="60">
        <v>12175.7214</v>
      </c>
      <c r="DN31" s="60">
        <f>Table2[[#This Row],[TOTAL Tax Revenues Before Assistance FY20 and After]]+Table2[[#This Row],[TOTAL Tax Revenues Before Assistance Through FY20]]</f>
        <v>20030.352699999999</v>
      </c>
      <c r="DO31" s="60">
        <v>1293.1238000000001</v>
      </c>
      <c r="DP31" s="60">
        <v>7683.8293000000003</v>
      </c>
      <c r="DQ31" s="60">
        <v>11758.3578</v>
      </c>
      <c r="DR31" s="60">
        <f>Table2[[#This Row],[TOTAL Tax Revenues Net of Assistance Recapture and Penalty Through FY20]]+Table2[[#This Row],[TOTAL Tax Revenues Net of Assistance Recapture and Penalty FY20 and After]]</f>
        <v>19442.187099999999</v>
      </c>
      <c r="DS31" s="60">
        <v>0</v>
      </c>
      <c r="DT31" s="60">
        <v>0</v>
      </c>
      <c r="DU31" s="60">
        <v>0</v>
      </c>
      <c r="DV31" s="60">
        <v>0</v>
      </c>
      <c r="DW31" s="74">
        <v>69</v>
      </c>
      <c r="DX31" s="74">
        <v>0</v>
      </c>
      <c r="DY31" s="74">
        <v>0</v>
      </c>
      <c r="DZ31" s="74">
        <v>7</v>
      </c>
      <c r="EA31" s="74">
        <v>69</v>
      </c>
      <c r="EB31" s="74">
        <v>0</v>
      </c>
      <c r="EC31" s="74">
        <v>0</v>
      </c>
      <c r="ED31" s="74">
        <v>7</v>
      </c>
      <c r="EE31" s="74">
        <v>100</v>
      </c>
      <c r="EF31" s="74">
        <v>0</v>
      </c>
      <c r="EG31" s="74">
        <v>0</v>
      </c>
      <c r="EH31" s="74">
        <v>100</v>
      </c>
      <c r="EI31" s="8">
        <f>Table2[[#This Row],[Total Industrial Employees FY20]]+Table2[[#This Row],[Total Restaurant Employees FY20]]+Table2[[#This Row],[Total Retail Employees FY20]]+Table2[[#This Row],[Total Other Employees FY20]]</f>
        <v>76</v>
      </c>
      <c r="EJ31" s="8">
        <f>Table2[[#This Row],[Number of Industrial Employees Earning More than Living Wage FY20]]+Table2[[#This Row],[Number of Restaurant Employees Earning More than Living Wage FY20]]+Table2[[#This Row],[Number of Retail Employees Earning More than Living Wage FY20]]+Table2[[#This Row],[Number of Other Employees Earning More than Living Wage FY20]]</f>
        <v>76</v>
      </c>
      <c r="EK31" s="72">
        <f>Table2[[#This Row],[Total Employees Earning More than Living Wage FY20]]/Table2[[#This Row],[Total Jobs FY20]]</f>
        <v>1</v>
      </c>
    </row>
    <row r="32" spans="1:141" x14ac:dyDescent="0.25">
      <c r="A32" s="9">
        <v>92691</v>
      </c>
      <c r="B32" s="11" t="s">
        <v>243</v>
      </c>
      <c r="C32" s="11" t="s">
        <v>697</v>
      </c>
      <c r="D32" s="11" t="s">
        <v>1044</v>
      </c>
      <c r="E32" s="15">
        <v>33</v>
      </c>
      <c r="F32" s="7">
        <v>2615</v>
      </c>
      <c r="G32" s="7">
        <v>25</v>
      </c>
      <c r="H32" s="7">
        <v>18070</v>
      </c>
      <c r="I32" s="7">
        <v>20250</v>
      </c>
      <c r="J32" s="7">
        <v>311710</v>
      </c>
      <c r="K32" s="11" t="s">
        <v>1048</v>
      </c>
      <c r="L32" s="11" t="s">
        <v>1181</v>
      </c>
      <c r="M32" s="11" t="s">
        <v>1180</v>
      </c>
      <c r="N32" s="18">
        <v>5200000</v>
      </c>
      <c r="O32" s="11" t="s">
        <v>1658</v>
      </c>
      <c r="P32" s="8">
        <v>11</v>
      </c>
      <c r="Q32" s="8">
        <v>0</v>
      </c>
      <c r="R32" s="8">
        <v>175</v>
      </c>
      <c r="S32" s="8">
        <v>0</v>
      </c>
      <c r="T32" s="8">
        <v>2</v>
      </c>
      <c r="U32" s="8">
        <v>188</v>
      </c>
      <c r="V32" s="8">
        <v>182</v>
      </c>
      <c r="W32" s="8">
        <v>0</v>
      </c>
      <c r="X32" s="8">
        <v>0</v>
      </c>
      <c r="Y32" s="8">
        <v>125</v>
      </c>
      <c r="Z32" s="8">
        <v>4</v>
      </c>
      <c r="AA32" s="19">
        <v>0</v>
      </c>
      <c r="AB32" s="8">
        <v>0</v>
      </c>
      <c r="AC32" s="8">
        <v>0</v>
      </c>
      <c r="AD32" s="8">
        <v>0</v>
      </c>
      <c r="AE32" s="8">
        <v>0</v>
      </c>
      <c r="AF32" s="8">
        <v>76.063829787234042</v>
      </c>
      <c r="AG32" s="8" t="s">
        <v>1686</v>
      </c>
      <c r="AH32" s="8" t="s">
        <v>1687</v>
      </c>
      <c r="AI32" s="60">
        <v>33.9236</v>
      </c>
      <c r="AJ32" s="60">
        <v>186.5762</v>
      </c>
      <c r="AK32" s="60">
        <v>70.567800000000005</v>
      </c>
      <c r="AL32" s="60">
        <f>Table2[[#This Row],[Company Direct Land Through FY20]]+Table2[[#This Row],[Company Direct Land FY20 and After]]</f>
        <v>257.14400000000001</v>
      </c>
      <c r="AM32" s="60">
        <v>65.606499999999997</v>
      </c>
      <c r="AN32" s="60">
        <v>366.45269999999999</v>
      </c>
      <c r="AO32" s="60">
        <v>136.47479999999999</v>
      </c>
      <c r="AP32" s="60">
        <f>Table2[[#This Row],[Company Direct Building Through FY20]]+Table2[[#This Row],[Company Direct Building FY20 and After]]</f>
        <v>502.92750000000001</v>
      </c>
      <c r="AQ32" s="60">
        <v>0</v>
      </c>
      <c r="AR32" s="60">
        <v>28.071999999999999</v>
      </c>
      <c r="AS32" s="60">
        <v>0</v>
      </c>
      <c r="AT32" s="60">
        <f>Table2[[#This Row],[Mortgage Recording Tax Through FY20]]+Table2[[#This Row],[Mortgage Recording Tax FY20 and After]]</f>
        <v>28.071999999999999</v>
      </c>
      <c r="AU32" s="60">
        <v>55.915100000000002</v>
      </c>
      <c r="AV32" s="60">
        <v>267.03730000000002</v>
      </c>
      <c r="AW32" s="60">
        <v>116.3145</v>
      </c>
      <c r="AX32" s="60">
        <f>Table2[[#This Row],[Pilot Savings Through FY20]]+Table2[[#This Row],[Pilot Savings FY20 and After]]</f>
        <v>383.35180000000003</v>
      </c>
      <c r="AY32" s="60">
        <v>0</v>
      </c>
      <c r="AZ32" s="60">
        <v>28.071999999999999</v>
      </c>
      <c r="BA32" s="60">
        <v>0</v>
      </c>
      <c r="BB32" s="60">
        <f>Table2[[#This Row],[Mortgage Recording Tax Exemption Through FY20]]+Table2[[#This Row],[Indirect and Induced Land FY20]]</f>
        <v>146.54929999999999</v>
      </c>
      <c r="BC32" s="60">
        <v>118.4773</v>
      </c>
      <c r="BD32" s="60">
        <v>1151.2383</v>
      </c>
      <c r="BE32" s="60">
        <v>246.45689999999999</v>
      </c>
      <c r="BF32" s="60">
        <f>Table2[[#This Row],[Indirect and Induced Land Through FY20]]+Table2[[#This Row],[Indirect and Induced Land FY20 and After]]</f>
        <v>1397.6951999999999</v>
      </c>
      <c r="BG32" s="60">
        <v>420.0557</v>
      </c>
      <c r="BH32" s="60">
        <v>4081.6621</v>
      </c>
      <c r="BI32" s="60">
        <v>873.80119999999999</v>
      </c>
      <c r="BJ32" s="60">
        <f>Table2[[#This Row],[Indirect and Induced Building Through FY20]]+Table2[[#This Row],[Indirect and Induced Building FY20 and After]]</f>
        <v>4955.4633000000003</v>
      </c>
      <c r="BK32" s="60">
        <v>582.14800000000002</v>
      </c>
      <c r="BL32" s="60">
        <v>5518.8919999999998</v>
      </c>
      <c r="BM32" s="60">
        <v>1210.9862000000001</v>
      </c>
      <c r="BN32" s="60">
        <f>Table2[[#This Row],[TOTAL Real Property Related Taxes Through FY20]]+Table2[[#This Row],[TOTAL Real Property Related Taxes FY20 and After]]</f>
        <v>6729.8782000000001</v>
      </c>
      <c r="BO32" s="60">
        <v>2228.8117999999999</v>
      </c>
      <c r="BP32" s="60">
        <v>20642.365900000001</v>
      </c>
      <c r="BQ32" s="60">
        <v>4636.3828000000003</v>
      </c>
      <c r="BR32" s="60">
        <f>Table2[[#This Row],[Company Direct Through FY20]]+Table2[[#This Row],[Company Direct FY20 and After]]</f>
        <v>25278.7487</v>
      </c>
      <c r="BS32" s="60">
        <v>0</v>
      </c>
      <c r="BT32" s="60">
        <v>0</v>
      </c>
      <c r="BU32" s="60">
        <v>0</v>
      </c>
      <c r="BV32" s="60">
        <f>Table2[[#This Row],[Sales Tax Exemption Through FY20]]+Table2[[#This Row],[Sales Tax Exemption FY20 and After]]</f>
        <v>0</v>
      </c>
      <c r="BW32" s="60">
        <v>0</v>
      </c>
      <c r="BX32" s="60">
        <v>0</v>
      </c>
      <c r="BY32" s="60">
        <v>0</v>
      </c>
      <c r="BZ32" s="60">
        <f>Table2[[#This Row],[Energy Tax Savings Through FY20]]+Table2[[#This Row],[Energy Tax Savings FY20 and After]]</f>
        <v>0</v>
      </c>
      <c r="CA32" s="60">
        <v>0</v>
      </c>
      <c r="CB32" s="60">
        <v>0</v>
      </c>
      <c r="CC32" s="60">
        <v>0</v>
      </c>
      <c r="CD32" s="60">
        <f>Table2[[#This Row],[Tax Exempt Bond Savings Through FY20]]+Table2[[#This Row],[Tax Exempt Bond Savings FY20 and After]]</f>
        <v>0</v>
      </c>
      <c r="CE32" s="60">
        <v>583.85109999999997</v>
      </c>
      <c r="CF32" s="60">
        <v>7221.7160999999996</v>
      </c>
      <c r="CG32" s="60">
        <v>1214.5292999999999</v>
      </c>
      <c r="CH32" s="60">
        <f>Table2[[#This Row],[Indirect and Induced Through FY20]]+Table2[[#This Row],[Indirect and Induced FY20 and After]]</f>
        <v>8436.2453999999998</v>
      </c>
      <c r="CI32" s="60">
        <v>2812.6628999999998</v>
      </c>
      <c r="CJ32" s="60">
        <v>27864.081999999999</v>
      </c>
      <c r="CK32" s="60">
        <v>5850.9120999999996</v>
      </c>
      <c r="CL32" s="60">
        <f>Table2[[#This Row],[TOTAL Income Consumption Use Taxes Through FY20]]+Table2[[#This Row],[TOTAL Income Consumption Use Taxes FY20 and After]]</f>
        <v>33714.994099999996</v>
      </c>
      <c r="CM32" s="60">
        <v>55.915100000000002</v>
      </c>
      <c r="CN32" s="60">
        <v>295.10930000000002</v>
      </c>
      <c r="CO32" s="60">
        <v>116.3145</v>
      </c>
      <c r="CP32" s="60">
        <f>Table2[[#This Row],[Assistance Provided Through FY20]]+Table2[[#This Row],[Assistance Provided FY20 and After]]</f>
        <v>411.42380000000003</v>
      </c>
      <c r="CQ32" s="60">
        <v>0</v>
      </c>
      <c r="CR32" s="60">
        <v>0</v>
      </c>
      <c r="CS32" s="60">
        <v>0</v>
      </c>
      <c r="CT32" s="60">
        <f>Table2[[#This Row],[Recapture Cancellation Reduction Amount Through FY20]]+Table2[[#This Row],[Recapture Cancellation Reduction Amount FY20 and After]]</f>
        <v>0</v>
      </c>
      <c r="CU32" s="60">
        <v>0</v>
      </c>
      <c r="CV32" s="60">
        <v>0</v>
      </c>
      <c r="CW32" s="60">
        <v>0</v>
      </c>
      <c r="CX32" s="60">
        <f>Table2[[#This Row],[Penalty Paid Through FY20]]+Table2[[#This Row],[Penalty Paid FY20 and After]]</f>
        <v>0</v>
      </c>
      <c r="CY32" s="60">
        <v>55.915100000000002</v>
      </c>
      <c r="CZ32" s="60">
        <v>295.10930000000002</v>
      </c>
      <c r="DA32" s="60">
        <v>116.3145</v>
      </c>
      <c r="DB32" s="60">
        <f>Table2[[#This Row],[TOTAL Assistance Net of Recapture Penalties Through FY20]]+Table2[[#This Row],[TOTAL Assistance Net of Recapture Penalties FY20 and After]]</f>
        <v>411.42380000000003</v>
      </c>
      <c r="DC32" s="60">
        <v>2328.3418999999999</v>
      </c>
      <c r="DD32" s="60">
        <v>21223.466799999998</v>
      </c>
      <c r="DE32" s="60">
        <v>4843.4254000000001</v>
      </c>
      <c r="DF32" s="60">
        <f>Table2[[#This Row],[Company Direct Tax Revenue Before Assistance Through FY20]]+Table2[[#This Row],[Company Direct Tax Revenue Before Assistance FY20 and After]]</f>
        <v>26066.892199999998</v>
      </c>
      <c r="DG32" s="60">
        <v>1122.3841</v>
      </c>
      <c r="DH32" s="60">
        <v>12454.6165</v>
      </c>
      <c r="DI32" s="60">
        <v>2334.7874000000002</v>
      </c>
      <c r="DJ32" s="60">
        <f>Table2[[#This Row],[Indirect and Induced Tax Revenues FY20 and After]]+Table2[[#This Row],[Indirect and Induced Tax Revenues Through FY20]]</f>
        <v>14789.403900000001</v>
      </c>
      <c r="DK32" s="60">
        <v>3450.7260000000001</v>
      </c>
      <c r="DL32" s="60">
        <v>33678.083299999998</v>
      </c>
      <c r="DM32" s="60">
        <v>7178.2128000000002</v>
      </c>
      <c r="DN32" s="60">
        <f>Table2[[#This Row],[TOTAL Tax Revenues Before Assistance FY20 and After]]+Table2[[#This Row],[TOTAL Tax Revenues Before Assistance Through FY20]]</f>
        <v>40856.2961</v>
      </c>
      <c r="DO32" s="60">
        <v>3394.8108999999999</v>
      </c>
      <c r="DP32" s="60">
        <v>33382.974000000002</v>
      </c>
      <c r="DQ32" s="60">
        <v>7061.8982999999998</v>
      </c>
      <c r="DR32" s="60">
        <f>Table2[[#This Row],[TOTAL Tax Revenues Net of Assistance Recapture and Penalty Through FY20]]+Table2[[#This Row],[TOTAL Tax Revenues Net of Assistance Recapture and Penalty FY20 and After]]</f>
        <v>40444.872300000003</v>
      </c>
      <c r="DS32" s="60">
        <v>0</v>
      </c>
      <c r="DT32" s="60">
        <v>0</v>
      </c>
      <c r="DU32" s="60">
        <v>0</v>
      </c>
      <c r="DV32" s="60">
        <v>0</v>
      </c>
      <c r="DW32" s="74">
        <v>123</v>
      </c>
      <c r="DX32" s="74">
        <v>0</v>
      </c>
      <c r="DY32" s="74">
        <v>8</v>
      </c>
      <c r="DZ32" s="74">
        <v>57</v>
      </c>
      <c r="EA32" s="74">
        <v>123</v>
      </c>
      <c r="EB32" s="74">
        <v>0</v>
      </c>
      <c r="EC32" s="74">
        <v>8</v>
      </c>
      <c r="ED32" s="74">
        <v>57</v>
      </c>
      <c r="EE32" s="74">
        <v>100</v>
      </c>
      <c r="EF32" s="74">
        <v>0</v>
      </c>
      <c r="EG32" s="74">
        <v>100</v>
      </c>
      <c r="EH32" s="74">
        <v>100</v>
      </c>
      <c r="EI32" s="8">
        <f>Table2[[#This Row],[Total Industrial Employees FY20]]+Table2[[#This Row],[Total Restaurant Employees FY20]]+Table2[[#This Row],[Total Retail Employees FY20]]+Table2[[#This Row],[Total Other Employees FY20]]</f>
        <v>188</v>
      </c>
      <c r="EJ32" s="8">
        <f>Table2[[#This Row],[Number of Industrial Employees Earning More than Living Wage FY20]]+Table2[[#This Row],[Number of Restaurant Employees Earning More than Living Wage FY20]]+Table2[[#This Row],[Number of Retail Employees Earning More than Living Wage FY20]]+Table2[[#This Row],[Number of Other Employees Earning More than Living Wage FY20]]</f>
        <v>188</v>
      </c>
      <c r="EK32" s="72">
        <f>Table2[[#This Row],[Total Employees Earning More than Living Wage FY20]]/Table2[[#This Row],[Total Jobs FY20]]</f>
        <v>1</v>
      </c>
    </row>
    <row r="33" spans="1:141" x14ac:dyDescent="0.25">
      <c r="A33" s="9">
        <v>91142</v>
      </c>
      <c r="B33" s="11" t="s">
        <v>148</v>
      </c>
      <c r="C33" s="11" t="s">
        <v>602</v>
      </c>
      <c r="D33" s="11" t="s">
        <v>1044</v>
      </c>
      <c r="E33" s="15">
        <v>42</v>
      </c>
      <c r="F33" s="7">
        <v>3734</v>
      </c>
      <c r="G33" s="7">
        <v>100</v>
      </c>
      <c r="H33" s="7">
        <v>40000</v>
      </c>
      <c r="I33" s="7">
        <v>43000</v>
      </c>
      <c r="J33" s="7">
        <v>321911</v>
      </c>
      <c r="K33" s="11" t="s">
        <v>1048</v>
      </c>
      <c r="L33" s="11" t="s">
        <v>1051</v>
      </c>
      <c r="M33" s="11" t="s">
        <v>1052</v>
      </c>
      <c r="N33" s="18">
        <v>1725000</v>
      </c>
      <c r="O33" s="11" t="s">
        <v>1658</v>
      </c>
      <c r="P33" s="8">
        <v>0</v>
      </c>
      <c r="Q33" s="8">
        <v>0</v>
      </c>
      <c r="R33" s="8">
        <v>28</v>
      </c>
      <c r="S33" s="8">
        <v>0</v>
      </c>
      <c r="T33" s="8">
        <v>0</v>
      </c>
      <c r="U33" s="8">
        <v>28</v>
      </c>
      <c r="V33" s="8">
        <v>28</v>
      </c>
      <c r="W33" s="8">
        <v>0</v>
      </c>
      <c r="X33" s="8">
        <v>0</v>
      </c>
      <c r="Y33" s="8">
        <v>0</v>
      </c>
      <c r="Z33" s="8">
        <v>14</v>
      </c>
      <c r="AA33" s="19">
        <v>0</v>
      </c>
      <c r="AB33" s="8">
        <v>0</v>
      </c>
      <c r="AC33" s="8">
        <v>71</v>
      </c>
      <c r="AD33" s="8">
        <v>14</v>
      </c>
      <c r="AE33" s="8">
        <v>14</v>
      </c>
      <c r="AF33" s="8">
        <v>71.428571428571431</v>
      </c>
      <c r="AG33" s="8" t="s">
        <v>1687</v>
      </c>
      <c r="AH33" s="8" t="s">
        <v>1687</v>
      </c>
      <c r="AI33" s="60">
        <v>33.8461</v>
      </c>
      <c r="AJ33" s="60">
        <v>228.9511</v>
      </c>
      <c r="AK33" s="60">
        <v>23.7212</v>
      </c>
      <c r="AL33" s="60">
        <f>Table2[[#This Row],[Company Direct Land Through FY20]]+Table2[[#This Row],[Company Direct Land FY20 and After]]</f>
        <v>252.67230000000001</v>
      </c>
      <c r="AM33" s="60">
        <v>90.698499999999996</v>
      </c>
      <c r="AN33" s="60">
        <v>518.33320000000003</v>
      </c>
      <c r="AO33" s="60">
        <v>63.566400000000002</v>
      </c>
      <c r="AP33" s="60">
        <f>Table2[[#This Row],[Company Direct Building Through FY20]]+Table2[[#This Row],[Company Direct Building FY20 and After]]</f>
        <v>581.89960000000008</v>
      </c>
      <c r="AQ33" s="60">
        <v>0</v>
      </c>
      <c r="AR33" s="60">
        <v>21.053999999999998</v>
      </c>
      <c r="AS33" s="60">
        <v>0</v>
      </c>
      <c r="AT33" s="60">
        <f>Table2[[#This Row],[Mortgage Recording Tax Through FY20]]+Table2[[#This Row],[Mortgage Recording Tax FY20 and After]]</f>
        <v>21.053999999999998</v>
      </c>
      <c r="AU33" s="60">
        <v>74.863799999999998</v>
      </c>
      <c r="AV33" s="60">
        <v>612.36990000000003</v>
      </c>
      <c r="AW33" s="60">
        <v>52.468499999999999</v>
      </c>
      <c r="AX33" s="60">
        <f>Table2[[#This Row],[Pilot Savings Through FY20]]+Table2[[#This Row],[Pilot Savings FY20 and After]]</f>
        <v>664.83839999999998</v>
      </c>
      <c r="AY33" s="60">
        <v>0</v>
      </c>
      <c r="AZ33" s="60">
        <v>21.053999999999998</v>
      </c>
      <c r="BA33" s="60">
        <v>0</v>
      </c>
      <c r="BB33" s="60">
        <f>Table2[[#This Row],[Mortgage Recording Tax Exemption Through FY20]]+Table2[[#This Row],[Indirect and Induced Land FY20]]</f>
        <v>39.565399999999997</v>
      </c>
      <c r="BC33" s="60">
        <v>18.511399999999998</v>
      </c>
      <c r="BD33" s="60">
        <v>165.22040000000001</v>
      </c>
      <c r="BE33" s="60">
        <v>12.973800000000001</v>
      </c>
      <c r="BF33" s="60">
        <f>Table2[[#This Row],[Indirect and Induced Land Through FY20]]+Table2[[#This Row],[Indirect and Induced Land FY20 and After]]</f>
        <v>178.19420000000002</v>
      </c>
      <c r="BG33" s="60">
        <v>65.631399999999999</v>
      </c>
      <c r="BH33" s="60">
        <v>585.78200000000004</v>
      </c>
      <c r="BI33" s="60">
        <v>45.997999999999998</v>
      </c>
      <c r="BJ33" s="60">
        <f>Table2[[#This Row],[Indirect and Induced Building Through FY20]]+Table2[[#This Row],[Indirect and Induced Building FY20 and After]]</f>
        <v>631.78000000000009</v>
      </c>
      <c r="BK33" s="60">
        <v>133.8236</v>
      </c>
      <c r="BL33" s="60">
        <v>885.91679999999997</v>
      </c>
      <c r="BM33" s="60">
        <v>93.790899999999993</v>
      </c>
      <c r="BN33" s="60">
        <f>Table2[[#This Row],[TOTAL Real Property Related Taxes Through FY20]]+Table2[[#This Row],[TOTAL Real Property Related Taxes FY20 and After]]</f>
        <v>979.70769999999993</v>
      </c>
      <c r="BO33" s="60">
        <v>264.5847</v>
      </c>
      <c r="BP33" s="60">
        <v>2709.0753</v>
      </c>
      <c r="BQ33" s="60">
        <v>185.435</v>
      </c>
      <c r="BR33" s="60">
        <f>Table2[[#This Row],[Company Direct Through FY20]]+Table2[[#This Row],[Company Direct FY20 and After]]</f>
        <v>2894.5102999999999</v>
      </c>
      <c r="BS33" s="60">
        <v>0</v>
      </c>
      <c r="BT33" s="60">
        <v>0</v>
      </c>
      <c r="BU33" s="60">
        <v>0</v>
      </c>
      <c r="BV33" s="60">
        <f>Table2[[#This Row],[Sales Tax Exemption Through FY20]]+Table2[[#This Row],[Sales Tax Exemption FY20 and After]]</f>
        <v>0</v>
      </c>
      <c r="BW33" s="60">
        <v>0</v>
      </c>
      <c r="BX33" s="60">
        <v>0</v>
      </c>
      <c r="BY33" s="60">
        <v>0</v>
      </c>
      <c r="BZ33" s="60">
        <f>Table2[[#This Row],[Energy Tax Savings Through FY20]]+Table2[[#This Row],[Energy Tax Savings FY20 and After]]</f>
        <v>0</v>
      </c>
      <c r="CA33" s="60">
        <v>0</v>
      </c>
      <c r="CB33" s="60">
        <v>0</v>
      </c>
      <c r="CC33" s="60">
        <v>0</v>
      </c>
      <c r="CD33" s="60">
        <f>Table2[[#This Row],[Tax Exempt Bond Savings Through FY20]]+Table2[[#This Row],[Tax Exempt Bond Savings FY20 and After]]</f>
        <v>0</v>
      </c>
      <c r="CE33" s="60">
        <v>91.223500000000001</v>
      </c>
      <c r="CF33" s="60">
        <v>1072.8461</v>
      </c>
      <c r="CG33" s="60">
        <v>63.934199999999997</v>
      </c>
      <c r="CH33" s="60">
        <f>Table2[[#This Row],[Indirect and Induced Through FY20]]+Table2[[#This Row],[Indirect and Induced FY20 and After]]</f>
        <v>1136.7802999999999</v>
      </c>
      <c r="CI33" s="60">
        <v>355.8082</v>
      </c>
      <c r="CJ33" s="60">
        <v>3781.9214000000002</v>
      </c>
      <c r="CK33" s="60">
        <v>249.36920000000001</v>
      </c>
      <c r="CL33" s="60">
        <f>Table2[[#This Row],[TOTAL Income Consumption Use Taxes Through FY20]]+Table2[[#This Row],[TOTAL Income Consumption Use Taxes FY20 and After]]</f>
        <v>4031.2906000000003</v>
      </c>
      <c r="CM33" s="60">
        <v>74.863799999999998</v>
      </c>
      <c r="CN33" s="60">
        <v>633.4239</v>
      </c>
      <c r="CO33" s="60">
        <v>52.468499999999999</v>
      </c>
      <c r="CP33" s="60">
        <f>Table2[[#This Row],[Assistance Provided Through FY20]]+Table2[[#This Row],[Assistance Provided FY20 and After]]</f>
        <v>685.89239999999995</v>
      </c>
      <c r="CQ33" s="60">
        <v>0</v>
      </c>
      <c r="CR33" s="60">
        <v>0</v>
      </c>
      <c r="CS33" s="60">
        <v>0</v>
      </c>
      <c r="CT33" s="60">
        <f>Table2[[#This Row],[Recapture Cancellation Reduction Amount Through FY20]]+Table2[[#This Row],[Recapture Cancellation Reduction Amount FY20 and After]]</f>
        <v>0</v>
      </c>
      <c r="CU33" s="60">
        <v>0</v>
      </c>
      <c r="CV33" s="60">
        <v>0</v>
      </c>
      <c r="CW33" s="60">
        <v>0</v>
      </c>
      <c r="CX33" s="60">
        <f>Table2[[#This Row],[Penalty Paid Through FY20]]+Table2[[#This Row],[Penalty Paid FY20 and After]]</f>
        <v>0</v>
      </c>
      <c r="CY33" s="60">
        <v>74.863799999999998</v>
      </c>
      <c r="CZ33" s="60">
        <v>633.4239</v>
      </c>
      <c r="DA33" s="60">
        <v>52.468499999999999</v>
      </c>
      <c r="DB33" s="60">
        <f>Table2[[#This Row],[TOTAL Assistance Net of Recapture Penalties Through FY20]]+Table2[[#This Row],[TOTAL Assistance Net of Recapture Penalties FY20 and After]]</f>
        <v>685.89239999999995</v>
      </c>
      <c r="DC33" s="60">
        <v>389.1293</v>
      </c>
      <c r="DD33" s="60">
        <v>3477.4135999999999</v>
      </c>
      <c r="DE33" s="60">
        <v>272.7226</v>
      </c>
      <c r="DF33" s="60">
        <f>Table2[[#This Row],[Company Direct Tax Revenue Before Assistance Through FY20]]+Table2[[#This Row],[Company Direct Tax Revenue Before Assistance FY20 and After]]</f>
        <v>3750.1361999999999</v>
      </c>
      <c r="DG33" s="60">
        <v>175.3663</v>
      </c>
      <c r="DH33" s="60">
        <v>1823.8485000000001</v>
      </c>
      <c r="DI33" s="60">
        <v>122.90600000000001</v>
      </c>
      <c r="DJ33" s="60">
        <f>Table2[[#This Row],[Indirect and Induced Tax Revenues FY20 and After]]+Table2[[#This Row],[Indirect and Induced Tax Revenues Through FY20]]</f>
        <v>1946.7545</v>
      </c>
      <c r="DK33" s="60">
        <v>564.49559999999997</v>
      </c>
      <c r="DL33" s="60">
        <v>5301.2620999999999</v>
      </c>
      <c r="DM33" s="60">
        <v>395.62860000000001</v>
      </c>
      <c r="DN33" s="60">
        <f>Table2[[#This Row],[TOTAL Tax Revenues Before Assistance FY20 and After]]+Table2[[#This Row],[TOTAL Tax Revenues Before Assistance Through FY20]]</f>
        <v>5696.8906999999999</v>
      </c>
      <c r="DO33" s="60">
        <v>489.6318</v>
      </c>
      <c r="DP33" s="60">
        <v>4667.8382000000001</v>
      </c>
      <c r="DQ33" s="60">
        <v>343.1601</v>
      </c>
      <c r="DR33" s="60">
        <f>Table2[[#This Row],[TOTAL Tax Revenues Net of Assistance Recapture and Penalty Through FY20]]+Table2[[#This Row],[TOTAL Tax Revenues Net of Assistance Recapture and Penalty FY20 and After]]</f>
        <v>5010.9983000000002</v>
      </c>
      <c r="DS33" s="60">
        <v>0</v>
      </c>
      <c r="DT33" s="60">
        <v>0</v>
      </c>
      <c r="DU33" s="60">
        <v>0</v>
      </c>
      <c r="DV33" s="60">
        <v>0</v>
      </c>
      <c r="DW33" s="74">
        <v>28</v>
      </c>
      <c r="DX33" s="74">
        <v>0</v>
      </c>
      <c r="DY33" s="74">
        <v>0</v>
      </c>
      <c r="DZ33" s="74">
        <v>0</v>
      </c>
      <c r="EA33" s="74">
        <v>28</v>
      </c>
      <c r="EB33" s="74">
        <v>0</v>
      </c>
      <c r="EC33" s="74">
        <v>0</v>
      </c>
      <c r="ED33" s="74">
        <v>0</v>
      </c>
      <c r="EE33" s="74">
        <v>100</v>
      </c>
      <c r="EF33" s="74">
        <v>0</v>
      </c>
      <c r="EG33" s="74">
        <v>0</v>
      </c>
      <c r="EH33" s="74">
        <v>0</v>
      </c>
      <c r="EI33" s="8">
        <f>Table2[[#This Row],[Total Industrial Employees FY20]]+Table2[[#This Row],[Total Restaurant Employees FY20]]+Table2[[#This Row],[Total Retail Employees FY20]]+Table2[[#This Row],[Total Other Employees FY20]]</f>
        <v>28</v>
      </c>
      <c r="EJ33" s="8">
        <f>Table2[[#This Row],[Number of Industrial Employees Earning More than Living Wage FY20]]+Table2[[#This Row],[Number of Restaurant Employees Earning More than Living Wage FY20]]+Table2[[#This Row],[Number of Retail Employees Earning More than Living Wage FY20]]+Table2[[#This Row],[Number of Other Employees Earning More than Living Wage FY20]]</f>
        <v>28</v>
      </c>
      <c r="EK33" s="72">
        <f>Table2[[#This Row],[Total Employees Earning More than Living Wage FY20]]/Table2[[#This Row],[Total Jobs FY20]]</f>
        <v>1</v>
      </c>
    </row>
    <row r="34" spans="1:141" x14ac:dyDescent="0.25">
      <c r="A34" s="9">
        <v>92979</v>
      </c>
      <c r="B34" s="11" t="s">
        <v>276</v>
      </c>
      <c r="C34" s="11" t="s">
        <v>729</v>
      </c>
      <c r="D34" s="11" t="s">
        <v>1044</v>
      </c>
      <c r="E34" s="15">
        <v>43</v>
      </c>
      <c r="F34" s="7">
        <v>5989</v>
      </c>
      <c r="G34" s="7">
        <v>62</v>
      </c>
      <c r="H34" s="7">
        <v>2800</v>
      </c>
      <c r="I34" s="7">
        <v>3393</v>
      </c>
      <c r="J34" s="7">
        <v>623210</v>
      </c>
      <c r="K34" s="11" t="s">
        <v>1107</v>
      </c>
      <c r="L34" s="11" t="s">
        <v>1217</v>
      </c>
      <c r="M34" s="11" t="s">
        <v>1218</v>
      </c>
      <c r="N34" s="18">
        <v>1625000</v>
      </c>
      <c r="O34" s="11" t="s">
        <v>1671</v>
      </c>
      <c r="P34" s="8">
        <v>0</v>
      </c>
      <c r="Q34" s="8">
        <v>5</v>
      </c>
      <c r="R34" s="8">
        <v>11</v>
      </c>
      <c r="S34" s="8">
        <v>0</v>
      </c>
      <c r="T34" s="8">
        <v>0</v>
      </c>
      <c r="U34" s="8">
        <v>16</v>
      </c>
      <c r="V34" s="8">
        <v>13</v>
      </c>
      <c r="W34" s="8">
        <v>0</v>
      </c>
      <c r="X34" s="8">
        <v>0</v>
      </c>
      <c r="Y34" s="8">
        <v>0</v>
      </c>
      <c r="Z34" s="8">
        <v>26</v>
      </c>
      <c r="AA34" s="19">
        <v>0</v>
      </c>
      <c r="AB34" s="8">
        <v>0</v>
      </c>
      <c r="AC34" s="8">
        <v>0</v>
      </c>
      <c r="AD34" s="8">
        <v>0</v>
      </c>
      <c r="AE34" s="8">
        <v>0</v>
      </c>
      <c r="AF34" s="8">
        <v>100</v>
      </c>
      <c r="AG34" s="8" t="s">
        <v>1686</v>
      </c>
      <c r="AH34" s="8" t="s">
        <v>1686</v>
      </c>
      <c r="AI34" s="60">
        <v>0</v>
      </c>
      <c r="AJ34" s="60">
        <v>0</v>
      </c>
      <c r="AK34" s="60">
        <v>0</v>
      </c>
      <c r="AL34" s="60">
        <f>Table2[[#This Row],[Company Direct Land Through FY20]]+Table2[[#This Row],[Company Direct Land FY20 and After]]</f>
        <v>0</v>
      </c>
      <c r="AM34" s="60">
        <v>0</v>
      </c>
      <c r="AN34" s="60">
        <v>0</v>
      </c>
      <c r="AO34" s="60">
        <v>0</v>
      </c>
      <c r="AP34" s="60">
        <f>Table2[[#This Row],[Company Direct Building Through FY20]]+Table2[[#This Row],[Company Direct Building FY20 and After]]</f>
        <v>0</v>
      </c>
      <c r="AQ34" s="60">
        <v>0</v>
      </c>
      <c r="AR34" s="60">
        <v>47.196100000000001</v>
      </c>
      <c r="AS34" s="60">
        <v>0</v>
      </c>
      <c r="AT34" s="60">
        <f>Table2[[#This Row],[Mortgage Recording Tax Through FY20]]+Table2[[#This Row],[Mortgage Recording Tax FY20 and After]]</f>
        <v>47.196100000000001</v>
      </c>
      <c r="AU34" s="60">
        <v>0</v>
      </c>
      <c r="AV34" s="60">
        <v>0</v>
      </c>
      <c r="AW34" s="60">
        <v>0</v>
      </c>
      <c r="AX34" s="60">
        <f>Table2[[#This Row],[Pilot Savings Through FY20]]+Table2[[#This Row],[Pilot Savings FY20 and After]]</f>
        <v>0</v>
      </c>
      <c r="AY34" s="60">
        <v>0</v>
      </c>
      <c r="AZ34" s="60">
        <v>47.196100000000001</v>
      </c>
      <c r="BA34" s="60">
        <v>0</v>
      </c>
      <c r="BB34" s="60">
        <f>Table2[[#This Row],[Mortgage Recording Tax Exemption Through FY20]]+Table2[[#This Row],[Indirect and Induced Land FY20]]</f>
        <v>52.555599999999998</v>
      </c>
      <c r="BC34" s="60">
        <v>5.3594999999999997</v>
      </c>
      <c r="BD34" s="60">
        <v>73.730099999999993</v>
      </c>
      <c r="BE34" s="60">
        <v>1.6802999999999999</v>
      </c>
      <c r="BF34" s="60">
        <f>Table2[[#This Row],[Indirect and Induced Land Through FY20]]+Table2[[#This Row],[Indirect and Induced Land FY20 and After]]</f>
        <v>75.410399999999996</v>
      </c>
      <c r="BG34" s="60">
        <v>19.001899999999999</v>
      </c>
      <c r="BH34" s="60">
        <v>261.40629999999999</v>
      </c>
      <c r="BI34" s="60">
        <v>5.9574999999999996</v>
      </c>
      <c r="BJ34" s="60">
        <f>Table2[[#This Row],[Indirect and Induced Building Through FY20]]+Table2[[#This Row],[Indirect and Induced Building FY20 and After]]</f>
        <v>267.36379999999997</v>
      </c>
      <c r="BK34" s="60">
        <v>24.3614</v>
      </c>
      <c r="BL34" s="60">
        <v>335.13639999999998</v>
      </c>
      <c r="BM34" s="60">
        <v>7.6378000000000004</v>
      </c>
      <c r="BN34" s="60">
        <f>Table2[[#This Row],[TOTAL Real Property Related Taxes Through FY20]]+Table2[[#This Row],[TOTAL Real Property Related Taxes FY20 and After]]</f>
        <v>342.77420000000001</v>
      </c>
      <c r="BO34" s="60">
        <v>24.556000000000001</v>
      </c>
      <c r="BP34" s="60">
        <v>401.01280000000003</v>
      </c>
      <c r="BQ34" s="60">
        <v>7.6988000000000003</v>
      </c>
      <c r="BR34" s="60">
        <f>Table2[[#This Row],[Company Direct Through FY20]]+Table2[[#This Row],[Company Direct FY20 and After]]</f>
        <v>408.71160000000003</v>
      </c>
      <c r="BS34" s="60">
        <v>0</v>
      </c>
      <c r="BT34" s="60">
        <v>0</v>
      </c>
      <c r="BU34" s="60">
        <v>0</v>
      </c>
      <c r="BV34" s="60">
        <f>Table2[[#This Row],[Sales Tax Exemption Through FY20]]+Table2[[#This Row],[Sales Tax Exemption FY20 and After]]</f>
        <v>0</v>
      </c>
      <c r="BW34" s="60">
        <v>0</v>
      </c>
      <c r="BX34" s="60">
        <v>0</v>
      </c>
      <c r="BY34" s="60">
        <v>0</v>
      </c>
      <c r="BZ34" s="60">
        <f>Table2[[#This Row],[Energy Tax Savings Through FY20]]+Table2[[#This Row],[Energy Tax Savings FY20 and After]]</f>
        <v>0</v>
      </c>
      <c r="CA34" s="60">
        <v>0.188</v>
      </c>
      <c r="CB34" s="60">
        <v>7.5795000000000003</v>
      </c>
      <c r="CC34" s="60">
        <v>5.6899999999999999E-2</v>
      </c>
      <c r="CD34" s="60">
        <f>Table2[[#This Row],[Tax Exempt Bond Savings Through FY20]]+Table2[[#This Row],[Tax Exempt Bond Savings FY20 and After]]</f>
        <v>7.6364000000000001</v>
      </c>
      <c r="CE34" s="60">
        <v>26.4115</v>
      </c>
      <c r="CF34" s="60">
        <v>463.88459999999998</v>
      </c>
      <c r="CG34" s="60">
        <v>8.2805</v>
      </c>
      <c r="CH34" s="60">
        <f>Table2[[#This Row],[Indirect and Induced Through FY20]]+Table2[[#This Row],[Indirect and Induced FY20 and After]]</f>
        <v>472.1651</v>
      </c>
      <c r="CI34" s="60">
        <v>50.779499999999999</v>
      </c>
      <c r="CJ34" s="60">
        <v>857.31790000000001</v>
      </c>
      <c r="CK34" s="60">
        <v>15.9224</v>
      </c>
      <c r="CL34" s="60">
        <f>Table2[[#This Row],[TOTAL Income Consumption Use Taxes Through FY20]]+Table2[[#This Row],[TOTAL Income Consumption Use Taxes FY20 and After]]</f>
        <v>873.24030000000005</v>
      </c>
      <c r="CM34" s="60">
        <v>0.188</v>
      </c>
      <c r="CN34" s="60">
        <v>54.775599999999997</v>
      </c>
      <c r="CO34" s="60">
        <v>5.6899999999999999E-2</v>
      </c>
      <c r="CP34" s="60">
        <f>Table2[[#This Row],[Assistance Provided Through FY20]]+Table2[[#This Row],[Assistance Provided FY20 and After]]</f>
        <v>54.832499999999996</v>
      </c>
      <c r="CQ34" s="60">
        <v>0</v>
      </c>
      <c r="CR34" s="60">
        <v>0</v>
      </c>
      <c r="CS34" s="60">
        <v>0</v>
      </c>
      <c r="CT34" s="60">
        <f>Table2[[#This Row],[Recapture Cancellation Reduction Amount Through FY20]]+Table2[[#This Row],[Recapture Cancellation Reduction Amount FY20 and After]]</f>
        <v>0</v>
      </c>
      <c r="CU34" s="60">
        <v>0</v>
      </c>
      <c r="CV34" s="60">
        <v>0</v>
      </c>
      <c r="CW34" s="60">
        <v>0</v>
      </c>
      <c r="CX34" s="60">
        <f>Table2[[#This Row],[Penalty Paid Through FY20]]+Table2[[#This Row],[Penalty Paid FY20 and After]]</f>
        <v>0</v>
      </c>
      <c r="CY34" s="60">
        <v>0.188</v>
      </c>
      <c r="CZ34" s="60">
        <v>54.775599999999997</v>
      </c>
      <c r="DA34" s="60">
        <v>5.6899999999999999E-2</v>
      </c>
      <c r="DB34" s="60">
        <f>Table2[[#This Row],[TOTAL Assistance Net of Recapture Penalties Through FY20]]+Table2[[#This Row],[TOTAL Assistance Net of Recapture Penalties FY20 and After]]</f>
        <v>54.832499999999996</v>
      </c>
      <c r="DC34" s="60">
        <v>24.556000000000001</v>
      </c>
      <c r="DD34" s="60">
        <v>448.20890000000003</v>
      </c>
      <c r="DE34" s="60">
        <v>7.6988000000000003</v>
      </c>
      <c r="DF34" s="60">
        <f>Table2[[#This Row],[Company Direct Tax Revenue Before Assistance Through FY20]]+Table2[[#This Row],[Company Direct Tax Revenue Before Assistance FY20 and After]]</f>
        <v>455.90770000000003</v>
      </c>
      <c r="DG34" s="60">
        <v>50.7729</v>
      </c>
      <c r="DH34" s="60">
        <v>799.02099999999996</v>
      </c>
      <c r="DI34" s="60">
        <v>15.9183</v>
      </c>
      <c r="DJ34" s="60">
        <f>Table2[[#This Row],[Indirect and Induced Tax Revenues FY20 and After]]+Table2[[#This Row],[Indirect and Induced Tax Revenues Through FY20]]</f>
        <v>814.9393</v>
      </c>
      <c r="DK34" s="60">
        <v>75.328900000000004</v>
      </c>
      <c r="DL34" s="60">
        <v>1247.2299</v>
      </c>
      <c r="DM34" s="60">
        <v>23.617100000000001</v>
      </c>
      <c r="DN34" s="60">
        <f>Table2[[#This Row],[TOTAL Tax Revenues Before Assistance FY20 and After]]+Table2[[#This Row],[TOTAL Tax Revenues Before Assistance Through FY20]]</f>
        <v>1270.847</v>
      </c>
      <c r="DO34" s="60">
        <v>75.140900000000002</v>
      </c>
      <c r="DP34" s="60">
        <v>1192.4543000000001</v>
      </c>
      <c r="DQ34" s="60">
        <v>23.560199999999998</v>
      </c>
      <c r="DR34" s="60">
        <f>Table2[[#This Row],[TOTAL Tax Revenues Net of Assistance Recapture and Penalty Through FY20]]+Table2[[#This Row],[TOTAL Tax Revenues Net of Assistance Recapture and Penalty FY20 and After]]</f>
        <v>1216.0145</v>
      </c>
      <c r="DS34" s="60">
        <v>0</v>
      </c>
      <c r="DT34" s="60">
        <v>0</v>
      </c>
      <c r="DU34" s="60">
        <v>0</v>
      </c>
      <c r="DV34" s="60">
        <v>0</v>
      </c>
      <c r="DW34" s="74">
        <v>0</v>
      </c>
      <c r="DX34" s="74">
        <v>0</v>
      </c>
      <c r="DY34" s="74">
        <v>0</v>
      </c>
      <c r="DZ34" s="74">
        <v>16</v>
      </c>
      <c r="EA34" s="74">
        <v>0</v>
      </c>
      <c r="EB34" s="74">
        <v>0</v>
      </c>
      <c r="EC34" s="74">
        <v>0</v>
      </c>
      <c r="ED34" s="74">
        <v>16</v>
      </c>
      <c r="EE34" s="74">
        <v>0</v>
      </c>
      <c r="EF34" s="74">
        <v>0</v>
      </c>
      <c r="EG34" s="74">
        <v>0</v>
      </c>
      <c r="EH34" s="74">
        <v>100</v>
      </c>
      <c r="EI34" s="8">
        <f>Table2[[#This Row],[Total Industrial Employees FY20]]+Table2[[#This Row],[Total Restaurant Employees FY20]]+Table2[[#This Row],[Total Retail Employees FY20]]+Table2[[#This Row],[Total Other Employees FY20]]</f>
        <v>16</v>
      </c>
      <c r="EJ34" s="8">
        <f>Table2[[#This Row],[Number of Industrial Employees Earning More than Living Wage FY20]]+Table2[[#This Row],[Number of Restaurant Employees Earning More than Living Wage FY20]]+Table2[[#This Row],[Number of Retail Employees Earning More than Living Wage FY20]]+Table2[[#This Row],[Number of Other Employees Earning More than Living Wage FY20]]</f>
        <v>16</v>
      </c>
      <c r="EK34" s="72">
        <f>Table2[[#This Row],[Total Employees Earning More than Living Wage FY20]]/Table2[[#This Row],[Total Jobs FY20]]</f>
        <v>1</v>
      </c>
    </row>
    <row r="35" spans="1:141" x14ac:dyDescent="0.25">
      <c r="A35" s="9">
        <v>93862</v>
      </c>
      <c r="B35" s="11" t="s">
        <v>385</v>
      </c>
      <c r="C35" s="11" t="s">
        <v>838</v>
      </c>
      <c r="D35" s="11" t="s">
        <v>1045</v>
      </c>
      <c r="E35" s="15">
        <v>28</v>
      </c>
      <c r="F35" s="7">
        <v>14260</v>
      </c>
      <c r="G35" s="7">
        <v>1</v>
      </c>
      <c r="H35" s="7">
        <v>595206</v>
      </c>
      <c r="I35" s="7">
        <v>431525</v>
      </c>
      <c r="J35" s="7">
        <v>488119</v>
      </c>
      <c r="K35" s="11" t="s">
        <v>1053</v>
      </c>
      <c r="L35" s="11" t="s">
        <v>1360</v>
      </c>
      <c r="M35" s="11" t="s">
        <v>1180</v>
      </c>
      <c r="N35" s="18">
        <v>126875000</v>
      </c>
      <c r="O35" s="11" t="s">
        <v>1671</v>
      </c>
      <c r="P35" s="8">
        <v>52</v>
      </c>
      <c r="Q35" s="8">
        <v>0</v>
      </c>
      <c r="R35" s="8">
        <v>226</v>
      </c>
      <c r="S35" s="8">
        <v>1</v>
      </c>
      <c r="T35" s="8">
        <v>309</v>
      </c>
      <c r="U35" s="8">
        <v>588</v>
      </c>
      <c r="V35" s="8">
        <v>562</v>
      </c>
      <c r="W35" s="8">
        <v>0</v>
      </c>
      <c r="X35" s="8">
        <v>0</v>
      </c>
      <c r="Y35" s="8">
        <v>0</v>
      </c>
      <c r="Z35" s="8">
        <v>0</v>
      </c>
      <c r="AA35" s="19">
        <v>0</v>
      </c>
      <c r="AB35" s="8">
        <v>0</v>
      </c>
      <c r="AC35" s="8">
        <v>0</v>
      </c>
      <c r="AD35" s="8">
        <v>0</v>
      </c>
      <c r="AE35" s="8">
        <v>0</v>
      </c>
      <c r="AF35" s="8">
        <v>0</v>
      </c>
      <c r="AG35" s="8" t="s">
        <v>1686</v>
      </c>
      <c r="AH35" s="8" t="s">
        <v>1686</v>
      </c>
      <c r="AI35" s="60">
        <v>0</v>
      </c>
      <c r="AJ35" s="60">
        <v>0</v>
      </c>
      <c r="AK35" s="60">
        <v>0</v>
      </c>
      <c r="AL35" s="60">
        <f>Table2[[#This Row],[Company Direct Land Through FY20]]+Table2[[#This Row],[Company Direct Land FY20 and After]]</f>
        <v>0</v>
      </c>
      <c r="AM35" s="60">
        <v>0</v>
      </c>
      <c r="AN35" s="60">
        <v>0</v>
      </c>
      <c r="AO35" s="60">
        <v>0</v>
      </c>
      <c r="AP35" s="60">
        <f>Table2[[#This Row],[Company Direct Building Through FY20]]+Table2[[#This Row],[Company Direct Building FY20 and After]]</f>
        <v>0</v>
      </c>
      <c r="AQ35" s="60">
        <v>0</v>
      </c>
      <c r="AR35" s="60">
        <v>2444.12</v>
      </c>
      <c r="AS35" s="60">
        <v>0</v>
      </c>
      <c r="AT35" s="60">
        <f>Table2[[#This Row],[Mortgage Recording Tax Through FY20]]+Table2[[#This Row],[Mortgage Recording Tax FY20 and After]]</f>
        <v>2444.12</v>
      </c>
      <c r="AU35" s="60">
        <v>0</v>
      </c>
      <c r="AV35" s="60">
        <v>0</v>
      </c>
      <c r="AW35" s="60">
        <v>0</v>
      </c>
      <c r="AX35" s="60">
        <f>Table2[[#This Row],[Pilot Savings Through FY20]]+Table2[[#This Row],[Pilot Savings FY20 and After]]</f>
        <v>0</v>
      </c>
      <c r="AY35" s="60">
        <v>0</v>
      </c>
      <c r="AZ35" s="60">
        <v>2444.12</v>
      </c>
      <c r="BA35" s="60">
        <v>0</v>
      </c>
      <c r="BB35" s="60">
        <f>Table2[[#This Row],[Mortgage Recording Tax Exemption Through FY20]]+Table2[[#This Row],[Indirect and Induced Land FY20]]</f>
        <v>2748.5194999999999</v>
      </c>
      <c r="BC35" s="60">
        <v>304.39949999999999</v>
      </c>
      <c r="BD35" s="60">
        <v>2477.9065999999998</v>
      </c>
      <c r="BE35" s="60">
        <v>1575.5637999999999</v>
      </c>
      <c r="BF35" s="60">
        <f>Table2[[#This Row],[Indirect and Induced Land Through FY20]]+Table2[[#This Row],[Indirect and Induced Land FY20 and After]]</f>
        <v>4053.4703999999997</v>
      </c>
      <c r="BG35" s="60">
        <v>1079.2344000000001</v>
      </c>
      <c r="BH35" s="60">
        <v>8785.3057000000008</v>
      </c>
      <c r="BI35" s="60">
        <v>5586.0880999999999</v>
      </c>
      <c r="BJ35" s="60">
        <f>Table2[[#This Row],[Indirect and Induced Building Through FY20]]+Table2[[#This Row],[Indirect and Induced Building FY20 and After]]</f>
        <v>14371.393800000002</v>
      </c>
      <c r="BK35" s="60">
        <v>1383.6339</v>
      </c>
      <c r="BL35" s="60">
        <v>11263.212299999999</v>
      </c>
      <c r="BM35" s="60">
        <v>7161.6518999999998</v>
      </c>
      <c r="BN35" s="60">
        <f>Table2[[#This Row],[TOTAL Real Property Related Taxes Through FY20]]+Table2[[#This Row],[TOTAL Real Property Related Taxes FY20 and After]]</f>
        <v>18424.8642</v>
      </c>
      <c r="BO35" s="60">
        <v>2187.1284999999998</v>
      </c>
      <c r="BP35" s="60">
        <v>20420.878700000001</v>
      </c>
      <c r="BQ35" s="60">
        <v>11320.518099999999</v>
      </c>
      <c r="BR35" s="60">
        <f>Table2[[#This Row],[Company Direct Through FY20]]+Table2[[#This Row],[Company Direct FY20 and After]]</f>
        <v>31741.396800000002</v>
      </c>
      <c r="BS35" s="60">
        <v>0</v>
      </c>
      <c r="BT35" s="60">
        <v>0</v>
      </c>
      <c r="BU35" s="60">
        <v>0</v>
      </c>
      <c r="BV35" s="60">
        <f>Table2[[#This Row],[Sales Tax Exemption Through FY20]]+Table2[[#This Row],[Sales Tax Exemption FY20 and After]]</f>
        <v>0</v>
      </c>
      <c r="BW35" s="60">
        <v>0</v>
      </c>
      <c r="BX35" s="60">
        <v>0</v>
      </c>
      <c r="BY35" s="60">
        <v>0</v>
      </c>
      <c r="BZ35" s="60">
        <f>Table2[[#This Row],[Energy Tax Savings Through FY20]]+Table2[[#This Row],[Energy Tax Savings FY20 and After]]</f>
        <v>0</v>
      </c>
      <c r="CA35" s="60">
        <v>70.5184</v>
      </c>
      <c r="CB35" s="60">
        <v>551.58690000000001</v>
      </c>
      <c r="CC35" s="60">
        <v>310.38810000000001</v>
      </c>
      <c r="CD35" s="60">
        <f>Table2[[#This Row],[Tax Exempt Bond Savings Through FY20]]+Table2[[#This Row],[Tax Exempt Bond Savings FY20 and After]]</f>
        <v>861.97500000000002</v>
      </c>
      <c r="CE35" s="60">
        <v>1377.8905</v>
      </c>
      <c r="CF35" s="60">
        <v>12553.623799999999</v>
      </c>
      <c r="CG35" s="60">
        <v>7131.9245000000001</v>
      </c>
      <c r="CH35" s="60">
        <f>Table2[[#This Row],[Indirect and Induced Through FY20]]+Table2[[#This Row],[Indirect and Induced FY20 and After]]</f>
        <v>19685.548299999999</v>
      </c>
      <c r="CI35" s="60">
        <v>3494.5005999999998</v>
      </c>
      <c r="CJ35" s="60">
        <v>32422.9156</v>
      </c>
      <c r="CK35" s="60">
        <v>18142.054499999998</v>
      </c>
      <c r="CL35" s="60">
        <f>Table2[[#This Row],[TOTAL Income Consumption Use Taxes Through FY20]]+Table2[[#This Row],[TOTAL Income Consumption Use Taxes FY20 and After]]</f>
        <v>50564.970099999999</v>
      </c>
      <c r="CM35" s="60">
        <v>70.5184</v>
      </c>
      <c r="CN35" s="60">
        <v>2995.7069000000001</v>
      </c>
      <c r="CO35" s="60">
        <v>310.38810000000001</v>
      </c>
      <c r="CP35" s="60">
        <f>Table2[[#This Row],[Assistance Provided Through FY20]]+Table2[[#This Row],[Assistance Provided FY20 and After]]</f>
        <v>3306.0950000000003</v>
      </c>
      <c r="CQ35" s="60">
        <v>0</v>
      </c>
      <c r="CR35" s="60">
        <v>0</v>
      </c>
      <c r="CS35" s="60">
        <v>0</v>
      </c>
      <c r="CT35" s="60">
        <f>Table2[[#This Row],[Recapture Cancellation Reduction Amount Through FY20]]+Table2[[#This Row],[Recapture Cancellation Reduction Amount FY20 and After]]</f>
        <v>0</v>
      </c>
      <c r="CU35" s="60">
        <v>0</v>
      </c>
      <c r="CV35" s="60">
        <v>0</v>
      </c>
      <c r="CW35" s="60">
        <v>0</v>
      </c>
      <c r="CX35" s="60">
        <f>Table2[[#This Row],[Penalty Paid Through FY20]]+Table2[[#This Row],[Penalty Paid FY20 and After]]</f>
        <v>0</v>
      </c>
      <c r="CY35" s="60">
        <v>70.5184</v>
      </c>
      <c r="CZ35" s="60">
        <v>2995.7069000000001</v>
      </c>
      <c r="DA35" s="60">
        <v>310.38810000000001</v>
      </c>
      <c r="DB35" s="60">
        <f>Table2[[#This Row],[TOTAL Assistance Net of Recapture Penalties Through FY20]]+Table2[[#This Row],[TOTAL Assistance Net of Recapture Penalties FY20 and After]]</f>
        <v>3306.0950000000003</v>
      </c>
      <c r="DC35" s="60">
        <v>2187.1284999999998</v>
      </c>
      <c r="DD35" s="60">
        <v>22864.9987</v>
      </c>
      <c r="DE35" s="60">
        <v>11320.518099999999</v>
      </c>
      <c r="DF35" s="60">
        <f>Table2[[#This Row],[Company Direct Tax Revenue Before Assistance Through FY20]]+Table2[[#This Row],[Company Direct Tax Revenue Before Assistance FY20 and After]]</f>
        <v>34185.516799999998</v>
      </c>
      <c r="DG35" s="60">
        <v>2761.5243999999998</v>
      </c>
      <c r="DH35" s="60">
        <v>23816.8361</v>
      </c>
      <c r="DI35" s="60">
        <v>14293.5764</v>
      </c>
      <c r="DJ35" s="60">
        <f>Table2[[#This Row],[Indirect and Induced Tax Revenues FY20 and After]]+Table2[[#This Row],[Indirect and Induced Tax Revenues Through FY20]]</f>
        <v>38110.412499999999</v>
      </c>
      <c r="DK35" s="60">
        <v>4948.6529</v>
      </c>
      <c r="DL35" s="60">
        <v>46681.834799999997</v>
      </c>
      <c r="DM35" s="60">
        <v>25614.094499999999</v>
      </c>
      <c r="DN35" s="60">
        <f>Table2[[#This Row],[TOTAL Tax Revenues Before Assistance FY20 and After]]+Table2[[#This Row],[TOTAL Tax Revenues Before Assistance Through FY20]]</f>
        <v>72295.929299999989</v>
      </c>
      <c r="DO35" s="60">
        <v>4878.1345000000001</v>
      </c>
      <c r="DP35" s="60">
        <v>43686.127899999999</v>
      </c>
      <c r="DQ35" s="60">
        <v>25303.706399999999</v>
      </c>
      <c r="DR35" s="60">
        <f>Table2[[#This Row],[TOTAL Tax Revenues Net of Assistance Recapture and Penalty Through FY20]]+Table2[[#This Row],[TOTAL Tax Revenues Net of Assistance Recapture and Penalty FY20 and After]]</f>
        <v>68989.834300000002</v>
      </c>
      <c r="DS35" s="60">
        <v>0</v>
      </c>
      <c r="DT35" s="60">
        <v>0</v>
      </c>
      <c r="DU35" s="60">
        <v>0</v>
      </c>
      <c r="DV35" s="60">
        <v>0</v>
      </c>
      <c r="DW35" s="74">
        <v>0</v>
      </c>
      <c r="DX35" s="74">
        <v>0</v>
      </c>
      <c r="DY35" s="74">
        <v>0</v>
      </c>
      <c r="DZ35" s="74">
        <v>588</v>
      </c>
      <c r="EA35" s="74">
        <v>0</v>
      </c>
      <c r="EB35" s="74">
        <v>0</v>
      </c>
      <c r="EC35" s="74">
        <v>0</v>
      </c>
      <c r="ED35" s="74">
        <v>588</v>
      </c>
      <c r="EE35" s="74">
        <v>0</v>
      </c>
      <c r="EF35" s="74">
        <v>0</v>
      </c>
      <c r="EG35" s="74">
        <v>0</v>
      </c>
      <c r="EH35" s="74">
        <v>100</v>
      </c>
      <c r="EI35" s="8">
        <f>Table2[[#This Row],[Total Industrial Employees FY20]]+Table2[[#This Row],[Total Restaurant Employees FY20]]+Table2[[#This Row],[Total Retail Employees FY20]]+Table2[[#This Row],[Total Other Employees FY20]]</f>
        <v>588</v>
      </c>
      <c r="EJ35" s="8">
        <f>Table2[[#This Row],[Number of Industrial Employees Earning More than Living Wage FY20]]+Table2[[#This Row],[Number of Restaurant Employees Earning More than Living Wage FY20]]+Table2[[#This Row],[Number of Retail Employees Earning More than Living Wage FY20]]+Table2[[#This Row],[Number of Other Employees Earning More than Living Wage FY20]]</f>
        <v>588</v>
      </c>
      <c r="EK35" s="72">
        <f>Table2[[#This Row],[Total Employees Earning More than Living Wage FY20]]/Table2[[#This Row],[Total Jobs FY20]]</f>
        <v>1</v>
      </c>
    </row>
    <row r="36" spans="1:141" x14ac:dyDescent="0.25">
      <c r="A36" s="9">
        <v>93319</v>
      </c>
      <c r="B36" s="11" t="s">
        <v>338</v>
      </c>
      <c r="C36" s="11" t="s">
        <v>791</v>
      </c>
      <c r="D36" s="11" t="s">
        <v>1044</v>
      </c>
      <c r="E36" s="15">
        <v>34</v>
      </c>
      <c r="F36" s="7">
        <v>3135</v>
      </c>
      <c r="G36" s="7">
        <v>36</v>
      </c>
      <c r="H36" s="7">
        <v>9500</v>
      </c>
      <c r="I36" s="7">
        <v>18500</v>
      </c>
      <c r="J36" s="7">
        <v>335121</v>
      </c>
      <c r="K36" s="11" t="s">
        <v>1048</v>
      </c>
      <c r="L36" s="11" t="s">
        <v>1301</v>
      </c>
      <c r="M36" s="11" t="s">
        <v>1278</v>
      </c>
      <c r="N36" s="18">
        <v>4634000</v>
      </c>
      <c r="O36" s="11" t="s">
        <v>1658</v>
      </c>
      <c r="P36" s="8">
        <v>1</v>
      </c>
      <c r="Q36" s="8">
        <v>2</v>
      </c>
      <c r="R36" s="8">
        <v>33</v>
      </c>
      <c r="S36" s="8">
        <v>0</v>
      </c>
      <c r="T36" s="8">
        <v>0</v>
      </c>
      <c r="U36" s="8">
        <v>36</v>
      </c>
      <c r="V36" s="8">
        <v>34</v>
      </c>
      <c r="W36" s="8">
        <v>0</v>
      </c>
      <c r="X36" s="8">
        <v>0</v>
      </c>
      <c r="Y36" s="8">
        <v>0</v>
      </c>
      <c r="Z36" s="8">
        <v>55</v>
      </c>
      <c r="AA36" s="19">
        <v>0</v>
      </c>
      <c r="AB36" s="8">
        <v>0</v>
      </c>
      <c r="AC36" s="8">
        <v>0</v>
      </c>
      <c r="AD36" s="8">
        <v>0</v>
      </c>
      <c r="AE36" s="8">
        <v>0</v>
      </c>
      <c r="AF36" s="8">
        <v>69.444444444444443</v>
      </c>
      <c r="AG36" s="8" t="s">
        <v>1686</v>
      </c>
      <c r="AH36" s="8" t="s">
        <v>1687</v>
      </c>
      <c r="AI36" s="60">
        <v>21.501100000000001</v>
      </c>
      <c r="AJ36" s="60">
        <v>154.5274</v>
      </c>
      <c r="AK36" s="60">
        <v>120.13</v>
      </c>
      <c r="AL36" s="60">
        <f>Table2[[#This Row],[Company Direct Land Through FY20]]+Table2[[#This Row],[Company Direct Land FY20 and After]]</f>
        <v>274.6574</v>
      </c>
      <c r="AM36" s="60">
        <v>54.9071</v>
      </c>
      <c r="AN36" s="60">
        <v>385.57240000000002</v>
      </c>
      <c r="AO36" s="60">
        <v>306.77350000000001</v>
      </c>
      <c r="AP36" s="60">
        <f>Table2[[#This Row],[Company Direct Building Through FY20]]+Table2[[#This Row],[Company Direct Building FY20 and After]]</f>
        <v>692.34590000000003</v>
      </c>
      <c r="AQ36" s="60">
        <v>0</v>
      </c>
      <c r="AR36" s="60">
        <v>47.071599999999997</v>
      </c>
      <c r="AS36" s="60">
        <v>0</v>
      </c>
      <c r="AT36" s="60">
        <f>Table2[[#This Row],[Mortgage Recording Tax Through FY20]]+Table2[[#This Row],[Mortgage Recording Tax FY20 and After]]</f>
        <v>47.071599999999997</v>
      </c>
      <c r="AU36" s="60">
        <v>44.294499999999999</v>
      </c>
      <c r="AV36" s="60">
        <v>443.1046</v>
      </c>
      <c r="AW36" s="60">
        <v>247.48009999999999</v>
      </c>
      <c r="AX36" s="60">
        <f>Table2[[#This Row],[Pilot Savings Through FY20]]+Table2[[#This Row],[Pilot Savings FY20 and After]]</f>
        <v>690.5847</v>
      </c>
      <c r="AY36" s="60">
        <v>0</v>
      </c>
      <c r="AZ36" s="60">
        <v>47.071599999999997</v>
      </c>
      <c r="BA36" s="60">
        <v>0</v>
      </c>
      <c r="BB36" s="60">
        <f>Table2[[#This Row],[Mortgage Recording Tax Exemption Through FY20]]+Table2[[#This Row],[Indirect and Induced Land FY20]]</f>
        <v>76.083399999999997</v>
      </c>
      <c r="BC36" s="60">
        <v>29.011800000000001</v>
      </c>
      <c r="BD36" s="60">
        <v>306.95359999999999</v>
      </c>
      <c r="BE36" s="60">
        <v>162.0932</v>
      </c>
      <c r="BF36" s="60">
        <f>Table2[[#This Row],[Indirect and Induced Land Through FY20]]+Table2[[#This Row],[Indirect and Induced Land FY20 and After]]</f>
        <v>469.04679999999996</v>
      </c>
      <c r="BG36" s="60">
        <v>102.8601</v>
      </c>
      <c r="BH36" s="60">
        <v>1088.29</v>
      </c>
      <c r="BI36" s="60">
        <v>574.69420000000002</v>
      </c>
      <c r="BJ36" s="60">
        <f>Table2[[#This Row],[Indirect and Induced Building Through FY20]]+Table2[[#This Row],[Indirect and Induced Building FY20 and After]]</f>
        <v>1662.9841999999999</v>
      </c>
      <c r="BK36" s="60">
        <v>163.98560000000001</v>
      </c>
      <c r="BL36" s="60">
        <v>1492.2388000000001</v>
      </c>
      <c r="BM36" s="60">
        <v>916.21079999999995</v>
      </c>
      <c r="BN36" s="60">
        <f>Table2[[#This Row],[TOTAL Real Property Related Taxes Through FY20]]+Table2[[#This Row],[TOTAL Real Property Related Taxes FY20 and After]]</f>
        <v>2408.4495999999999</v>
      </c>
      <c r="BO36" s="60">
        <v>421.70659999999998</v>
      </c>
      <c r="BP36" s="60">
        <v>4658.0866999999998</v>
      </c>
      <c r="BQ36" s="60">
        <v>2356.1365999999998</v>
      </c>
      <c r="BR36" s="60">
        <f>Table2[[#This Row],[Company Direct Through FY20]]+Table2[[#This Row],[Company Direct FY20 and After]]</f>
        <v>7014.2232999999997</v>
      </c>
      <c r="BS36" s="60">
        <v>0</v>
      </c>
      <c r="BT36" s="60">
        <v>0</v>
      </c>
      <c r="BU36" s="60">
        <v>0</v>
      </c>
      <c r="BV36" s="60">
        <f>Table2[[#This Row],[Sales Tax Exemption Through FY20]]+Table2[[#This Row],[Sales Tax Exemption FY20 and After]]</f>
        <v>0</v>
      </c>
      <c r="BW36" s="60">
        <v>0</v>
      </c>
      <c r="BX36" s="60">
        <v>0</v>
      </c>
      <c r="BY36" s="60">
        <v>0</v>
      </c>
      <c r="BZ36" s="60">
        <f>Table2[[#This Row],[Energy Tax Savings Through FY20]]+Table2[[#This Row],[Energy Tax Savings FY20 and After]]</f>
        <v>0</v>
      </c>
      <c r="CA36" s="60">
        <v>0</v>
      </c>
      <c r="CB36" s="60">
        <v>0</v>
      </c>
      <c r="CC36" s="60">
        <v>0</v>
      </c>
      <c r="CD36" s="60">
        <f>Table2[[#This Row],[Tax Exempt Bond Savings Through FY20]]+Table2[[#This Row],[Tax Exempt Bond Savings FY20 and After]]</f>
        <v>0</v>
      </c>
      <c r="CE36" s="60">
        <v>142.9691</v>
      </c>
      <c r="CF36" s="60">
        <v>1815.5761</v>
      </c>
      <c r="CG36" s="60">
        <v>798.78949999999998</v>
      </c>
      <c r="CH36" s="60">
        <f>Table2[[#This Row],[Indirect and Induced Through FY20]]+Table2[[#This Row],[Indirect and Induced FY20 and After]]</f>
        <v>2614.3656000000001</v>
      </c>
      <c r="CI36" s="60">
        <v>564.67570000000001</v>
      </c>
      <c r="CJ36" s="60">
        <v>6473.6628000000001</v>
      </c>
      <c r="CK36" s="60">
        <v>3154.9261000000001</v>
      </c>
      <c r="CL36" s="60">
        <f>Table2[[#This Row],[TOTAL Income Consumption Use Taxes Through FY20]]+Table2[[#This Row],[TOTAL Income Consumption Use Taxes FY20 and After]]</f>
        <v>9628.5889000000006</v>
      </c>
      <c r="CM36" s="60">
        <v>44.294499999999999</v>
      </c>
      <c r="CN36" s="60">
        <v>490.17619999999999</v>
      </c>
      <c r="CO36" s="60">
        <v>247.48009999999999</v>
      </c>
      <c r="CP36" s="60">
        <f>Table2[[#This Row],[Assistance Provided Through FY20]]+Table2[[#This Row],[Assistance Provided FY20 and After]]</f>
        <v>737.65629999999999</v>
      </c>
      <c r="CQ36" s="60">
        <v>0</v>
      </c>
      <c r="CR36" s="60">
        <v>0</v>
      </c>
      <c r="CS36" s="60">
        <v>0</v>
      </c>
      <c r="CT36" s="60">
        <f>Table2[[#This Row],[Recapture Cancellation Reduction Amount Through FY20]]+Table2[[#This Row],[Recapture Cancellation Reduction Amount FY20 and After]]</f>
        <v>0</v>
      </c>
      <c r="CU36" s="60">
        <v>0</v>
      </c>
      <c r="CV36" s="60">
        <v>0</v>
      </c>
      <c r="CW36" s="60">
        <v>0</v>
      </c>
      <c r="CX36" s="60">
        <f>Table2[[#This Row],[Penalty Paid Through FY20]]+Table2[[#This Row],[Penalty Paid FY20 and After]]</f>
        <v>0</v>
      </c>
      <c r="CY36" s="60">
        <v>44.294499999999999</v>
      </c>
      <c r="CZ36" s="60">
        <v>490.17619999999999</v>
      </c>
      <c r="DA36" s="60">
        <v>247.48009999999999</v>
      </c>
      <c r="DB36" s="60">
        <f>Table2[[#This Row],[TOTAL Assistance Net of Recapture Penalties Through FY20]]+Table2[[#This Row],[TOTAL Assistance Net of Recapture Penalties FY20 and After]]</f>
        <v>737.65629999999999</v>
      </c>
      <c r="DC36" s="60">
        <v>498.1148</v>
      </c>
      <c r="DD36" s="60">
        <v>5245.2581</v>
      </c>
      <c r="DE36" s="60">
        <v>2783.0401000000002</v>
      </c>
      <c r="DF36" s="60">
        <f>Table2[[#This Row],[Company Direct Tax Revenue Before Assistance Through FY20]]+Table2[[#This Row],[Company Direct Tax Revenue Before Assistance FY20 and After]]</f>
        <v>8028.2982000000002</v>
      </c>
      <c r="DG36" s="60">
        <v>274.84100000000001</v>
      </c>
      <c r="DH36" s="60">
        <v>3210.8197</v>
      </c>
      <c r="DI36" s="60">
        <v>1535.5769</v>
      </c>
      <c r="DJ36" s="60">
        <f>Table2[[#This Row],[Indirect and Induced Tax Revenues FY20 and After]]+Table2[[#This Row],[Indirect and Induced Tax Revenues Through FY20]]</f>
        <v>4746.3966</v>
      </c>
      <c r="DK36" s="60">
        <v>772.95579999999995</v>
      </c>
      <c r="DL36" s="60">
        <v>8456.0777999999991</v>
      </c>
      <c r="DM36" s="60">
        <v>4318.6170000000002</v>
      </c>
      <c r="DN36" s="60">
        <f>Table2[[#This Row],[TOTAL Tax Revenues Before Assistance FY20 and After]]+Table2[[#This Row],[TOTAL Tax Revenues Before Assistance Through FY20]]</f>
        <v>12774.694799999999</v>
      </c>
      <c r="DO36" s="60">
        <v>728.66129999999998</v>
      </c>
      <c r="DP36" s="60">
        <v>7965.9016000000001</v>
      </c>
      <c r="DQ36" s="60">
        <v>4071.1369</v>
      </c>
      <c r="DR36" s="60">
        <f>Table2[[#This Row],[TOTAL Tax Revenues Net of Assistance Recapture and Penalty Through FY20]]+Table2[[#This Row],[TOTAL Tax Revenues Net of Assistance Recapture and Penalty FY20 and After]]</f>
        <v>12037.038500000001</v>
      </c>
      <c r="DS36" s="60">
        <v>0</v>
      </c>
      <c r="DT36" s="60">
        <v>0</v>
      </c>
      <c r="DU36" s="60">
        <v>138.6</v>
      </c>
      <c r="DV36" s="60">
        <v>16.678000000000001</v>
      </c>
      <c r="DW36" s="74">
        <v>31</v>
      </c>
      <c r="DX36" s="74">
        <v>0</v>
      </c>
      <c r="DY36" s="74">
        <v>5</v>
      </c>
      <c r="DZ36" s="74">
        <v>0</v>
      </c>
      <c r="EA36" s="74">
        <v>31</v>
      </c>
      <c r="EB36" s="74">
        <v>0</v>
      </c>
      <c r="EC36" s="74">
        <v>5</v>
      </c>
      <c r="ED36" s="74">
        <v>0</v>
      </c>
      <c r="EE36" s="74">
        <v>100</v>
      </c>
      <c r="EF36" s="74">
        <v>0</v>
      </c>
      <c r="EG36" s="74">
        <v>100</v>
      </c>
      <c r="EH36" s="74">
        <v>0</v>
      </c>
      <c r="EI36" s="8">
        <f>Table2[[#This Row],[Total Industrial Employees FY20]]+Table2[[#This Row],[Total Restaurant Employees FY20]]+Table2[[#This Row],[Total Retail Employees FY20]]+Table2[[#This Row],[Total Other Employees FY20]]</f>
        <v>36</v>
      </c>
      <c r="EJ36" s="8">
        <f>Table2[[#This Row],[Number of Industrial Employees Earning More than Living Wage FY20]]+Table2[[#This Row],[Number of Restaurant Employees Earning More than Living Wage FY20]]+Table2[[#This Row],[Number of Retail Employees Earning More than Living Wage FY20]]+Table2[[#This Row],[Number of Other Employees Earning More than Living Wage FY20]]</f>
        <v>36</v>
      </c>
      <c r="EK36" s="72">
        <f>Table2[[#This Row],[Total Employees Earning More than Living Wage FY20]]/Table2[[#This Row],[Total Jobs FY20]]</f>
        <v>1</v>
      </c>
    </row>
    <row r="37" spans="1:141" x14ac:dyDescent="0.25">
      <c r="A37" s="9">
        <v>91136</v>
      </c>
      <c r="B37" s="11" t="s">
        <v>149</v>
      </c>
      <c r="C37" s="11" t="s">
        <v>603</v>
      </c>
      <c r="D37" s="11" t="s">
        <v>1045</v>
      </c>
      <c r="E37" s="15">
        <v>28</v>
      </c>
      <c r="F37" s="7">
        <v>14260</v>
      </c>
      <c r="G37" s="7">
        <v>1</v>
      </c>
      <c r="H37" s="7">
        <v>0</v>
      </c>
      <c r="I37" s="7">
        <v>135000</v>
      </c>
      <c r="J37" s="7">
        <v>488510</v>
      </c>
      <c r="K37" s="11" t="s">
        <v>1053</v>
      </c>
      <c r="L37" s="11" t="s">
        <v>1054</v>
      </c>
      <c r="M37" s="11" t="s">
        <v>1055</v>
      </c>
      <c r="N37" s="18">
        <v>19000000</v>
      </c>
      <c r="O37" s="11" t="s">
        <v>1659</v>
      </c>
      <c r="P37" s="8">
        <v>3</v>
      </c>
      <c r="Q37" s="8">
        <v>0</v>
      </c>
      <c r="R37" s="8">
        <v>173</v>
      </c>
      <c r="S37" s="8">
        <v>0</v>
      </c>
      <c r="T37" s="8">
        <v>0</v>
      </c>
      <c r="U37" s="8">
        <v>176</v>
      </c>
      <c r="V37" s="8">
        <v>174</v>
      </c>
      <c r="W37" s="8">
        <v>0</v>
      </c>
      <c r="X37" s="8">
        <v>0</v>
      </c>
      <c r="Y37" s="8">
        <v>0</v>
      </c>
      <c r="Z37" s="8">
        <v>17</v>
      </c>
      <c r="AA37" s="19">
        <v>0</v>
      </c>
      <c r="AB37" s="8">
        <v>0</v>
      </c>
      <c r="AC37" s="8">
        <v>0</v>
      </c>
      <c r="AD37" s="8">
        <v>0</v>
      </c>
      <c r="AE37" s="8">
        <v>0</v>
      </c>
      <c r="AF37" s="8">
        <v>13.068181818181818</v>
      </c>
      <c r="AG37" s="8" t="s">
        <v>1686</v>
      </c>
      <c r="AH37" s="8" t="s">
        <v>1687</v>
      </c>
      <c r="AI37" s="60">
        <v>0</v>
      </c>
      <c r="AJ37" s="60">
        <v>0</v>
      </c>
      <c r="AK37" s="60">
        <v>0</v>
      </c>
      <c r="AL37" s="60">
        <f>Table2[[#This Row],[Company Direct Land Through FY20]]+Table2[[#This Row],[Company Direct Land FY20 and After]]</f>
        <v>0</v>
      </c>
      <c r="AM37" s="60">
        <v>0</v>
      </c>
      <c r="AN37" s="60">
        <v>0</v>
      </c>
      <c r="AO37" s="60">
        <v>0</v>
      </c>
      <c r="AP37" s="60">
        <f>Table2[[#This Row],[Company Direct Building Through FY20]]+Table2[[#This Row],[Company Direct Building FY20 and After]]</f>
        <v>0</v>
      </c>
      <c r="AQ37" s="60">
        <v>0</v>
      </c>
      <c r="AR37" s="60">
        <v>0</v>
      </c>
      <c r="AS37" s="60">
        <v>0</v>
      </c>
      <c r="AT37" s="60">
        <f>Table2[[#This Row],[Mortgage Recording Tax Through FY20]]+Table2[[#This Row],[Mortgage Recording Tax FY20 and After]]</f>
        <v>0</v>
      </c>
      <c r="AU37" s="60">
        <v>0</v>
      </c>
      <c r="AV37" s="60">
        <v>0</v>
      </c>
      <c r="AW37" s="60">
        <v>0</v>
      </c>
      <c r="AX37" s="60">
        <f>Table2[[#This Row],[Pilot Savings Through FY20]]+Table2[[#This Row],[Pilot Savings FY20 and After]]</f>
        <v>0</v>
      </c>
      <c r="AY37" s="60">
        <v>0</v>
      </c>
      <c r="AZ37" s="60">
        <v>0</v>
      </c>
      <c r="BA37" s="60">
        <v>0</v>
      </c>
      <c r="BB37" s="60">
        <f>Table2[[#This Row],[Mortgage Recording Tax Exemption Through FY20]]+Table2[[#This Row],[Indirect and Induced Land FY20]]</f>
        <v>94.244900000000001</v>
      </c>
      <c r="BC37" s="60">
        <v>94.244900000000001</v>
      </c>
      <c r="BD37" s="60">
        <v>1499.1511</v>
      </c>
      <c r="BE37" s="60">
        <v>80.969200000000001</v>
      </c>
      <c r="BF37" s="60">
        <f>Table2[[#This Row],[Indirect and Induced Land Through FY20]]+Table2[[#This Row],[Indirect and Induced Land FY20 and After]]</f>
        <v>1580.1203</v>
      </c>
      <c r="BG37" s="60">
        <v>334.14089999999999</v>
      </c>
      <c r="BH37" s="60">
        <v>5315.1724000000004</v>
      </c>
      <c r="BI37" s="60">
        <v>287.07260000000002</v>
      </c>
      <c r="BJ37" s="60">
        <f>Table2[[#This Row],[Indirect and Induced Building Through FY20]]+Table2[[#This Row],[Indirect and Induced Building FY20 and After]]</f>
        <v>5602.2450000000008</v>
      </c>
      <c r="BK37" s="60">
        <v>428.38580000000002</v>
      </c>
      <c r="BL37" s="60">
        <v>6814.3235000000004</v>
      </c>
      <c r="BM37" s="60">
        <v>368.04180000000002</v>
      </c>
      <c r="BN37" s="60">
        <f>Table2[[#This Row],[TOTAL Real Property Related Taxes Through FY20]]+Table2[[#This Row],[TOTAL Real Property Related Taxes FY20 and After]]</f>
        <v>7182.3653000000004</v>
      </c>
      <c r="BO37" s="60">
        <v>677.15369999999996</v>
      </c>
      <c r="BP37" s="60">
        <v>13535.792799999999</v>
      </c>
      <c r="BQ37" s="60">
        <v>581.76739999999995</v>
      </c>
      <c r="BR37" s="60">
        <f>Table2[[#This Row],[Company Direct Through FY20]]+Table2[[#This Row],[Company Direct FY20 and After]]</f>
        <v>14117.5602</v>
      </c>
      <c r="BS37" s="60">
        <v>0</v>
      </c>
      <c r="BT37" s="60">
        <v>346.02780000000001</v>
      </c>
      <c r="BU37" s="60">
        <v>0</v>
      </c>
      <c r="BV37" s="60">
        <f>Table2[[#This Row],[Sales Tax Exemption Through FY20]]+Table2[[#This Row],[Sales Tax Exemption FY20 and After]]</f>
        <v>346.02780000000001</v>
      </c>
      <c r="BW37" s="60">
        <v>0</v>
      </c>
      <c r="BX37" s="60">
        <v>0</v>
      </c>
      <c r="BY37" s="60">
        <v>0</v>
      </c>
      <c r="BZ37" s="60">
        <f>Table2[[#This Row],[Energy Tax Savings Through FY20]]+Table2[[#This Row],[Energy Tax Savings FY20 and After]]</f>
        <v>0</v>
      </c>
      <c r="CA37" s="60">
        <v>10.494199999999999</v>
      </c>
      <c r="CB37" s="60">
        <v>120.45189999999999</v>
      </c>
      <c r="CC37" s="60">
        <v>8.1640999999999995</v>
      </c>
      <c r="CD37" s="60">
        <f>Table2[[#This Row],[Tax Exempt Bond Savings Through FY20]]+Table2[[#This Row],[Tax Exempt Bond Savings FY20 and After]]</f>
        <v>128.61599999999999</v>
      </c>
      <c r="CE37" s="60">
        <v>426.60750000000002</v>
      </c>
      <c r="CF37" s="60">
        <v>8734.7441999999992</v>
      </c>
      <c r="CG37" s="60">
        <v>366.51400000000001</v>
      </c>
      <c r="CH37" s="60">
        <f>Table2[[#This Row],[Indirect and Induced Through FY20]]+Table2[[#This Row],[Indirect and Induced FY20 and After]]</f>
        <v>9101.2581999999984</v>
      </c>
      <c r="CI37" s="60">
        <v>1093.2670000000001</v>
      </c>
      <c r="CJ37" s="60">
        <v>21804.0573</v>
      </c>
      <c r="CK37" s="60">
        <v>940.1173</v>
      </c>
      <c r="CL37" s="60">
        <f>Table2[[#This Row],[TOTAL Income Consumption Use Taxes Through FY20]]+Table2[[#This Row],[TOTAL Income Consumption Use Taxes FY20 and After]]</f>
        <v>22744.174600000002</v>
      </c>
      <c r="CM37" s="60">
        <v>10.494199999999999</v>
      </c>
      <c r="CN37" s="60">
        <v>466.47969999999998</v>
      </c>
      <c r="CO37" s="60">
        <v>8.1640999999999995</v>
      </c>
      <c r="CP37" s="60">
        <f>Table2[[#This Row],[Assistance Provided Through FY20]]+Table2[[#This Row],[Assistance Provided FY20 and After]]</f>
        <v>474.6438</v>
      </c>
      <c r="CQ37" s="60">
        <v>0</v>
      </c>
      <c r="CR37" s="60">
        <v>0</v>
      </c>
      <c r="CS37" s="60">
        <v>0</v>
      </c>
      <c r="CT37" s="60">
        <f>Table2[[#This Row],[Recapture Cancellation Reduction Amount Through FY20]]+Table2[[#This Row],[Recapture Cancellation Reduction Amount FY20 and After]]</f>
        <v>0</v>
      </c>
      <c r="CU37" s="60">
        <v>0</v>
      </c>
      <c r="CV37" s="60">
        <v>0</v>
      </c>
      <c r="CW37" s="60">
        <v>0</v>
      </c>
      <c r="CX37" s="60">
        <f>Table2[[#This Row],[Penalty Paid Through FY20]]+Table2[[#This Row],[Penalty Paid FY20 and After]]</f>
        <v>0</v>
      </c>
      <c r="CY37" s="60">
        <v>10.494199999999999</v>
      </c>
      <c r="CZ37" s="60">
        <v>466.47969999999998</v>
      </c>
      <c r="DA37" s="60">
        <v>8.1640999999999995</v>
      </c>
      <c r="DB37" s="60">
        <f>Table2[[#This Row],[TOTAL Assistance Net of Recapture Penalties Through FY20]]+Table2[[#This Row],[TOTAL Assistance Net of Recapture Penalties FY20 and After]]</f>
        <v>474.6438</v>
      </c>
      <c r="DC37" s="60">
        <v>677.15369999999996</v>
      </c>
      <c r="DD37" s="60">
        <v>13535.792799999999</v>
      </c>
      <c r="DE37" s="60">
        <v>581.76739999999995</v>
      </c>
      <c r="DF37" s="60">
        <f>Table2[[#This Row],[Company Direct Tax Revenue Before Assistance Through FY20]]+Table2[[#This Row],[Company Direct Tax Revenue Before Assistance FY20 and After]]</f>
        <v>14117.5602</v>
      </c>
      <c r="DG37" s="60">
        <v>854.99329999999998</v>
      </c>
      <c r="DH37" s="60">
        <v>15549.0677</v>
      </c>
      <c r="DI37" s="60">
        <v>734.55579999999998</v>
      </c>
      <c r="DJ37" s="60">
        <f>Table2[[#This Row],[Indirect and Induced Tax Revenues FY20 and After]]+Table2[[#This Row],[Indirect and Induced Tax Revenues Through FY20]]</f>
        <v>16283.6235</v>
      </c>
      <c r="DK37" s="60">
        <v>1532.1469999999999</v>
      </c>
      <c r="DL37" s="60">
        <v>29084.860499999999</v>
      </c>
      <c r="DM37" s="60">
        <v>1316.3232</v>
      </c>
      <c r="DN37" s="60">
        <f>Table2[[#This Row],[TOTAL Tax Revenues Before Assistance FY20 and After]]+Table2[[#This Row],[TOTAL Tax Revenues Before Assistance Through FY20]]</f>
        <v>30401.183699999998</v>
      </c>
      <c r="DO37" s="60">
        <v>1521.6528000000001</v>
      </c>
      <c r="DP37" s="60">
        <v>28618.380799999999</v>
      </c>
      <c r="DQ37" s="60">
        <v>1308.1591000000001</v>
      </c>
      <c r="DR37" s="60">
        <f>Table2[[#This Row],[TOTAL Tax Revenues Net of Assistance Recapture and Penalty Through FY20]]+Table2[[#This Row],[TOTAL Tax Revenues Net of Assistance Recapture and Penalty FY20 and After]]</f>
        <v>29926.5399</v>
      </c>
      <c r="DS37" s="60">
        <v>0</v>
      </c>
      <c r="DT37" s="60">
        <v>0</v>
      </c>
      <c r="DU37" s="60">
        <v>0</v>
      </c>
      <c r="DV37" s="60">
        <v>0</v>
      </c>
      <c r="DW37" s="74">
        <v>0</v>
      </c>
      <c r="DX37" s="74">
        <v>0</v>
      </c>
      <c r="DY37" s="74">
        <v>0</v>
      </c>
      <c r="DZ37" s="74">
        <v>176</v>
      </c>
      <c r="EA37" s="74">
        <v>0</v>
      </c>
      <c r="EB37" s="74">
        <v>0</v>
      </c>
      <c r="EC37" s="74">
        <v>0</v>
      </c>
      <c r="ED37" s="74">
        <v>176</v>
      </c>
      <c r="EE37" s="74">
        <v>0</v>
      </c>
      <c r="EF37" s="74">
        <v>0</v>
      </c>
      <c r="EG37" s="74">
        <v>0</v>
      </c>
      <c r="EH37" s="74">
        <v>100</v>
      </c>
      <c r="EI37" s="8">
        <f>Table2[[#This Row],[Total Industrial Employees FY20]]+Table2[[#This Row],[Total Restaurant Employees FY20]]+Table2[[#This Row],[Total Retail Employees FY20]]+Table2[[#This Row],[Total Other Employees FY20]]</f>
        <v>176</v>
      </c>
      <c r="EJ37" s="8">
        <f>Table2[[#This Row],[Number of Industrial Employees Earning More than Living Wage FY20]]+Table2[[#This Row],[Number of Restaurant Employees Earning More than Living Wage FY20]]+Table2[[#This Row],[Number of Retail Employees Earning More than Living Wage FY20]]+Table2[[#This Row],[Number of Other Employees Earning More than Living Wage FY20]]</f>
        <v>176</v>
      </c>
      <c r="EK37" s="72">
        <f>Table2[[#This Row],[Total Employees Earning More than Living Wage FY20]]/Table2[[#This Row],[Total Jobs FY20]]</f>
        <v>1</v>
      </c>
    </row>
    <row r="38" spans="1:141" x14ac:dyDescent="0.25">
      <c r="A38" s="9">
        <v>92312</v>
      </c>
      <c r="B38" s="11" t="s">
        <v>178</v>
      </c>
      <c r="C38" s="11" t="s">
        <v>632</v>
      </c>
      <c r="D38" s="11" t="s">
        <v>1045</v>
      </c>
      <c r="E38" s="15">
        <v>26</v>
      </c>
      <c r="F38" s="7">
        <v>409</v>
      </c>
      <c r="G38" s="7">
        <v>11</v>
      </c>
      <c r="H38" s="7">
        <v>17500</v>
      </c>
      <c r="I38" s="7">
        <v>48000</v>
      </c>
      <c r="J38" s="7">
        <v>493190</v>
      </c>
      <c r="K38" s="11" t="s">
        <v>1048</v>
      </c>
      <c r="L38" s="11" t="s">
        <v>1100</v>
      </c>
      <c r="M38" s="11" t="s">
        <v>1087</v>
      </c>
      <c r="N38" s="18">
        <v>2645000</v>
      </c>
      <c r="O38" s="11" t="s">
        <v>1658</v>
      </c>
      <c r="P38" s="8">
        <v>0</v>
      </c>
      <c r="Q38" s="8">
        <v>0</v>
      </c>
      <c r="R38" s="8">
        <v>147</v>
      </c>
      <c r="S38" s="8">
        <v>0</v>
      </c>
      <c r="T38" s="8">
        <v>0</v>
      </c>
      <c r="U38" s="8">
        <v>147</v>
      </c>
      <c r="V38" s="8">
        <v>147</v>
      </c>
      <c r="W38" s="8">
        <v>0</v>
      </c>
      <c r="X38" s="8">
        <v>0</v>
      </c>
      <c r="Y38" s="8">
        <v>0</v>
      </c>
      <c r="Z38" s="8">
        <v>10</v>
      </c>
      <c r="AA38" s="19">
        <v>0</v>
      </c>
      <c r="AB38" s="8">
        <v>0</v>
      </c>
      <c r="AC38" s="8">
        <v>0</v>
      </c>
      <c r="AD38" s="8">
        <v>0</v>
      </c>
      <c r="AE38" s="8">
        <v>0</v>
      </c>
      <c r="AF38" s="8">
        <v>82.993197278911566</v>
      </c>
      <c r="AG38" s="8" t="s">
        <v>1686</v>
      </c>
      <c r="AH38" s="8" t="s">
        <v>1687</v>
      </c>
      <c r="AI38" s="60">
        <v>20.966999999999999</v>
      </c>
      <c r="AJ38" s="60">
        <v>329.34460000000001</v>
      </c>
      <c r="AK38" s="60">
        <v>19.409400000000002</v>
      </c>
      <c r="AL38" s="60">
        <f>Table2[[#This Row],[Company Direct Land Through FY20]]+Table2[[#This Row],[Company Direct Land FY20 and After]]</f>
        <v>348.75400000000002</v>
      </c>
      <c r="AM38" s="60">
        <v>60.389699999999998</v>
      </c>
      <c r="AN38" s="60">
        <v>845.37950000000001</v>
      </c>
      <c r="AO38" s="60">
        <v>55.904000000000003</v>
      </c>
      <c r="AP38" s="60">
        <f>Table2[[#This Row],[Company Direct Building Through FY20]]+Table2[[#This Row],[Company Direct Building FY20 and After]]</f>
        <v>901.2835</v>
      </c>
      <c r="AQ38" s="60">
        <v>0</v>
      </c>
      <c r="AR38" s="60">
        <v>35.592700000000001</v>
      </c>
      <c r="AS38" s="60">
        <v>0</v>
      </c>
      <c r="AT38" s="60">
        <f>Table2[[#This Row],[Mortgage Recording Tax Through FY20]]+Table2[[#This Row],[Mortgage Recording Tax FY20 and After]]</f>
        <v>35.592700000000001</v>
      </c>
      <c r="AU38" s="60">
        <v>79.631699999999995</v>
      </c>
      <c r="AV38" s="60">
        <v>305.11259999999999</v>
      </c>
      <c r="AW38" s="60">
        <v>73.7166</v>
      </c>
      <c r="AX38" s="60">
        <f>Table2[[#This Row],[Pilot Savings Through FY20]]+Table2[[#This Row],[Pilot Savings FY20 and After]]</f>
        <v>378.82920000000001</v>
      </c>
      <c r="AY38" s="60">
        <v>0</v>
      </c>
      <c r="AZ38" s="60">
        <v>35.592700000000001</v>
      </c>
      <c r="BA38" s="60">
        <v>0</v>
      </c>
      <c r="BB38" s="60">
        <f>Table2[[#This Row],[Mortgage Recording Tax Exemption Through FY20]]+Table2[[#This Row],[Indirect and Induced Land FY20]]</f>
        <v>107.75640000000001</v>
      </c>
      <c r="BC38" s="60">
        <v>72.163700000000006</v>
      </c>
      <c r="BD38" s="60">
        <v>286.22359999999998</v>
      </c>
      <c r="BE38" s="60">
        <v>66.803200000000004</v>
      </c>
      <c r="BF38" s="60">
        <f>Table2[[#This Row],[Indirect and Induced Land Through FY20]]+Table2[[#This Row],[Indirect and Induced Land FY20 and After]]</f>
        <v>353.02679999999998</v>
      </c>
      <c r="BG38" s="60">
        <v>255.85329999999999</v>
      </c>
      <c r="BH38" s="60">
        <v>1014.7929</v>
      </c>
      <c r="BI38" s="60">
        <v>236.8486</v>
      </c>
      <c r="BJ38" s="60">
        <f>Table2[[#This Row],[Indirect and Induced Building Through FY20]]+Table2[[#This Row],[Indirect and Induced Building FY20 and After]]</f>
        <v>1251.6415</v>
      </c>
      <c r="BK38" s="60">
        <v>329.74200000000002</v>
      </c>
      <c r="BL38" s="60">
        <v>2170.6280000000002</v>
      </c>
      <c r="BM38" s="60">
        <v>305.24860000000001</v>
      </c>
      <c r="BN38" s="60">
        <f>Table2[[#This Row],[TOTAL Real Property Related Taxes Through FY20]]+Table2[[#This Row],[TOTAL Real Property Related Taxes FY20 and After]]</f>
        <v>2475.8766000000001</v>
      </c>
      <c r="BO38" s="60">
        <v>487.4649</v>
      </c>
      <c r="BP38" s="60">
        <v>2341.6712000000002</v>
      </c>
      <c r="BQ38" s="60">
        <v>451.25569999999999</v>
      </c>
      <c r="BR38" s="60">
        <f>Table2[[#This Row],[Company Direct Through FY20]]+Table2[[#This Row],[Company Direct FY20 and After]]</f>
        <v>2792.9269000000004</v>
      </c>
      <c r="BS38" s="60">
        <v>0</v>
      </c>
      <c r="BT38" s="60">
        <v>0</v>
      </c>
      <c r="BU38" s="60">
        <v>0</v>
      </c>
      <c r="BV38" s="60">
        <f>Table2[[#This Row],[Sales Tax Exemption Through FY20]]+Table2[[#This Row],[Sales Tax Exemption FY20 and After]]</f>
        <v>0</v>
      </c>
      <c r="BW38" s="60">
        <v>0</v>
      </c>
      <c r="BX38" s="60">
        <v>0</v>
      </c>
      <c r="BY38" s="60">
        <v>0</v>
      </c>
      <c r="BZ38" s="60">
        <f>Table2[[#This Row],[Energy Tax Savings Through FY20]]+Table2[[#This Row],[Energy Tax Savings FY20 and After]]</f>
        <v>0</v>
      </c>
      <c r="CA38" s="60">
        <v>0</v>
      </c>
      <c r="CB38" s="60">
        <v>0</v>
      </c>
      <c r="CC38" s="60">
        <v>0</v>
      </c>
      <c r="CD38" s="60">
        <f>Table2[[#This Row],[Tax Exempt Bond Savings Through FY20]]+Table2[[#This Row],[Tax Exempt Bond Savings FY20 and After]]</f>
        <v>0</v>
      </c>
      <c r="CE38" s="60">
        <v>326.65539999999999</v>
      </c>
      <c r="CF38" s="60">
        <v>1576.6161</v>
      </c>
      <c r="CG38" s="60">
        <v>302.39120000000003</v>
      </c>
      <c r="CH38" s="60">
        <f>Table2[[#This Row],[Indirect and Induced Through FY20]]+Table2[[#This Row],[Indirect and Induced FY20 and After]]</f>
        <v>1879.0073</v>
      </c>
      <c r="CI38" s="60">
        <v>814.12030000000004</v>
      </c>
      <c r="CJ38" s="60">
        <v>3918.2873</v>
      </c>
      <c r="CK38" s="60">
        <v>753.64689999999996</v>
      </c>
      <c r="CL38" s="60">
        <f>Table2[[#This Row],[TOTAL Income Consumption Use Taxes Through FY20]]+Table2[[#This Row],[TOTAL Income Consumption Use Taxes FY20 and After]]</f>
        <v>4671.9341999999997</v>
      </c>
      <c r="CM38" s="60">
        <v>79.631699999999995</v>
      </c>
      <c r="CN38" s="60">
        <v>340.70530000000002</v>
      </c>
      <c r="CO38" s="60">
        <v>73.7166</v>
      </c>
      <c r="CP38" s="60">
        <f>Table2[[#This Row],[Assistance Provided Through FY20]]+Table2[[#This Row],[Assistance Provided FY20 and After]]</f>
        <v>414.42190000000005</v>
      </c>
      <c r="CQ38" s="60">
        <v>0</v>
      </c>
      <c r="CR38" s="60">
        <v>0</v>
      </c>
      <c r="CS38" s="60">
        <v>0</v>
      </c>
      <c r="CT38" s="60">
        <f>Table2[[#This Row],[Recapture Cancellation Reduction Amount Through FY20]]+Table2[[#This Row],[Recapture Cancellation Reduction Amount FY20 and After]]</f>
        <v>0</v>
      </c>
      <c r="CU38" s="60">
        <v>0</v>
      </c>
      <c r="CV38" s="60">
        <v>0</v>
      </c>
      <c r="CW38" s="60">
        <v>0</v>
      </c>
      <c r="CX38" s="60">
        <f>Table2[[#This Row],[Penalty Paid Through FY20]]+Table2[[#This Row],[Penalty Paid FY20 and After]]</f>
        <v>0</v>
      </c>
      <c r="CY38" s="60">
        <v>79.631699999999995</v>
      </c>
      <c r="CZ38" s="60">
        <v>340.70530000000002</v>
      </c>
      <c r="DA38" s="60">
        <v>73.7166</v>
      </c>
      <c r="DB38" s="60">
        <f>Table2[[#This Row],[TOTAL Assistance Net of Recapture Penalties Through FY20]]+Table2[[#This Row],[TOTAL Assistance Net of Recapture Penalties FY20 and After]]</f>
        <v>414.42190000000005</v>
      </c>
      <c r="DC38" s="60">
        <v>568.82159999999999</v>
      </c>
      <c r="DD38" s="60">
        <v>3551.9879999999998</v>
      </c>
      <c r="DE38" s="60">
        <v>526.56910000000005</v>
      </c>
      <c r="DF38" s="60">
        <f>Table2[[#This Row],[Company Direct Tax Revenue Before Assistance Through FY20]]+Table2[[#This Row],[Company Direct Tax Revenue Before Assistance FY20 and After]]</f>
        <v>4078.5571</v>
      </c>
      <c r="DG38" s="60">
        <v>654.67240000000004</v>
      </c>
      <c r="DH38" s="60">
        <v>2877.6325999999999</v>
      </c>
      <c r="DI38" s="60">
        <v>606.04300000000001</v>
      </c>
      <c r="DJ38" s="60">
        <f>Table2[[#This Row],[Indirect and Induced Tax Revenues FY20 and After]]+Table2[[#This Row],[Indirect and Induced Tax Revenues Through FY20]]</f>
        <v>3483.6756</v>
      </c>
      <c r="DK38" s="60">
        <v>1223.4939999999999</v>
      </c>
      <c r="DL38" s="60">
        <v>6429.6206000000002</v>
      </c>
      <c r="DM38" s="60">
        <v>1132.6121000000001</v>
      </c>
      <c r="DN38" s="60">
        <f>Table2[[#This Row],[TOTAL Tax Revenues Before Assistance FY20 and After]]+Table2[[#This Row],[TOTAL Tax Revenues Before Assistance Through FY20]]</f>
        <v>7562.2327000000005</v>
      </c>
      <c r="DO38" s="60">
        <v>1143.8623</v>
      </c>
      <c r="DP38" s="60">
        <v>6088.9152999999997</v>
      </c>
      <c r="DQ38" s="60">
        <v>1058.8955000000001</v>
      </c>
      <c r="DR38" s="60">
        <f>Table2[[#This Row],[TOTAL Tax Revenues Net of Assistance Recapture and Penalty Through FY20]]+Table2[[#This Row],[TOTAL Tax Revenues Net of Assistance Recapture and Penalty FY20 and After]]</f>
        <v>7147.8107999999993</v>
      </c>
      <c r="DS38" s="60">
        <v>0</v>
      </c>
      <c r="DT38" s="60">
        <v>0</v>
      </c>
      <c r="DU38" s="60">
        <v>0</v>
      </c>
      <c r="DV38" s="60">
        <v>0</v>
      </c>
      <c r="DW38" s="74">
        <v>0</v>
      </c>
      <c r="DX38" s="74">
        <v>0</v>
      </c>
      <c r="DY38" s="74">
        <v>0</v>
      </c>
      <c r="DZ38" s="74">
        <v>147</v>
      </c>
      <c r="EA38" s="74">
        <v>0</v>
      </c>
      <c r="EB38" s="74">
        <v>0</v>
      </c>
      <c r="EC38" s="74">
        <v>0</v>
      </c>
      <c r="ED38" s="74">
        <v>147</v>
      </c>
      <c r="EE38" s="74">
        <v>0</v>
      </c>
      <c r="EF38" s="74">
        <v>0</v>
      </c>
      <c r="EG38" s="74">
        <v>0</v>
      </c>
      <c r="EH38" s="74">
        <v>100</v>
      </c>
      <c r="EI38" s="8">
        <f>Table2[[#This Row],[Total Industrial Employees FY20]]+Table2[[#This Row],[Total Restaurant Employees FY20]]+Table2[[#This Row],[Total Retail Employees FY20]]+Table2[[#This Row],[Total Other Employees FY20]]</f>
        <v>147</v>
      </c>
      <c r="EJ38" s="8">
        <f>Table2[[#This Row],[Number of Industrial Employees Earning More than Living Wage FY20]]+Table2[[#This Row],[Number of Restaurant Employees Earning More than Living Wage FY20]]+Table2[[#This Row],[Number of Retail Employees Earning More than Living Wage FY20]]+Table2[[#This Row],[Number of Other Employees Earning More than Living Wage FY20]]</f>
        <v>147</v>
      </c>
      <c r="EK38" s="72">
        <f>Table2[[#This Row],[Total Employees Earning More than Living Wage FY20]]/Table2[[#This Row],[Total Jobs FY20]]</f>
        <v>1</v>
      </c>
    </row>
    <row r="39" spans="1:141" x14ac:dyDescent="0.25">
      <c r="A39" s="9">
        <v>94052</v>
      </c>
      <c r="B39" s="11" t="s">
        <v>462</v>
      </c>
      <c r="C39" s="11" t="s">
        <v>915</v>
      </c>
      <c r="D39" s="11" t="s">
        <v>1044</v>
      </c>
      <c r="E39" s="15">
        <v>33</v>
      </c>
      <c r="F39" s="7">
        <v>149</v>
      </c>
      <c r="G39" s="7">
        <v>1002</v>
      </c>
      <c r="H39" s="7">
        <v>0</v>
      </c>
      <c r="I39" s="7">
        <v>47250</v>
      </c>
      <c r="J39" s="7">
        <v>531120</v>
      </c>
      <c r="K39" s="11" t="s">
        <v>1097</v>
      </c>
      <c r="L39" s="11" t="s">
        <v>1463</v>
      </c>
      <c r="M39" s="11" t="s">
        <v>1464</v>
      </c>
      <c r="N39" s="18">
        <v>20000000</v>
      </c>
      <c r="O39" s="11" t="s">
        <v>1671</v>
      </c>
      <c r="P39" s="8">
        <v>59</v>
      </c>
      <c r="Q39" s="8">
        <v>0</v>
      </c>
      <c r="R39" s="8">
        <v>59</v>
      </c>
      <c r="S39" s="8">
        <v>0</v>
      </c>
      <c r="T39" s="8">
        <v>0</v>
      </c>
      <c r="U39" s="8">
        <v>118</v>
      </c>
      <c r="V39" s="8">
        <v>88</v>
      </c>
      <c r="W39" s="8">
        <v>10</v>
      </c>
      <c r="X39" s="8">
        <v>0</v>
      </c>
      <c r="Y39" s="8">
        <v>35</v>
      </c>
      <c r="Z39" s="8">
        <v>35</v>
      </c>
      <c r="AA39" s="19">
        <v>0</v>
      </c>
      <c r="AB39" s="8">
        <v>0</v>
      </c>
      <c r="AC39" s="8">
        <v>0</v>
      </c>
      <c r="AD39" s="8">
        <v>0</v>
      </c>
      <c r="AE39" s="8">
        <v>0</v>
      </c>
      <c r="AF39" s="8">
        <v>94.915254237288138</v>
      </c>
      <c r="AG39" s="8" t="s">
        <v>1686</v>
      </c>
      <c r="AH39" s="8" t="s">
        <v>1686</v>
      </c>
      <c r="AI39" s="60">
        <v>288.79059999999998</v>
      </c>
      <c r="AJ39" s="60">
        <v>1298.4326000000001</v>
      </c>
      <c r="AK39" s="60">
        <v>2011.3688</v>
      </c>
      <c r="AL39" s="60">
        <f>Table2[[#This Row],[Company Direct Land Through FY20]]+Table2[[#This Row],[Company Direct Land FY20 and After]]</f>
        <v>3309.8014000000003</v>
      </c>
      <c r="AM39" s="60">
        <v>536.32550000000003</v>
      </c>
      <c r="AN39" s="60">
        <v>1488.7547999999999</v>
      </c>
      <c r="AO39" s="60">
        <v>3735.3998000000001</v>
      </c>
      <c r="AP39" s="60">
        <f>Table2[[#This Row],[Company Direct Building Through FY20]]+Table2[[#This Row],[Company Direct Building FY20 and After]]</f>
        <v>5224.1545999999998</v>
      </c>
      <c r="AQ39" s="60">
        <v>0</v>
      </c>
      <c r="AR39" s="60">
        <v>327.60000000000002</v>
      </c>
      <c r="AS39" s="60">
        <v>0</v>
      </c>
      <c r="AT39" s="60">
        <f>Table2[[#This Row],[Mortgage Recording Tax Through FY20]]+Table2[[#This Row],[Mortgage Recording Tax FY20 and After]]</f>
        <v>327.60000000000002</v>
      </c>
      <c r="AU39" s="60">
        <v>0</v>
      </c>
      <c r="AV39" s="60">
        <v>0</v>
      </c>
      <c r="AW39" s="60">
        <v>0</v>
      </c>
      <c r="AX39" s="60">
        <f>Table2[[#This Row],[Pilot Savings Through FY20]]+Table2[[#This Row],[Pilot Savings FY20 and After]]</f>
        <v>0</v>
      </c>
      <c r="AY39" s="60">
        <v>0</v>
      </c>
      <c r="AZ39" s="60">
        <v>327.60000000000002</v>
      </c>
      <c r="BA39" s="60">
        <v>0</v>
      </c>
      <c r="BB39" s="60">
        <f>Table2[[#This Row],[Mortgage Recording Tax Exemption Through FY20]]+Table2[[#This Row],[Indirect and Induced Land FY20]]</f>
        <v>382.01610000000005</v>
      </c>
      <c r="BC39" s="60">
        <v>54.4161</v>
      </c>
      <c r="BD39" s="60">
        <v>545.26859999999999</v>
      </c>
      <c r="BE39" s="60">
        <v>334.63189999999997</v>
      </c>
      <c r="BF39" s="60">
        <f>Table2[[#This Row],[Indirect and Induced Land Through FY20]]+Table2[[#This Row],[Indirect and Induced Land FY20 and After]]</f>
        <v>879.90049999999997</v>
      </c>
      <c r="BG39" s="60">
        <v>192.92959999999999</v>
      </c>
      <c r="BH39" s="60">
        <v>1933.2251000000001</v>
      </c>
      <c r="BI39" s="60">
        <v>1186.4224999999999</v>
      </c>
      <c r="BJ39" s="60">
        <f>Table2[[#This Row],[Indirect and Induced Building Through FY20]]+Table2[[#This Row],[Indirect and Induced Building FY20 and After]]</f>
        <v>3119.6476000000002</v>
      </c>
      <c r="BK39" s="60">
        <v>1072.4618</v>
      </c>
      <c r="BL39" s="60">
        <v>5265.6810999999998</v>
      </c>
      <c r="BM39" s="60">
        <v>7267.8230000000003</v>
      </c>
      <c r="BN39" s="60">
        <f>Table2[[#This Row],[TOTAL Real Property Related Taxes Through FY20]]+Table2[[#This Row],[TOTAL Real Property Related Taxes FY20 and After]]</f>
        <v>12533.5041</v>
      </c>
      <c r="BO39" s="60">
        <v>647.86289999999997</v>
      </c>
      <c r="BP39" s="60">
        <v>6962.8424000000005</v>
      </c>
      <c r="BQ39" s="60">
        <v>4093.2881000000002</v>
      </c>
      <c r="BR39" s="60">
        <f>Table2[[#This Row],[Company Direct Through FY20]]+Table2[[#This Row],[Company Direct FY20 and After]]</f>
        <v>11056.130500000001</v>
      </c>
      <c r="BS39" s="60">
        <v>0</v>
      </c>
      <c r="BT39" s="60">
        <v>0</v>
      </c>
      <c r="BU39" s="60">
        <v>0</v>
      </c>
      <c r="BV39" s="60">
        <f>Table2[[#This Row],[Sales Tax Exemption Through FY20]]+Table2[[#This Row],[Sales Tax Exemption FY20 and After]]</f>
        <v>0</v>
      </c>
      <c r="BW39" s="60">
        <v>0</v>
      </c>
      <c r="BX39" s="60">
        <v>0</v>
      </c>
      <c r="BY39" s="60">
        <v>0</v>
      </c>
      <c r="BZ39" s="60">
        <f>Table2[[#This Row],[Energy Tax Savings Through FY20]]+Table2[[#This Row],[Energy Tax Savings FY20 and After]]</f>
        <v>0</v>
      </c>
      <c r="CA39" s="60">
        <v>6.4149000000000003</v>
      </c>
      <c r="CB39" s="60">
        <v>75.701800000000006</v>
      </c>
      <c r="CC39" s="60">
        <v>36.890599999999999</v>
      </c>
      <c r="CD39" s="60">
        <f>Table2[[#This Row],[Tax Exempt Bond Savings Through FY20]]+Table2[[#This Row],[Tax Exempt Bond Savings FY20 and After]]</f>
        <v>112.5924</v>
      </c>
      <c r="CE39" s="60">
        <v>268.1601</v>
      </c>
      <c r="CF39" s="60">
        <v>2944.2334999999998</v>
      </c>
      <c r="CG39" s="60">
        <v>1867.6815999999999</v>
      </c>
      <c r="CH39" s="60">
        <f>Table2[[#This Row],[Indirect and Induced Through FY20]]+Table2[[#This Row],[Indirect and Induced FY20 and After]]</f>
        <v>4811.9151000000002</v>
      </c>
      <c r="CI39" s="60">
        <v>909.60810000000004</v>
      </c>
      <c r="CJ39" s="60">
        <v>9831.3741000000009</v>
      </c>
      <c r="CK39" s="60">
        <v>5924.0790999999999</v>
      </c>
      <c r="CL39" s="60">
        <f>Table2[[#This Row],[TOTAL Income Consumption Use Taxes Through FY20]]+Table2[[#This Row],[TOTAL Income Consumption Use Taxes FY20 and After]]</f>
        <v>15755.4532</v>
      </c>
      <c r="CM39" s="60">
        <v>6.4149000000000003</v>
      </c>
      <c r="CN39" s="60">
        <v>403.30180000000001</v>
      </c>
      <c r="CO39" s="60">
        <v>36.890599999999999</v>
      </c>
      <c r="CP39" s="60">
        <f>Table2[[#This Row],[Assistance Provided Through FY20]]+Table2[[#This Row],[Assistance Provided FY20 and After]]</f>
        <v>440.19240000000002</v>
      </c>
      <c r="CQ39" s="60">
        <v>0</v>
      </c>
      <c r="CR39" s="60">
        <v>0</v>
      </c>
      <c r="CS39" s="60">
        <v>0</v>
      </c>
      <c r="CT39" s="60">
        <f>Table2[[#This Row],[Recapture Cancellation Reduction Amount Through FY20]]+Table2[[#This Row],[Recapture Cancellation Reduction Amount FY20 and After]]</f>
        <v>0</v>
      </c>
      <c r="CU39" s="60">
        <v>0</v>
      </c>
      <c r="CV39" s="60">
        <v>0</v>
      </c>
      <c r="CW39" s="60">
        <v>0</v>
      </c>
      <c r="CX39" s="60">
        <f>Table2[[#This Row],[Penalty Paid Through FY20]]+Table2[[#This Row],[Penalty Paid FY20 and After]]</f>
        <v>0</v>
      </c>
      <c r="CY39" s="60">
        <v>6.4149000000000003</v>
      </c>
      <c r="CZ39" s="60">
        <v>403.30180000000001</v>
      </c>
      <c r="DA39" s="60">
        <v>36.890599999999999</v>
      </c>
      <c r="DB39" s="60">
        <f>Table2[[#This Row],[TOTAL Assistance Net of Recapture Penalties Through FY20]]+Table2[[#This Row],[TOTAL Assistance Net of Recapture Penalties FY20 and After]]</f>
        <v>440.19240000000002</v>
      </c>
      <c r="DC39" s="60">
        <v>1472.979</v>
      </c>
      <c r="DD39" s="60">
        <v>10077.629800000001</v>
      </c>
      <c r="DE39" s="60">
        <v>9840.0566999999992</v>
      </c>
      <c r="DF39" s="60">
        <f>Table2[[#This Row],[Company Direct Tax Revenue Before Assistance Through FY20]]+Table2[[#This Row],[Company Direct Tax Revenue Before Assistance FY20 and After]]</f>
        <v>19917.6865</v>
      </c>
      <c r="DG39" s="60">
        <v>515.50580000000002</v>
      </c>
      <c r="DH39" s="60">
        <v>5422.7272000000003</v>
      </c>
      <c r="DI39" s="60">
        <v>3388.7359999999999</v>
      </c>
      <c r="DJ39" s="60">
        <f>Table2[[#This Row],[Indirect and Induced Tax Revenues FY20 and After]]+Table2[[#This Row],[Indirect and Induced Tax Revenues Through FY20]]</f>
        <v>8811.4632000000001</v>
      </c>
      <c r="DK39" s="60">
        <v>1988.4848</v>
      </c>
      <c r="DL39" s="60">
        <v>15500.357</v>
      </c>
      <c r="DM39" s="60">
        <v>13228.7927</v>
      </c>
      <c r="DN39" s="60">
        <f>Table2[[#This Row],[TOTAL Tax Revenues Before Assistance FY20 and After]]+Table2[[#This Row],[TOTAL Tax Revenues Before Assistance Through FY20]]</f>
        <v>28729.149700000002</v>
      </c>
      <c r="DO39" s="60">
        <v>1982.0699</v>
      </c>
      <c r="DP39" s="60">
        <v>15097.055200000001</v>
      </c>
      <c r="DQ39" s="60">
        <v>13191.902099999999</v>
      </c>
      <c r="DR39" s="60">
        <f>Table2[[#This Row],[TOTAL Tax Revenues Net of Assistance Recapture and Penalty Through FY20]]+Table2[[#This Row],[TOTAL Tax Revenues Net of Assistance Recapture and Penalty FY20 and After]]</f>
        <v>28288.957300000002</v>
      </c>
      <c r="DS39" s="60">
        <v>0</v>
      </c>
      <c r="DT39" s="60">
        <v>0</v>
      </c>
      <c r="DU39" s="60">
        <v>96.45</v>
      </c>
      <c r="DV39" s="60">
        <v>0</v>
      </c>
      <c r="DW39" s="74">
        <v>0</v>
      </c>
      <c r="DX39" s="74">
        <v>0</v>
      </c>
      <c r="DY39" s="74">
        <v>97</v>
      </c>
      <c r="DZ39" s="74">
        <v>31</v>
      </c>
      <c r="EA39" s="74">
        <v>0</v>
      </c>
      <c r="EB39" s="74">
        <v>0</v>
      </c>
      <c r="EC39" s="74">
        <v>97</v>
      </c>
      <c r="ED39" s="74">
        <v>31</v>
      </c>
      <c r="EE39" s="74">
        <v>0</v>
      </c>
      <c r="EF39" s="74">
        <v>0</v>
      </c>
      <c r="EG39" s="74">
        <v>100</v>
      </c>
      <c r="EH39" s="74">
        <v>100</v>
      </c>
      <c r="EI39" s="8">
        <f>Table2[[#This Row],[Total Industrial Employees FY20]]+Table2[[#This Row],[Total Restaurant Employees FY20]]+Table2[[#This Row],[Total Retail Employees FY20]]+Table2[[#This Row],[Total Other Employees FY20]]</f>
        <v>128</v>
      </c>
      <c r="EJ39" s="8">
        <f>Table2[[#This Row],[Number of Industrial Employees Earning More than Living Wage FY20]]+Table2[[#This Row],[Number of Restaurant Employees Earning More than Living Wage FY20]]+Table2[[#This Row],[Number of Retail Employees Earning More than Living Wage FY20]]+Table2[[#This Row],[Number of Other Employees Earning More than Living Wage FY20]]</f>
        <v>128</v>
      </c>
      <c r="EK39" s="72">
        <f>Table2[[#This Row],[Total Employees Earning More than Living Wage FY20]]/Table2[[#This Row],[Total Jobs FY20]]</f>
        <v>1</v>
      </c>
    </row>
    <row r="40" spans="1:141" x14ac:dyDescent="0.25">
      <c r="A40" s="9">
        <v>94090</v>
      </c>
      <c r="B40" s="11" t="s">
        <v>495</v>
      </c>
      <c r="C40" s="11" t="s">
        <v>945</v>
      </c>
      <c r="D40" s="11" t="s">
        <v>1043</v>
      </c>
      <c r="E40" s="15">
        <v>13</v>
      </c>
      <c r="F40" s="7">
        <v>4117</v>
      </c>
      <c r="G40" s="7">
        <v>1</v>
      </c>
      <c r="H40" s="7">
        <v>480000</v>
      </c>
      <c r="I40" s="7">
        <v>1303935</v>
      </c>
      <c r="J40" s="7">
        <v>611310</v>
      </c>
      <c r="K40" s="11" t="s">
        <v>1097</v>
      </c>
      <c r="L40" s="11" t="s">
        <v>1515</v>
      </c>
      <c r="M40" s="11" t="s">
        <v>1507</v>
      </c>
      <c r="N40" s="18">
        <v>175000000</v>
      </c>
      <c r="O40" s="11" t="s">
        <v>1671</v>
      </c>
      <c r="P40" s="8">
        <v>70</v>
      </c>
      <c r="Q40" s="8">
        <v>57</v>
      </c>
      <c r="R40" s="8">
        <v>2029</v>
      </c>
      <c r="S40" s="8">
        <v>17</v>
      </c>
      <c r="T40" s="8">
        <v>0</v>
      </c>
      <c r="U40" s="8">
        <v>2173</v>
      </c>
      <c r="V40" s="8">
        <v>2109</v>
      </c>
      <c r="W40" s="8">
        <v>0</v>
      </c>
      <c r="X40" s="8">
        <v>0</v>
      </c>
      <c r="Y40" s="8">
        <v>2364</v>
      </c>
      <c r="Z40" s="8">
        <v>0</v>
      </c>
      <c r="AA40" s="19">
        <v>41</v>
      </c>
      <c r="AB40" s="8">
        <v>0</v>
      </c>
      <c r="AC40" s="8">
        <v>8</v>
      </c>
      <c r="AD40" s="8">
        <v>9</v>
      </c>
      <c r="AE40" s="8">
        <v>41</v>
      </c>
      <c r="AF40" s="8">
        <v>67.786470317533372</v>
      </c>
      <c r="AG40" s="8" t="s">
        <v>1686</v>
      </c>
      <c r="AH40" s="8" t="s">
        <v>1687</v>
      </c>
      <c r="AI40" s="60">
        <v>0</v>
      </c>
      <c r="AJ40" s="60">
        <v>0</v>
      </c>
      <c r="AK40" s="60">
        <v>0</v>
      </c>
      <c r="AL40" s="60">
        <f>Table2[[#This Row],[Company Direct Land Through FY20]]+Table2[[#This Row],[Company Direct Land FY20 and After]]</f>
        <v>0</v>
      </c>
      <c r="AM40" s="60">
        <v>0</v>
      </c>
      <c r="AN40" s="60">
        <v>0</v>
      </c>
      <c r="AO40" s="60">
        <v>0</v>
      </c>
      <c r="AP40" s="60">
        <f>Table2[[#This Row],[Company Direct Building Through FY20]]+Table2[[#This Row],[Company Direct Building FY20 and After]]</f>
        <v>0</v>
      </c>
      <c r="AQ40" s="60">
        <v>0</v>
      </c>
      <c r="AR40" s="60">
        <v>2866.5</v>
      </c>
      <c r="AS40" s="60">
        <v>0</v>
      </c>
      <c r="AT40" s="60">
        <f>Table2[[#This Row],[Mortgage Recording Tax Through FY20]]+Table2[[#This Row],[Mortgage Recording Tax FY20 and After]]</f>
        <v>2866.5</v>
      </c>
      <c r="AU40" s="60">
        <v>0</v>
      </c>
      <c r="AV40" s="60">
        <v>0</v>
      </c>
      <c r="AW40" s="60">
        <v>0</v>
      </c>
      <c r="AX40" s="60">
        <f>Table2[[#This Row],[Pilot Savings Through FY20]]+Table2[[#This Row],[Pilot Savings FY20 and After]]</f>
        <v>0</v>
      </c>
      <c r="AY40" s="60">
        <v>0</v>
      </c>
      <c r="AZ40" s="60">
        <v>2866.5</v>
      </c>
      <c r="BA40" s="60">
        <v>0</v>
      </c>
      <c r="BB40" s="60">
        <f>Table2[[#This Row],[Mortgage Recording Tax Exemption Through FY20]]+Table2[[#This Row],[Indirect and Induced Land FY20]]</f>
        <v>3711.7584999999999</v>
      </c>
      <c r="BC40" s="60">
        <v>845.25850000000003</v>
      </c>
      <c r="BD40" s="60">
        <v>3502.4573</v>
      </c>
      <c r="BE40" s="60">
        <v>12338.6675</v>
      </c>
      <c r="BF40" s="60">
        <f>Table2[[#This Row],[Indirect and Induced Land Through FY20]]+Table2[[#This Row],[Indirect and Induced Land FY20 and After]]</f>
        <v>15841.1248</v>
      </c>
      <c r="BG40" s="60">
        <v>2996.8254999999999</v>
      </c>
      <c r="BH40" s="60">
        <v>12417.802900000001</v>
      </c>
      <c r="BI40" s="60">
        <v>43746.1803</v>
      </c>
      <c r="BJ40" s="60">
        <f>Table2[[#This Row],[Indirect and Induced Building Through FY20]]+Table2[[#This Row],[Indirect and Induced Building FY20 and After]]</f>
        <v>56163.983200000002</v>
      </c>
      <c r="BK40" s="60">
        <v>3842.0839999999998</v>
      </c>
      <c r="BL40" s="60">
        <v>15920.260200000001</v>
      </c>
      <c r="BM40" s="60">
        <v>56084.847800000003</v>
      </c>
      <c r="BN40" s="60">
        <f>Table2[[#This Row],[TOTAL Real Property Related Taxes Through FY20]]+Table2[[#This Row],[TOTAL Real Property Related Taxes FY20 and After]]</f>
        <v>72005.108000000007</v>
      </c>
      <c r="BO40" s="60">
        <v>3961.8842</v>
      </c>
      <c r="BP40" s="60">
        <v>16731.935300000001</v>
      </c>
      <c r="BQ40" s="60">
        <v>57833.632400000002</v>
      </c>
      <c r="BR40" s="60">
        <f>Table2[[#This Row],[Company Direct Through FY20]]+Table2[[#This Row],[Company Direct FY20 and After]]</f>
        <v>74565.5677</v>
      </c>
      <c r="BS40" s="60">
        <v>0</v>
      </c>
      <c r="BT40" s="60">
        <v>0</v>
      </c>
      <c r="BU40" s="60">
        <v>0</v>
      </c>
      <c r="BV40" s="60">
        <f>Table2[[#This Row],[Sales Tax Exemption Through FY20]]+Table2[[#This Row],[Sales Tax Exemption FY20 and After]]</f>
        <v>0</v>
      </c>
      <c r="BW40" s="60">
        <v>0</v>
      </c>
      <c r="BX40" s="60">
        <v>0</v>
      </c>
      <c r="BY40" s="60">
        <v>0</v>
      </c>
      <c r="BZ40" s="60">
        <f>Table2[[#This Row],[Energy Tax Savings Through FY20]]+Table2[[#This Row],[Energy Tax Savings FY20 and After]]</f>
        <v>0</v>
      </c>
      <c r="CA40" s="60">
        <v>162.07730000000001</v>
      </c>
      <c r="CB40" s="60">
        <v>639.45339999999999</v>
      </c>
      <c r="CC40" s="60">
        <v>1614.1206</v>
      </c>
      <c r="CD40" s="60">
        <f>Table2[[#This Row],[Tax Exempt Bond Savings Through FY20]]+Table2[[#This Row],[Tax Exempt Bond Savings FY20 and After]]</f>
        <v>2253.5740000000001</v>
      </c>
      <c r="CE40" s="60">
        <v>3826.1356999999998</v>
      </c>
      <c r="CF40" s="60">
        <v>17092.698100000001</v>
      </c>
      <c r="CG40" s="60">
        <v>55852.043400000002</v>
      </c>
      <c r="CH40" s="60">
        <f>Table2[[#This Row],[Indirect and Induced Through FY20]]+Table2[[#This Row],[Indirect and Induced FY20 and After]]</f>
        <v>72944.741500000004</v>
      </c>
      <c r="CI40" s="60">
        <v>7625.9426000000003</v>
      </c>
      <c r="CJ40" s="60">
        <v>33185.18</v>
      </c>
      <c r="CK40" s="60">
        <v>112071.5552</v>
      </c>
      <c r="CL40" s="60">
        <f>Table2[[#This Row],[TOTAL Income Consumption Use Taxes Through FY20]]+Table2[[#This Row],[TOTAL Income Consumption Use Taxes FY20 and After]]</f>
        <v>145256.7352</v>
      </c>
      <c r="CM40" s="60">
        <v>162.07730000000001</v>
      </c>
      <c r="CN40" s="60">
        <v>3505.9533999999999</v>
      </c>
      <c r="CO40" s="60">
        <v>1614.1206</v>
      </c>
      <c r="CP40" s="60">
        <f>Table2[[#This Row],[Assistance Provided Through FY20]]+Table2[[#This Row],[Assistance Provided FY20 and After]]</f>
        <v>5120.0739999999996</v>
      </c>
      <c r="CQ40" s="60">
        <v>0</v>
      </c>
      <c r="CR40" s="60">
        <v>0</v>
      </c>
      <c r="CS40" s="60">
        <v>0</v>
      </c>
      <c r="CT40" s="60">
        <f>Table2[[#This Row],[Recapture Cancellation Reduction Amount Through FY20]]+Table2[[#This Row],[Recapture Cancellation Reduction Amount FY20 and After]]</f>
        <v>0</v>
      </c>
      <c r="CU40" s="60">
        <v>0</v>
      </c>
      <c r="CV40" s="60">
        <v>0</v>
      </c>
      <c r="CW40" s="60">
        <v>0</v>
      </c>
      <c r="CX40" s="60">
        <f>Table2[[#This Row],[Penalty Paid Through FY20]]+Table2[[#This Row],[Penalty Paid FY20 and After]]</f>
        <v>0</v>
      </c>
      <c r="CY40" s="60">
        <v>162.07730000000001</v>
      </c>
      <c r="CZ40" s="60">
        <v>3505.9533999999999</v>
      </c>
      <c r="DA40" s="60">
        <v>1614.1206</v>
      </c>
      <c r="DB40" s="60">
        <f>Table2[[#This Row],[TOTAL Assistance Net of Recapture Penalties Through FY20]]+Table2[[#This Row],[TOTAL Assistance Net of Recapture Penalties FY20 and After]]</f>
        <v>5120.0739999999996</v>
      </c>
      <c r="DC40" s="60">
        <v>3961.8842</v>
      </c>
      <c r="DD40" s="60">
        <v>19598.435300000001</v>
      </c>
      <c r="DE40" s="60">
        <v>57833.632400000002</v>
      </c>
      <c r="DF40" s="60">
        <f>Table2[[#This Row],[Company Direct Tax Revenue Before Assistance Through FY20]]+Table2[[#This Row],[Company Direct Tax Revenue Before Assistance FY20 and After]]</f>
        <v>77432.0677</v>
      </c>
      <c r="DG40" s="60">
        <v>7668.2196999999996</v>
      </c>
      <c r="DH40" s="60">
        <v>33012.958299999998</v>
      </c>
      <c r="DI40" s="60">
        <v>111936.8912</v>
      </c>
      <c r="DJ40" s="60">
        <f>Table2[[#This Row],[Indirect and Induced Tax Revenues FY20 and After]]+Table2[[#This Row],[Indirect and Induced Tax Revenues Through FY20]]</f>
        <v>144949.84950000001</v>
      </c>
      <c r="DK40" s="60">
        <v>11630.1039</v>
      </c>
      <c r="DL40" s="60">
        <v>52611.393600000003</v>
      </c>
      <c r="DM40" s="60">
        <v>169770.52359999999</v>
      </c>
      <c r="DN40" s="60">
        <f>Table2[[#This Row],[TOTAL Tax Revenues Before Assistance FY20 and After]]+Table2[[#This Row],[TOTAL Tax Revenues Before Assistance Through FY20]]</f>
        <v>222381.9172</v>
      </c>
      <c r="DO40" s="60">
        <v>11468.026599999999</v>
      </c>
      <c r="DP40" s="60">
        <v>49105.440199999997</v>
      </c>
      <c r="DQ40" s="60">
        <v>168156.40299999999</v>
      </c>
      <c r="DR40" s="60">
        <f>Table2[[#This Row],[TOTAL Tax Revenues Net of Assistance Recapture and Penalty Through FY20]]+Table2[[#This Row],[TOTAL Tax Revenues Net of Assistance Recapture and Penalty FY20 and After]]</f>
        <v>217261.8432</v>
      </c>
      <c r="DS40" s="60">
        <v>0</v>
      </c>
      <c r="DT40" s="60">
        <v>0</v>
      </c>
      <c r="DU40" s="60">
        <v>0</v>
      </c>
      <c r="DV40" s="60">
        <v>0</v>
      </c>
      <c r="DW40" s="74">
        <v>0</v>
      </c>
      <c r="DX40" s="74">
        <v>0</v>
      </c>
      <c r="DY40" s="74">
        <v>0</v>
      </c>
      <c r="DZ40" s="74">
        <v>2173</v>
      </c>
      <c r="EA40" s="74">
        <v>0</v>
      </c>
      <c r="EB40" s="74">
        <v>0</v>
      </c>
      <c r="EC40" s="74">
        <v>0</v>
      </c>
      <c r="ED40" s="74">
        <v>2173</v>
      </c>
      <c r="EE40" s="74">
        <v>0</v>
      </c>
      <c r="EF40" s="74">
        <v>0</v>
      </c>
      <c r="EG40" s="74">
        <v>0</v>
      </c>
      <c r="EH40" s="74">
        <v>100</v>
      </c>
      <c r="EI40" s="8">
        <f>Table2[[#This Row],[Total Industrial Employees FY20]]+Table2[[#This Row],[Total Restaurant Employees FY20]]+Table2[[#This Row],[Total Retail Employees FY20]]+Table2[[#This Row],[Total Other Employees FY20]]</f>
        <v>2173</v>
      </c>
      <c r="EJ40" s="8">
        <f>Table2[[#This Row],[Number of Industrial Employees Earning More than Living Wage FY20]]+Table2[[#This Row],[Number of Restaurant Employees Earning More than Living Wage FY20]]+Table2[[#This Row],[Number of Retail Employees Earning More than Living Wage FY20]]+Table2[[#This Row],[Number of Other Employees Earning More than Living Wage FY20]]</f>
        <v>2173</v>
      </c>
      <c r="EK40" s="72">
        <f>Table2[[#This Row],[Total Employees Earning More than Living Wage FY20]]/Table2[[#This Row],[Total Jobs FY20]]</f>
        <v>1</v>
      </c>
    </row>
    <row r="41" spans="1:141" x14ac:dyDescent="0.25">
      <c r="A41" s="9">
        <v>92355</v>
      </c>
      <c r="B41" s="11" t="s">
        <v>198</v>
      </c>
      <c r="C41" s="11" t="s">
        <v>652</v>
      </c>
      <c r="D41" s="11" t="s">
        <v>1046</v>
      </c>
      <c r="E41" s="15">
        <v>4</v>
      </c>
      <c r="F41" s="7">
        <v>1289</v>
      </c>
      <c r="G41" s="7">
        <v>36</v>
      </c>
      <c r="H41" s="7">
        <v>0</v>
      </c>
      <c r="I41" s="7">
        <v>51000</v>
      </c>
      <c r="J41" s="7">
        <v>236210</v>
      </c>
      <c r="K41" s="11" t="s">
        <v>1062</v>
      </c>
      <c r="L41" s="11" t="s">
        <v>1128</v>
      </c>
      <c r="M41" s="11" t="s">
        <v>1129</v>
      </c>
      <c r="N41" s="18">
        <v>18200000</v>
      </c>
      <c r="O41" s="11" t="s">
        <v>1672</v>
      </c>
      <c r="P41" s="8">
        <v>0</v>
      </c>
      <c r="Q41" s="8">
        <v>0</v>
      </c>
      <c r="R41" s="8">
        <v>0</v>
      </c>
      <c r="S41" s="8">
        <v>0</v>
      </c>
      <c r="T41" s="8">
        <v>0</v>
      </c>
      <c r="U41" s="8">
        <v>0</v>
      </c>
      <c r="V41" s="8">
        <v>99</v>
      </c>
      <c r="W41" s="8">
        <v>0</v>
      </c>
      <c r="X41" s="8">
        <v>40</v>
      </c>
      <c r="Y41" s="8">
        <v>0</v>
      </c>
      <c r="Z41" s="8">
        <v>47</v>
      </c>
      <c r="AA41" s="19">
        <v>0</v>
      </c>
      <c r="AB41" s="8">
        <v>0</v>
      </c>
      <c r="AC41" s="8">
        <v>0</v>
      </c>
      <c r="AD41" s="8">
        <v>0</v>
      </c>
      <c r="AE41" s="8">
        <v>0</v>
      </c>
      <c r="AF41" s="8">
        <v>0</v>
      </c>
      <c r="AI41" s="60">
        <v>3209.6161999999999</v>
      </c>
      <c r="AJ41" s="60">
        <v>10400.623799999999</v>
      </c>
      <c r="AK41" s="60">
        <v>0</v>
      </c>
      <c r="AL41" s="60">
        <f>Table2[[#This Row],[Company Direct Land Through FY20]]+Table2[[#This Row],[Company Direct Land FY20 and After]]</f>
        <v>10400.623799999999</v>
      </c>
      <c r="AM41" s="60">
        <v>5960.7157999999999</v>
      </c>
      <c r="AN41" s="60">
        <v>15289.790999999999</v>
      </c>
      <c r="AO41" s="60">
        <v>0</v>
      </c>
      <c r="AP41" s="60">
        <f>Table2[[#This Row],[Company Direct Building Through FY20]]+Table2[[#This Row],[Company Direct Building FY20 and After]]</f>
        <v>15289.790999999999</v>
      </c>
      <c r="AQ41" s="60">
        <v>0</v>
      </c>
      <c r="AR41" s="60">
        <v>0</v>
      </c>
      <c r="AS41" s="60">
        <v>0</v>
      </c>
      <c r="AT41" s="60">
        <f>Table2[[#This Row],[Mortgage Recording Tax Through FY20]]+Table2[[#This Row],[Mortgage Recording Tax FY20 and After]]</f>
        <v>0</v>
      </c>
      <c r="AU41" s="60">
        <v>0</v>
      </c>
      <c r="AV41" s="60">
        <v>0</v>
      </c>
      <c r="AW41" s="60">
        <v>0</v>
      </c>
      <c r="AX41" s="60">
        <f>Table2[[#This Row],[Pilot Savings Through FY20]]+Table2[[#This Row],[Pilot Savings FY20 and After]]</f>
        <v>0</v>
      </c>
      <c r="AY41" s="60">
        <v>0</v>
      </c>
      <c r="AZ41" s="60">
        <v>0</v>
      </c>
      <c r="BA41" s="60">
        <v>0</v>
      </c>
      <c r="BB41" s="60">
        <f>Table2[[#This Row],[Mortgage Recording Tax Exemption Through FY20]]+Table2[[#This Row],[Indirect and Induced Land FY20]]</f>
        <v>58.266199999999998</v>
      </c>
      <c r="BC41" s="60">
        <v>58.266199999999998</v>
      </c>
      <c r="BD41" s="60">
        <v>430.86439999999999</v>
      </c>
      <c r="BE41" s="60">
        <v>0</v>
      </c>
      <c r="BF41" s="60">
        <f>Table2[[#This Row],[Indirect and Induced Land Through FY20]]+Table2[[#This Row],[Indirect and Induced Land FY20 and After]]</f>
        <v>430.86439999999999</v>
      </c>
      <c r="BG41" s="60">
        <v>206.58009999999999</v>
      </c>
      <c r="BH41" s="60">
        <v>1527.6101000000001</v>
      </c>
      <c r="BI41" s="60">
        <v>0</v>
      </c>
      <c r="BJ41" s="60">
        <f>Table2[[#This Row],[Indirect and Induced Building Through FY20]]+Table2[[#This Row],[Indirect and Induced Building FY20 and After]]</f>
        <v>1527.6101000000001</v>
      </c>
      <c r="BK41" s="60">
        <v>9435.1782999999996</v>
      </c>
      <c r="BL41" s="60">
        <v>27648.889299999999</v>
      </c>
      <c r="BM41" s="60">
        <v>0</v>
      </c>
      <c r="BN41" s="60">
        <f>Table2[[#This Row],[TOTAL Real Property Related Taxes Through FY20]]+Table2[[#This Row],[TOTAL Real Property Related Taxes FY20 and After]]</f>
        <v>27648.889299999999</v>
      </c>
      <c r="BO41" s="60">
        <v>538.67439999999999</v>
      </c>
      <c r="BP41" s="60">
        <v>4475.6710999999996</v>
      </c>
      <c r="BQ41" s="60">
        <v>0</v>
      </c>
      <c r="BR41" s="60">
        <f>Table2[[#This Row],[Company Direct Through FY20]]+Table2[[#This Row],[Company Direct FY20 and After]]</f>
        <v>4475.6710999999996</v>
      </c>
      <c r="BS41" s="60">
        <v>0</v>
      </c>
      <c r="BT41" s="60">
        <v>171.7312</v>
      </c>
      <c r="BU41" s="60">
        <v>0</v>
      </c>
      <c r="BV41" s="60">
        <f>Table2[[#This Row],[Sales Tax Exemption Through FY20]]+Table2[[#This Row],[Sales Tax Exemption FY20 and After]]</f>
        <v>171.7312</v>
      </c>
      <c r="BW41" s="60">
        <v>0</v>
      </c>
      <c r="BX41" s="60">
        <v>3.9897</v>
      </c>
      <c r="BY41" s="60">
        <v>0</v>
      </c>
      <c r="BZ41" s="60">
        <f>Table2[[#This Row],[Energy Tax Savings Through FY20]]+Table2[[#This Row],[Energy Tax Savings FY20 and After]]</f>
        <v>3.9897</v>
      </c>
      <c r="CA41" s="60">
        <v>0</v>
      </c>
      <c r="CB41" s="60">
        <v>0</v>
      </c>
      <c r="CC41" s="60">
        <v>0</v>
      </c>
      <c r="CD41" s="60">
        <f>Table2[[#This Row],[Tax Exempt Bond Savings Through FY20]]+Table2[[#This Row],[Tax Exempt Bond Savings FY20 and After]]</f>
        <v>0</v>
      </c>
      <c r="CE41" s="60">
        <v>236.13800000000001</v>
      </c>
      <c r="CF41" s="60">
        <v>2240.4292999999998</v>
      </c>
      <c r="CG41" s="60">
        <v>0</v>
      </c>
      <c r="CH41" s="60">
        <f>Table2[[#This Row],[Indirect and Induced Through FY20]]+Table2[[#This Row],[Indirect and Induced FY20 and After]]</f>
        <v>2240.4292999999998</v>
      </c>
      <c r="CI41" s="60">
        <v>774.81240000000003</v>
      </c>
      <c r="CJ41" s="60">
        <v>6540.3795</v>
      </c>
      <c r="CK41" s="60">
        <v>0</v>
      </c>
      <c r="CL41" s="60">
        <f>Table2[[#This Row],[TOTAL Income Consumption Use Taxes Through FY20]]+Table2[[#This Row],[TOTAL Income Consumption Use Taxes FY20 and After]]</f>
        <v>6540.3795</v>
      </c>
      <c r="CM41" s="60">
        <v>0</v>
      </c>
      <c r="CN41" s="60">
        <v>175.7209</v>
      </c>
      <c r="CO41" s="60">
        <v>0</v>
      </c>
      <c r="CP41" s="60">
        <f>Table2[[#This Row],[Assistance Provided Through FY20]]+Table2[[#This Row],[Assistance Provided FY20 and After]]</f>
        <v>175.7209</v>
      </c>
      <c r="CQ41" s="60">
        <v>0</v>
      </c>
      <c r="CR41" s="60">
        <v>178.41630000000001</v>
      </c>
      <c r="CS41" s="60">
        <v>0</v>
      </c>
      <c r="CT41" s="60">
        <f>Table2[[#This Row],[Recapture Cancellation Reduction Amount Through FY20]]+Table2[[#This Row],[Recapture Cancellation Reduction Amount FY20 and After]]</f>
        <v>178.41630000000001</v>
      </c>
      <c r="CU41" s="60">
        <v>0</v>
      </c>
      <c r="CV41" s="60">
        <v>0</v>
      </c>
      <c r="CW41" s="60">
        <v>0</v>
      </c>
      <c r="CX41" s="60">
        <f>Table2[[#This Row],[Penalty Paid Through FY20]]+Table2[[#This Row],[Penalty Paid FY20 and After]]</f>
        <v>0</v>
      </c>
      <c r="CY41" s="60">
        <v>0</v>
      </c>
      <c r="CZ41" s="60">
        <v>-2.6953999999999998</v>
      </c>
      <c r="DA41" s="60">
        <v>0</v>
      </c>
      <c r="DB41" s="60">
        <f>Table2[[#This Row],[TOTAL Assistance Net of Recapture Penalties Through FY20]]+Table2[[#This Row],[TOTAL Assistance Net of Recapture Penalties FY20 and After]]</f>
        <v>-2.6953999999999998</v>
      </c>
      <c r="DC41" s="60">
        <v>9709.0064000000002</v>
      </c>
      <c r="DD41" s="60">
        <v>30166.085899999998</v>
      </c>
      <c r="DE41" s="60">
        <v>0</v>
      </c>
      <c r="DF41" s="60">
        <f>Table2[[#This Row],[Company Direct Tax Revenue Before Assistance Through FY20]]+Table2[[#This Row],[Company Direct Tax Revenue Before Assistance FY20 and After]]</f>
        <v>30166.085899999998</v>
      </c>
      <c r="DG41" s="60">
        <v>500.98430000000002</v>
      </c>
      <c r="DH41" s="60">
        <v>4198.9038</v>
      </c>
      <c r="DI41" s="60">
        <v>0</v>
      </c>
      <c r="DJ41" s="60">
        <f>Table2[[#This Row],[Indirect and Induced Tax Revenues FY20 and After]]+Table2[[#This Row],[Indirect and Induced Tax Revenues Through FY20]]</f>
        <v>4198.9038</v>
      </c>
      <c r="DK41" s="60">
        <v>10209.9907</v>
      </c>
      <c r="DL41" s="60">
        <v>34364.989699999998</v>
      </c>
      <c r="DM41" s="60">
        <v>0</v>
      </c>
      <c r="DN41" s="60">
        <f>Table2[[#This Row],[TOTAL Tax Revenues Before Assistance FY20 and After]]+Table2[[#This Row],[TOTAL Tax Revenues Before Assistance Through FY20]]</f>
        <v>34364.989699999998</v>
      </c>
      <c r="DO41" s="60">
        <v>10209.9907</v>
      </c>
      <c r="DP41" s="60">
        <v>34367.685100000002</v>
      </c>
      <c r="DQ41" s="60">
        <v>0</v>
      </c>
      <c r="DR41" s="60">
        <f>Table2[[#This Row],[TOTAL Tax Revenues Net of Assistance Recapture and Penalty Through FY20]]+Table2[[#This Row],[TOTAL Tax Revenues Net of Assistance Recapture and Penalty FY20 and After]]</f>
        <v>34367.685100000002</v>
      </c>
      <c r="DS41" s="60">
        <v>0</v>
      </c>
      <c r="DT41" s="60">
        <v>0</v>
      </c>
      <c r="DU41" s="60">
        <v>0</v>
      </c>
      <c r="DV41" s="60">
        <v>0</v>
      </c>
      <c r="DW41" s="75">
        <v>0</v>
      </c>
      <c r="DX41" s="75">
        <v>0</v>
      </c>
      <c r="DY41" s="75">
        <v>0</v>
      </c>
      <c r="DZ41" s="75">
        <v>0</v>
      </c>
      <c r="EA41" s="75">
        <v>0</v>
      </c>
      <c r="EB41" s="75">
        <v>0</v>
      </c>
      <c r="EC41" s="75">
        <v>0</v>
      </c>
      <c r="ED41" s="75">
        <v>0</v>
      </c>
      <c r="EE41" s="75">
        <v>0</v>
      </c>
      <c r="EF41" s="75">
        <v>0</v>
      </c>
      <c r="EG41" s="75">
        <v>0</v>
      </c>
      <c r="EH41" s="75">
        <v>0</v>
      </c>
      <c r="EI41" s="76">
        <v>0</v>
      </c>
      <c r="EJ41" s="76">
        <v>0</v>
      </c>
      <c r="EK41" s="77">
        <v>0</v>
      </c>
    </row>
    <row r="42" spans="1:141" x14ac:dyDescent="0.25">
      <c r="A42" s="9">
        <v>93184</v>
      </c>
      <c r="B42" s="11" t="s">
        <v>299</v>
      </c>
      <c r="C42" s="11" t="s">
        <v>752</v>
      </c>
      <c r="D42" s="11" t="s">
        <v>1044</v>
      </c>
      <c r="E42" s="15">
        <v>33</v>
      </c>
      <c r="F42" s="7">
        <v>2506</v>
      </c>
      <c r="G42" s="7">
        <v>30</v>
      </c>
      <c r="H42" s="7">
        <v>29950</v>
      </c>
      <c r="I42" s="7">
        <v>17950</v>
      </c>
      <c r="J42" s="7">
        <v>332322</v>
      </c>
      <c r="K42" s="11" t="s">
        <v>1048</v>
      </c>
      <c r="L42" s="11" t="s">
        <v>1249</v>
      </c>
      <c r="M42" s="11" t="s">
        <v>1225</v>
      </c>
      <c r="N42" s="18">
        <v>4640000</v>
      </c>
      <c r="O42" s="11" t="s">
        <v>1658</v>
      </c>
      <c r="P42" s="8">
        <v>0</v>
      </c>
      <c r="Q42" s="8">
        <v>0</v>
      </c>
      <c r="R42" s="8">
        <v>33</v>
      </c>
      <c r="S42" s="8">
        <v>0</v>
      </c>
      <c r="T42" s="8">
        <v>0</v>
      </c>
      <c r="U42" s="8">
        <v>33</v>
      </c>
      <c r="V42" s="8">
        <v>33</v>
      </c>
      <c r="W42" s="8">
        <v>0</v>
      </c>
      <c r="X42" s="8">
        <v>0</v>
      </c>
      <c r="Y42" s="8">
        <v>40</v>
      </c>
      <c r="Z42" s="8">
        <v>4</v>
      </c>
      <c r="AA42" s="19">
        <v>0</v>
      </c>
      <c r="AB42" s="8">
        <v>0</v>
      </c>
      <c r="AC42" s="8">
        <v>0</v>
      </c>
      <c r="AD42" s="8">
        <v>0</v>
      </c>
      <c r="AE42" s="8">
        <v>0</v>
      </c>
      <c r="AF42" s="8">
        <v>87.878787878787875</v>
      </c>
      <c r="AG42" s="8" t="s">
        <v>1686</v>
      </c>
      <c r="AH42" s="8" t="s">
        <v>1687</v>
      </c>
      <c r="AI42" s="60">
        <v>25.881399999999999</v>
      </c>
      <c r="AJ42" s="60">
        <v>215.1943</v>
      </c>
      <c r="AK42" s="60">
        <v>119.5763</v>
      </c>
      <c r="AL42" s="60">
        <f>Table2[[#This Row],[Company Direct Land Through FY20]]+Table2[[#This Row],[Company Direct Land FY20 and After]]</f>
        <v>334.7706</v>
      </c>
      <c r="AM42" s="60">
        <v>59.928199999999997</v>
      </c>
      <c r="AN42" s="60">
        <v>322.58920000000001</v>
      </c>
      <c r="AO42" s="60">
        <v>276.87819999999999</v>
      </c>
      <c r="AP42" s="60">
        <f>Table2[[#This Row],[Company Direct Building Through FY20]]+Table2[[#This Row],[Company Direct Building FY20 and After]]</f>
        <v>599.4674</v>
      </c>
      <c r="AQ42" s="60">
        <v>0</v>
      </c>
      <c r="AR42" s="60">
        <v>71.207800000000006</v>
      </c>
      <c r="AS42" s="60">
        <v>0</v>
      </c>
      <c r="AT42" s="60">
        <f>Table2[[#This Row],[Mortgage Recording Tax Through FY20]]+Table2[[#This Row],[Mortgage Recording Tax FY20 and After]]</f>
        <v>71.207800000000006</v>
      </c>
      <c r="AU42" s="60">
        <v>53.568899999999999</v>
      </c>
      <c r="AV42" s="60">
        <v>295.19470000000001</v>
      </c>
      <c r="AW42" s="60">
        <v>247.49680000000001</v>
      </c>
      <c r="AX42" s="60">
        <f>Table2[[#This Row],[Pilot Savings Through FY20]]+Table2[[#This Row],[Pilot Savings FY20 and After]]</f>
        <v>542.69150000000002</v>
      </c>
      <c r="AY42" s="60">
        <v>0</v>
      </c>
      <c r="AZ42" s="60">
        <v>71.207800000000006</v>
      </c>
      <c r="BA42" s="60">
        <v>0</v>
      </c>
      <c r="BB42" s="60">
        <f>Table2[[#This Row],[Mortgage Recording Tax Exemption Through FY20]]+Table2[[#This Row],[Indirect and Induced Land FY20]]</f>
        <v>97.265000000000015</v>
      </c>
      <c r="BC42" s="60">
        <v>26.057200000000002</v>
      </c>
      <c r="BD42" s="60">
        <v>247.61840000000001</v>
      </c>
      <c r="BE42" s="60">
        <v>120.3887</v>
      </c>
      <c r="BF42" s="60">
        <f>Table2[[#This Row],[Indirect and Induced Land Through FY20]]+Table2[[#This Row],[Indirect and Induced Land FY20 and After]]</f>
        <v>368.00710000000004</v>
      </c>
      <c r="BG42" s="60">
        <v>92.384600000000006</v>
      </c>
      <c r="BH42" s="60">
        <v>877.91980000000001</v>
      </c>
      <c r="BI42" s="60">
        <v>426.83210000000003</v>
      </c>
      <c r="BJ42" s="60">
        <f>Table2[[#This Row],[Indirect and Induced Building Through FY20]]+Table2[[#This Row],[Indirect and Induced Building FY20 and After]]</f>
        <v>1304.7519</v>
      </c>
      <c r="BK42" s="60">
        <v>150.6825</v>
      </c>
      <c r="BL42" s="60">
        <v>1368.127</v>
      </c>
      <c r="BM42" s="60">
        <v>696.17849999999999</v>
      </c>
      <c r="BN42" s="60">
        <f>Table2[[#This Row],[TOTAL Real Property Related Taxes Through FY20]]+Table2[[#This Row],[TOTAL Real Property Related Taxes FY20 and After]]</f>
        <v>2064.3054999999999</v>
      </c>
      <c r="BO42" s="60">
        <v>335.60829999999999</v>
      </c>
      <c r="BP42" s="60">
        <v>3431.0664999999999</v>
      </c>
      <c r="BQ42" s="60">
        <v>1550.5645</v>
      </c>
      <c r="BR42" s="60">
        <f>Table2[[#This Row],[Company Direct Through FY20]]+Table2[[#This Row],[Company Direct FY20 and After]]</f>
        <v>4981.6309999999994</v>
      </c>
      <c r="BS42" s="60">
        <v>0</v>
      </c>
      <c r="BT42" s="60">
        <v>0.95520000000000005</v>
      </c>
      <c r="BU42" s="60">
        <v>0</v>
      </c>
      <c r="BV42" s="60">
        <f>Table2[[#This Row],[Sales Tax Exemption Through FY20]]+Table2[[#This Row],[Sales Tax Exemption FY20 and After]]</f>
        <v>0.95520000000000005</v>
      </c>
      <c r="BW42" s="60">
        <v>0</v>
      </c>
      <c r="BX42" s="60">
        <v>0</v>
      </c>
      <c r="BY42" s="60">
        <v>0</v>
      </c>
      <c r="BZ42" s="60">
        <f>Table2[[#This Row],[Energy Tax Savings Through FY20]]+Table2[[#This Row],[Energy Tax Savings FY20 and After]]</f>
        <v>0</v>
      </c>
      <c r="CA42" s="60">
        <v>0</v>
      </c>
      <c r="CB42" s="60">
        <v>0</v>
      </c>
      <c r="CC42" s="60">
        <v>0</v>
      </c>
      <c r="CD42" s="60">
        <f>Table2[[#This Row],[Tax Exempt Bond Savings Through FY20]]+Table2[[#This Row],[Tax Exempt Bond Savings FY20 and After]]</f>
        <v>0</v>
      </c>
      <c r="CE42" s="60">
        <v>128.40870000000001</v>
      </c>
      <c r="CF42" s="60">
        <v>1517.1669999999999</v>
      </c>
      <c r="CG42" s="60">
        <v>593.26869999999997</v>
      </c>
      <c r="CH42" s="60">
        <f>Table2[[#This Row],[Indirect and Induced Through FY20]]+Table2[[#This Row],[Indirect and Induced FY20 and After]]</f>
        <v>2110.4357</v>
      </c>
      <c r="CI42" s="60">
        <v>464.017</v>
      </c>
      <c r="CJ42" s="60">
        <v>4947.2782999999999</v>
      </c>
      <c r="CK42" s="60">
        <v>2143.8332</v>
      </c>
      <c r="CL42" s="60">
        <f>Table2[[#This Row],[TOTAL Income Consumption Use Taxes Through FY20]]+Table2[[#This Row],[TOTAL Income Consumption Use Taxes FY20 and After]]</f>
        <v>7091.1115</v>
      </c>
      <c r="CM42" s="60">
        <v>53.568899999999999</v>
      </c>
      <c r="CN42" s="60">
        <v>367.35770000000002</v>
      </c>
      <c r="CO42" s="60">
        <v>247.49680000000001</v>
      </c>
      <c r="CP42" s="60">
        <f>Table2[[#This Row],[Assistance Provided Through FY20]]+Table2[[#This Row],[Assistance Provided FY20 and After]]</f>
        <v>614.85450000000003</v>
      </c>
      <c r="CQ42" s="60">
        <v>0</v>
      </c>
      <c r="CR42" s="60">
        <v>0</v>
      </c>
      <c r="CS42" s="60">
        <v>0</v>
      </c>
      <c r="CT42" s="60">
        <f>Table2[[#This Row],[Recapture Cancellation Reduction Amount Through FY20]]+Table2[[#This Row],[Recapture Cancellation Reduction Amount FY20 and After]]</f>
        <v>0</v>
      </c>
      <c r="CU42" s="60">
        <v>0</v>
      </c>
      <c r="CV42" s="60">
        <v>0</v>
      </c>
      <c r="CW42" s="60">
        <v>0</v>
      </c>
      <c r="CX42" s="60">
        <f>Table2[[#This Row],[Penalty Paid Through FY20]]+Table2[[#This Row],[Penalty Paid FY20 and After]]</f>
        <v>0</v>
      </c>
      <c r="CY42" s="60">
        <v>53.568899999999999</v>
      </c>
      <c r="CZ42" s="60">
        <v>367.35770000000002</v>
      </c>
      <c r="DA42" s="60">
        <v>247.49680000000001</v>
      </c>
      <c r="DB42" s="60">
        <f>Table2[[#This Row],[TOTAL Assistance Net of Recapture Penalties Through FY20]]+Table2[[#This Row],[TOTAL Assistance Net of Recapture Penalties FY20 and After]]</f>
        <v>614.85450000000003</v>
      </c>
      <c r="DC42" s="60">
        <v>421.41789999999997</v>
      </c>
      <c r="DD42" s="60">
        <v>4040.0578</v>
      </c>
      <c r="DE42" s="60">
        <v>1947.019</v>
      </c>
      <c r="DF42" s="60">
        <f>Table2[[#This Row],[Company Direct Tax Revenue Before Assistance Through FY20]]+Table2[[#This Row],[Company Direct Tax Revenue Before Assistance FY20 and After]]</f>
        <v>5987.0767999999998</v>
      </c>
      <c r="DG42" s="60">
        <v>246.85050000000001</v>
      </c>
      <c r="DH42" s="60">
        <v>2642.7051999999999</v>
      </c>
      <c r="DI42" s="60">
        <v>1140.4894999999999</v>
      </c>
      <c r="DJ42" s="60">
        <f>Table2[[#This Row],[Indirect and Induced Tax Revenues FY20 and After]]+Table2[[#This Row],[Indirect and Induced Tax Revenues Through FY20]]</f>
        <v>3783.1947</v>
      </c>
      <c r="DK42" s="60">
        <v>668.26840000000004</v>
      </c>
      <c r="DL42" s="60">
        <v>6682.7629999999999</v>
      </c>
      <c r="DM42" s="60">
        <v>3087.5084999999999</v>
      </c>
      <c r="DN42" s="60">
        <f>Table2[[#This Row],[TOTAL Tax Revenues Before Assistance FY20 and After]]+Table2[[#This Row],[TOTAL Tax Revenues Before Assistance Through FY20]]</f>
        <v>9770.2714999999989</v>
      </c>
      <c r="DO42" s="60">
        <v>614.69949999999994</v>
      </c>
      <c r="DP42" s="60">
        <v>6315.4053000000004</v>
      </c>
      <c r="DQ42" s="60">
        <v>2840.0117</v>
      </c>
      <c r="DR42" s="60">
        <f>Table2[[#This Row],[TOTAL Tax Revenues Net of Assistance Recapture and Penalty Through FY20]]+Table2[[#This Row],[TOTAL Tax Revenues Net of Assistance Recapture and Penalty FY20 and After]]</f>
        <v>9155.4170000000013</v>
      </c>
      <c r="DS42" s="60">
        <v>0</v>
      </c>
      <c r="DT42" s="60">
        <v>0</v>
      </c>
      <c r="DU42" s="60">
        <v>0</v>
      </c>
      <c r="DV42" s="60">
        <v>0</v>
      </c>
      <c r="DW42" s="74">
        <v>33</v>
      </c>
      <c r="DX42" s="74">
        <v>0</v>
      </c>
      <c r="DY42" s="74">
        <v>0</v>
      </c>
      <c r="DZ42" s="74">
        <v>0</v>
      </c>
      <c r="EA42" s="74">
        <v>33</v>
      </c>
      <c r="EB42" s="74">
        <v>0</v>
      </c>
      <c r="EC42" s="74">
        <v>0</v>
      </c>
      <c r="ED42" s="74">
        <v>0</v>
      </c>
      <c r="EE42" s="74">
        <v>100</v>
      </c>
      <c r="EF42" s="74">
        <v>0</v>
      </c>
      <c r="EG42" s="74">
        <v>0</v>
      </c>
      <c r="EH42" s="74">
        <v>0</v>
      </c>
      <c r="EI42" s="8">
        <f>Table2[[#This Row],[Total Industrial Employees FY20]]+Table2[[#This Row],[Total Restaurant Employees FY20]]+Table2[[#This Row],[Total Retail Employees FY20]]+Table2[[#This Row],[Total Other Employees FY20]]</f>
        <v>33</v>
      </c>
      <c r="EJ42" s="8">
        <f>Table2[[#This Row],[Number of Industrial Employees Earning More than Living Wage FY20]]+Table2[[#This Row],[Number of Restaurant Employees Earning More than Living Wage FY20]]+Table2[[#This Row],[Number of Retail Employees Earning More than Living Wage FY20]]+Table2[[#This Row],[Number of Other Employees Earning More than Living Wage FY20]]</f>
        <v>33</v>
      </c>
      <c r="EK42" s="72">
        <f>Table2[[#This Row],[Total Employees Earning More than Living Wage FY20]]/Table2[[#This Row],[Total Jobs FY20]]</f>
        <v>1</v>
      </c>
    </row>
    <row r="43" spans="1:141" x14ac:dyDescent="0.25">
      <c r="A43" s="9">
        <v>92561</v>
      </c>
      <c r="B43" s="11" t="s">
        <v>207</v>
      </c>
      <c r="C43" s="11" t="s">
        <v>661</v>
      </c>
      <c r="D43" s="11" t="s">
        <v>1045</v>
      </c>
      <c r="E43" s="15">
        <v>26</v>
      </c>
      <c r="F43" s="7">
        <v>331</v>
      </c>
      <c r="G43" s="7">
        <v>8</v>
      </c>
      <c r="H43" s="7">
        <v>41600</v>
      </c>
      <c r="I43" s="7">
        <v>40000</v>
      </c>
      <c r="J43" s="7">
        <v>335313</v>
      </c>
      <c r="K43" s="11" t="s">
        <v>1056</v>
      </c>
      <c r="L43" s="11" t="s">
        <v>1140</v>
      </c>
      <c r="M43" s="11" t="s">
        <v>1113</v>
      </c>
      <c r="N43" s="18">
        <v>3000000</v>
      </c>
      <c r="O43" s="11" t="s">
        <v>1667</v>
      </c>
      <c r="P43" s="8">
        <v>0</v>
      </c>
      <c r="Q43" s="8">
        <v>0</v>
      </c>
      <c r="R43" s="8">
        <v>30</v>
      </c>
      <c r="S43" s="8">
        <v>0</v>
      </c>
      <c r="T43" s="8">
        <v>0</v>
      </c>
      <c r="U43" s="8">
        <v>30</v>
      </c>
      <c r="V43" s="8">
        <v>30</v>
      </c>
      <c r="W43" s="8">
        <v>0</v>
      </c>
      <c r="X43" s="8">
        <v>0</v>
      </c>
      <c r="Y43" s="8">
        <v>0</v>
      </c>
      <c r="Z43" s="8">
        <v>9</v>
      </c>
      <c r="AA43" s="19">
        <v>0</v>
      </c>
      <c r="AB43" s="8">
        <v>0</v>
      </c>
      <c r="AC43" s="8">
        <v>0</v>
      </c>
      <c r="AD43" s="8">
        <v>17</v>
      </c>
      <c r="AE43" s="8">
        <v>83</v>
      </c>
      <c r="AF43" s="8">
        <v>76.666666666666671</v>
      </c>
      <c r="AG43" s="8" t="s">
        <v>1686</v>
      </c>
      <c r="AH43" s="8" t="s">
        <v>1687</v>
      </c>
      <c r="AI43" s="60">
        <v>44.291800000000002</v>
      </c>
      <c r="AJ43" s="60">
        <v>548.49480000000005</v>
      </c>
      <c r="AK43" s="60">
        <v>56.0276</v>
      </c>
      <c r="AL43" s="60">
        <f>Table2[[#This Row],[Company Direct Land Through FY20]]+Table2[[#This Row],[Company Direct Land FY20 and After]]</f>
        <v>604.52240000000006</v>
      </c>
      <c r="AM43" s="60">
        <v>44.682699999999997</v>
      </c>
      <c r="AN43" s="60">
        <v>472.23700000000002</v>
      </c>
      <c r="AO43" s="60">
        <v>56.521999999999998</v>
      </c>
      <c r="AP43" s="60">
        <f>Table2[[#This Row],[Company Direct Building Through FY20]]+Table2[[#This Row],[Company Direct Building FY20 and After]]</f>
        <v>528.75900000000001</v>
      </c>
      <c r="AQ43" s="60">
        <v>0</v>
      </c>
      <c r="AR43" s="60">
        <v>52.634999999999998</v>
      </c>
      <c r="AS43" s="60">
        <v>0</v>
      </c>
      <c r="AT43" s="60">
        <f>Table2[[#This Row],[Mortgage Recording Tax Through FY20]]+Table2[[#This Row],[Mortgage Recording Tax FY20 and After]]</f>
        <v>52.634999999999998</v>
      </c>
      <c r="AU43" s="60">
        <v>77.143799999999999</v>
      </c>
      <c r="AV43" s="60">
        <v>328.988</v>
      </c>
      <c r="AW43" s="60">
        <v>97.584199999999996</v>
      </c>
      <c r="AX43" s="60">
        <f>Table2[[#This Row],[Pilot Savings Through FY20]]+Table2[[#This Row],[Pilot Savings FY20 and After]]</f>
        <v>426.57220000000001</v>
      </c>
      <c r="AY43" s="60">
        <v>0</v>
      </c>
      <c r="AZ43" s="60">
        <v>52.634999999999998</v>
      </c>
      <c r="BA43" s="60">
        <v>0</v>
      </c>
      <c r="BB43" s="60">
        <f>Table2[[#This Row],[Mortgage Recording Tax Exemption Through FY20]]+Table2[[#This Row],[Indirect and Induced Land FY20]]</f>
        <v>78.233400000000003</v>
      </c>
      <c r="BC43" s="60">
        <v>25.598400000000002</v>
      </c>
      <c r="BD43" s="60">
        <v>228</v>
      </c>
      <c r="BE43" s="60">
        <v>32.381100000000004</v>
      </c>
      <c r="BF43" s="60">
        <f>Table2[[#This Row],[Indirect and Induced Land Through FY20]]+Table2[[#This Row],[Indirect and Induced Land FY20 and After]]</f>
        <v>260.3811</v>
      </c>
      <c r="BG43" s="60">
        <v>90.757800000000003</v>
      </c>
      <c r="BH43" s="60">
        <v>808.36300000000006</v>
      </c>
      <c r="BI43" s="60">
        <v>114.80540000000001</v>
      </c>
      <c r="BJ43" s="60">
        <f>Table2[[#This Row],[Indirect and Induced Building Through FY20]]+Table2[[#This Row],[Indirect and Induced Building FY20 and After]]</f>
        <v>923.16840000000002</v>
      </c>
      <c r="BK43" s="60">
        <v>128.18690000000001</v>
      </c>
      <c r="BL43" s="60">
        <v>1728.1068</v>
      </c>
      <c r="BM43" s="60">
        <v>162.15190000000001</v>
      </c>
      <c r="BN43" s="60">
        <f>Table2[[#This Row],[TOTAL Real Property Related Taxes Through FY20]]+Table2[[#This Row],[TOTAL Real Property Related Taxes FY20 and After]]</f>
        <v>1890.2587000000001</v>
      </c>
      <c r="BO43" s="60">
        <v>341.78769999999997</v>
      </c>
      <c r="BP43" s="60">
        <v>3167.1785</v>
      </c>
      <c r="BQ43" s="60">
        <v>432.34989999999999</v>
      </c>
      <c r="BR43" s="60">
        <f>Table2[[#This Row],[Company Direct Through FY20]]+Table2[[#This Row],[Company Direct FY20 and After]]</f>
        <v>3599.5284000000001</v>
      </c>
      <c r="BS43" s="60">
        <v>0</v>
      </c>
      <c r="BT43" s="60">
        <v>0</v>
      </c>
      <c r="BU43" s="60">
        <v>0</v>
      </c>
      <c r="BV43" s="60">
        <f>Table2[[#This Row],[Sales Tax Exemption Through FY20]]+Table2[[#This Row],[Sales Tax Exemption FY20 and After]]</f>
        <v>0</v>
      </c>
      <c r="BW43" s="60">
        <v>0</v>
      </c>
      <c r="BX43" s="60">
        <v>0</v>
      </c>
      <c r="BY43" s="60">
        <v>0</v>
      </c>
      <c r="BZ43" s="60">
        <f>Table2[[#This Row],[Energy Tax Savings Through FY20]]+Table2[[#This Row],[Energy Tax Savings FY20 and After]]</f>
        <v>0</v>
      </c>
      <c r="CA43" s="60">
        <v>0</v>
      </c>
      <c r="CB43" s="60">
        <v>14.551600000000001</v>
      </c>
      <c r="CC43" s="60">
        <v>0</v>
      </c>
      <c r="CD43" s="60">
        <f>Table2[[#This Row],[Tax Exempt Bond Savings Through FY20]]+Table2[[#This Row],[Tax Exempt Bond Savings FY20 and After]]</f>
        <v>14.551600000000001</v>
      </c>
      <c r="CE43" s="60">
        <v>115.8732</v>
      </c>
      <c r="CF43" s="60">
        <v>1332.6341</v>
      </c>
      <c r="CG43" s="60">
        <v>146.57570000000001</v>
      </c>
      <c r="CH43" s="60">
        <f>Table2[[#This Row],[Indirect and Induced Through FY20]]+Table2[[#This Row],[Indirect and Induced FY20 and After]]</f>
        <v>1479.2098000000001</v>
      </c>
      <c r="CI43" s="60">
        <v>457.66090000000003</v>
      </c>
      <c r="CJ43" s="60">
        <v>4485.2610000000004</v>
      </c>
      <c r="CK43" s="60">
        <v>578.92560000000003</v>
      </c>
      <c r="CL43" s="60">
        <f>Table2[[#This Row],[TOTAL Income Consumption Use Taxes Through FY20]]+Table2[[#This Row],[TOTAL Income Consumption Use Taxes FY20 and After]]</f>
        <v>5064.1866000000009</v>
      </c>
      <c r="CM43" s="60">
        <v>77.143799999999999</v>
      </c>
      <c r="CN43" s="60">
        <v>396.1746</v>
      </c>
      <c r="CO43" s="60">
        <v>97.584199999999996</v>
      </c>
      <c r="CP43" s="60">
        <f>Table2[[#This Row],[Assistance Provided Through FY20]]+Table2[[#This Row],[Assistance Provided FY20 and After]]</f>
        <v>493.75880000000001</v>
      </c>
      <c r="CQ43" s="60">
        <v>0</v>
      </c>
      <c r="CR43" s="60">
        <v>0</v>
      </c>
      <c r="CS43" s="60">
        <v>0</v>
      </c>
      <c r="CT43" s="60">
        <f>Table2[[#This Row],[Recapture Cancellation Reduction Amount Through FY20]]+Table2[[#This Row],[Recapture Cancellation Reduction Amount FY20 and After]]</f>
        <v>0</v>
      </c>
      <c r="CU43" s="60">
        <v>0</v>
      </c>
      <c r="CV43" s="60">
        <v>0</v>
      </c>
      <c r="CW43" s="60">
        <v>0</v>
      </c>
      <c r="CX43" s="60">
        <f>Table2[[#This Row],[Penalty Paid Through FY20]]+Table2[[#This Row],[Penalty Paid FY20 and After]]</f>
        <v>0</v>
      </c>
      <c r="CY43" s="60">
        <v>77.143799999999999</v>
      </c>
      <c r="CZ43" s="60">
        <v>396.1746</v>
      </c>
      <c r="DA43" s="60">
        <v>97.584199999999996</v>
      </c>
      <c r="DB43" s="60">
        <f>Table2[[#This Row],[TOTAL Assistance Net of Recapture Penalties Through FY20]]+Table2[[#This Row],[TOTAL Assistance Net of Recapture Penalties FY20 and After]]</f>
        <v>493.75880000000001</v>
      </c>
      <c r="DC43" s="60">
        <v>430.76220000000001</v>
      </c>
      <c r="DD43" s="60">
        <v>4240.5452999999998</v>
      </c>
      <c r="DE43" s="60">
        <v>544.89949999999999</v>
      </c>
      <c r="DF43" s="60">
        <f>Table2[[#This Row],[Company Direct Tax Revenue Before Assistance Through FY20]]+Table2[[#This Row],[Company Direct Tax Revenue Before Assistance FY20 and After]]</f>
        <v>4785.4447999999993</v>
      </c>
      <c r="DG43" s="60">
        <v>232.2294</v>
      </c>
      <c r="DH43" s="60">
        <v>2368.9971</v>
      </c>
      <c r="DI43" s="60">
        <v>293.76220000000001</v>
      </c>
      <c r="DJ43" s="60">
        <f>Table2[[#This Row],[Indirect and Induced Tax Revenues FY20 and After]]+Table2[[#This Row],[Indirect and Induced Tax Revenues Through FY20]]</f>
        <v>2662.7593000000002</v>
      </c>
      <c r="DK43" s="60">
        <v>662.99159999999995</v>
      </c>
      <c r="DL43" s="60">
        <v>6609.5424000000003</v>
      </c>
      <c r="DM43" s="60">
        <v>838.6617</v>
      </c>
      <c r="DN43" s="60">
        <f>Table2[[#This Row],[TOTAL Tax Revenues Before Assistance FY20 and After]]+Table2[[#This Row],[TOTAL Tax Revenues Before Assistance Through FY20]]</f>
        <v>7448.2040999999999</v>
      </c>
      <c r="DO43" s="60">
        <v>585.84780000000001</v>
      </c>
      <c r="DP43" s="60">
        <v>6213.3678</v>
      </c>
      <c r="DQ43" s="60">
        <v>741.07749999999999</v>
      </c>
      <c r="DR43" s="60">
        <f>Table2[[#This Row],[TOTAL Tax Revenues Net of Assistance Recapture and Penalty Through FY20]]+Table2[[#This Row],[TOTAL Tax Revenues Net of Assistance Recapture and Penalty FY20 and After]]</f>
        <v>6954.4453000000003</v>
      </c>
      <c r="DS43" s="60">
        <v>0</v>
      </c>
      <c r="DT43" s="60">
        <v>0</v>
      </c>
      <c r="DU43" s="60">
        <v>0</v>
      </c>
      <c r="DV43" s="60">
        <v>0</v>
      </c>
      <c r="DW43" s="74">
        <v>30</v>
      </c>
      <c r="DX43" s="74">
        <v>0</v>
      </c>
      <c r="DY43" s="74">
        <v>0</v>
      </c>
      <c r="DZ43" s="74">
        <v>0</v>
      </c>
      <c r="EA43" s="74">
        <v>30</v>
      </c>
      <c r="EB43" s="74">
        <v>0</v>
      </c>
      <c r="EC43" s="74">
        <v>0</v>
      </c>
      <c r="ED43" s="74">
        <v>0</v>
      </c>
      <c r="EE43" s="74">
        <v>100</v>
      </c>
      <c r="EF43" s="74">
        <v>0</v>
      </c>
      <c r="EG43" s="74">
        <v>0</v>
      </c>
      <c r="EH43" s="74">
        <v>0</v>
      </c>
      <c r="EI43" s="8">
        <f>Table2[[#This Row],[Total Industrial Employees FY20]]+Table2[[#This Row],[Total Restaurant Employees FY20]]+Table2[[#This Row],[Total Retail Employees FY20]]+Table2[[#This Row],[Total Other Employees FY20]]</f>
        <v>30</v>
      </c>
      <c r="EJ43" s="8">
        <f>Table2[[#This Row],[Number of Industrial Employees Earning More than Living Wage FY20]]+Table2[[#This Row],[Number of Restaurant Employees Earning More than Living Wage FY20]]+Table2[[#This Row],[Number of Retail Employees Earning More than Living Wage FY20]]+Table2[[#This Row],[Number of Other Employees Earning More than Living Wage FY20]]</f>
        <v>30</v>
      </c>
      <c r="EK43" s="72">
        <f>Table2[[#This Row],[Total Employees Earning More than Living Wage FY20]]/Table2[[#This Row],[Total Jobs FY20]]</f>
        <v>1</v>
      </c>
    </row>
    <row r="44" spans="1:141" x14ac:dyDescent="0.25">
      <c r="A44" s="9">
        <v>93871</v>
      </c>
      <c r="B44" s="11" t="s">
        <v>395</v>
      </c>
      <c r="C44" s="11" t="s">
        <v>848</v>
      </c>
      <c r="D44" s="11" t="s">
        <v>1046</v>
      </c>
      <c r="E44" s="15">
        <v>3</v>
      </c>
      <c r="F44" s="7">
        <v>1071</v>
      </c>
      <c r="G44" s="7">
        <v>1402</v>
      </c>
      <c r="H44" s="7">
        <v>0</v>
      </c>
      <c r="I44" s="7">
        <v>30209</v>
      </c>
      <c r="J44" s="7">
        <v>813319</v>
      </c>
      <c r="K44" s="11" t="s">
        <v>1368</v>
      </c>
      <c r="L44" s="11" t="s">
        <v>1373</v>
      </c>
      <c r="M44" s="11" t="s">
        <v>1374</v>
      </c>
      <c r="N44" s="18">
        <v>10720000</v>
      </c>
      <c r="O44" s="11" t="s">
        <v>1671</v>
      </c>
      <c r="P44" s="8">
        <v>4</v>
      </c>
      <c r="Q44" s="8">
        <v>0</v>
      </c>
      <c r="R44" s="8">
        <v>25</v>
      </c>
      <c r="S44" s="8">
        <v>0</v>
      </c>
      <c r="T44" s="8">
        <v>0</v>
      </c>
      <c r="U44" s="8">
        <v>29</v>
      </c>
      <c r="V44" s="8">
        <v>27</v>
      </c>
      <c r="W44" s="8">
        <v>0</v>
      </c>
      <c r="X44" s="8">
        <v>0</v>
      </c>
      <c r="Y44" s="8">
        <v>32</v>
      </c>
      <c r="Z44" s="8">
        <v>3</v>
      </c>
      <c r="AA44" s="19">
        <v>0</v>
      </c>
      <c r="AB44" s="8">
        <v>0</v>
      </c>
      <c r="AC44" s="8">
        <v>0</v>
      </c>
      <c r="AD44" s="8">
        <v>0</v>
      </c>
      <c r="AE44" s="8">
        <v>0</v>
      </c>
      <c r="AF44" s="8">
        <v>82.758620689655174</v>
      </c>
      <c r="AG44" s="8" t="s">
        <v>1686</v>
      </c>
      <c r="AH44" s="8" t="s">
        <v>1687</v>
      </c>
      <c r="AI44" s="60">
        <v>0</v>
      </c>
      <c r="AJ44" s="60">
        <v>0</v>
      </c>
      <c r="AK44" s="60">
        <v>0</v>
      </c>
      <c r="AL44" s="60">
        <f>Table2[[#This Row],[Company Direct Land Through FY20]]+Table2[[#This Row],[Company Direct Land FY20 and After]]</f>
        <v>0</v>
      </c>
      <c r="AM44" s="60">
        <v>0</v>
      </c>
      <c r="AN44" s="60">
        <v>0</v>
      </c>
      <c r="AO44" s="60">
        <v>0</v>
      </c>
      <c r="AP44" s="60">
        <f>Table2[[#This Row],[Company Direct Building Through FY20]]+Table2[[#This Row],[Company Direct Building FY20 and After]]</f>
        <v>0</v>
      </c>
      <c r="AQ44" s="60">
        <v>0</v>
      </c>
      <c r="AR44" s="60">
        <v>178.1679</v>
      </c>
      <c r="AS44" s="60">
        <v>0</v>
      </c>
      <c r="AT44" s="60">
        <f>Table2[[#This Row],[Mortgage Recording Tax Through FY20]]+Table2[[#This Row],[Mortgage Recording Tax FY20 and After]]</f>
        <v>178.1679</v>
      </c>
      <c r="AU44" s="60">
        <v>0</v>
      </c>
      <c r="AV44" s="60">
        <v>0</v>
      </c>
      <c r="AW44" s="60">
        <v>0</v>
      </c>
      <c r="AX44" s="60">
        <f>Table2[[#This Row],[Pilot Savings Through FY20]]+Table2[[#This Row],[Pilot Savings FY20 and After]]</f>
        <v>0</v>
      </c>
      <c r="AY44" s="60">
        <v>0</v>
      </c>
      <c r="AZ44" s="60">
        <v>178.1679</v>
      </c>
      <c r="BA44" s="60">
        <v>0</v>
      </c>
      <c r="BB44" s="60">
        <f>Table2[[#This Row],[Mortgage Recording Tax Exemption Through FY20]]+Table2[[#This Row],[Indirect and Induced Land FY20]]</f>
        <v>191.8725</v>
      </c>
      <c r="BC44" s="60">
        <v>13.704599999999999</v>
      </c>
      <c r="BD44" s="60">
        <v>150.5403</v>
      </c>
      <c r="BE44" s="60">
        <v>126.95740000000001</v>
      </c>
      <c r="BF44" s="60">
        <f>Table2[[#This Row],[Indirect and Induced Land Through FY20]]+Table2[[#This Row],[Indirect and Induced Land FY20 and After]]</f>
        <v>277.49770000000001</v>
      </c>
      <c r="BG44" s="60">
        <v>48.588999999999999</v>
      </c>
      <c r="BH44" s="60">
        <v>533.73400000000004</v>
      </c>
      <c r="BI44" s="60">
        <v>450.11939999999998</v>
      </c>
      <c r="BJ44" s="60">
        <f>Table2[[#This Row],[Indirect and Induced Building Through FY20]]+Table2[[#This Row],[Indirect and Induced Building FY20 and After]]</f>
        <v>983.85339999999997</v>
      </c>
      <c r="BK44" s="60">
        <v>62.293599999999998</v>
      </c>
      <c r="BL44" s="60">
        <v>684.27430000000004</v>
      </c>
      <c r="BM44" s="60">
        <v>577.07680000000005</v>
      </c>
      <c r="BN44" s="60">
        <f>Table2[[#This Row],[TOTAL Real Property Related Taxes Through FY20]]+Table2[[#This Row],[TOTAL Real Property Related Taxes FY20 and After]]</f>
        <v>1261.3511000000001</v>
      </c>
      <c r="BO44" s="60">
        <v>53.639800000000001</v>
      </c>
      <c r="BP44" s="60">
        <v>605.18200000000002</v>
      </c>
      <c r="BQ44" s="60">
        <v>496.91019999999997</v>
      </c>
      <c r="BR44" s="60">
        <f>Table2[[#This Row],[Company Direct Through FY20]]+Table2[[#This Row],[Company Direct FY20 and After]]</f>
        <v>1102.0922</v>
      </c>
      <c r="BS44" s="60">
        <v>0</v>
      </c>
      <c r="BT44" s="60">
        <v>0</v>
      </c>
      <c r="BU44" s="60">
        <v>0</v>
      </c>
      <c r="BV44" s="60">
        <f>Table2[[#This Row],[Sales Tax Exemption Through FY20]]+Table2[[#This Row],[Sales Tax Exemption FY20 and After]]</f>
        <v>0</v>
      </c>
      <c r="BW44" s="60">
        <v>0</v>
      </c>
      <c r="BX44" s="60">
        <v>0</v>
      </c>
      <c r="BY44" s="60">
        <v>0</v>
      </c>
      <c r="BZ44" s="60">
        <f>Table2[[#This Row],[Energy Tax Savings Through FY20]]+Table2[[#This Row],[Energy Tax Savings FY20 and After]]</f>
        <v>0</v>
      </c>
      <c r="CA44" s="60">
        <v>5.9770000000000003</v>
      </c>
      <c r="CB44" s="60">
        <v>40.102800000000002</v>
      </c>
      <c r="CC44" s="60">
        <v>41.552799999999998</v>
      </c>
      <c r="CD44" s="60">
        <f>Table2[[#This Row],[Tax Exempt Bond Savings Through FY20]]+Table2[[#This Row],[Tax Exempt Bond Savings FY20 and After]]</f>
        <v>81.655599999999993</v>
      </c>
      <c r="CE44" s="60">
        <v>55.541200000000003</v>
      </c>
      <c r="CF44" s="60">
        <v>686.24490000000003</v>
      </c>
      <c r="CG44" s="60">
        <v>514.52329999999995</v>
      </c>
      <c r="CH44" s="60">
        <f>Table2[[#This Row],[Indirect and Induced Through FY20]]+Table2[[#This Row],[Indirect and Induced FY20 and After]]</f>
        <v>1200.7682</v>
      </c>
      <c r="CI44" s="60">
        <v>103.20399999999999</v>
      </c>
      <c r="CJ44" s="60">
        <v>1251.3241</v>
      </c>
      <c r="CK44" s="60">
        <v>969.88070000000005</v>
      </c>
      <c r="CL44" s="60">
        <f>Table2[[#This Row],[TOTAL Income Consumption Use Taxes Through FY20]]+Table2[[#This Row],[TOTAL Income Consumption Use Taxes FY20 and After]]</f>
        <v>2221.2048</v>
      </c>
      <c r="CM44" s="60">
        <v>5.9770000000000003</v>
      </c>
      <c r="CN44" s="60">
        <v>218.27070000000001</v>
      </c>
      <c r="CO44" s="60">
        <v>41.552799999999998</v>
      </c>
      <c r="CP44" s="60">
        <f>Table2[[#This Row],[Assistance Provided Through FY20]]+Table2[[#This Row],[Assistance Provided FY20 and After]]</f>
        <v>259.82350000000002</v>
      </c>
      <c r="CQ44" s="60">
        <v>0</v>
      </c>
      <c r="CR44" s="60">
        <v>0</v>
      </c>
      <c r="CS44" s="60">
        <v>0</v>
      </c>
      <c r="CT44" s="60">
        <f>Table2[[#This Row],[Recapture Cancellation Reduction Amount Through FY20]]+Table2[[#This Row],[Recapture Cancellation Reduction Amount FY20 and After]]</f>
        <v>0</v>
      </c>
      <c r="CU44" s="60">
        <v>0</v>
      </c>
      <c r="CV44" s="60">
        <v>0</v>
      </c>
      <c r="CW44" s="60">
        <v>0</v>
      </c>
      <c r="CX44" s="60">
        <f>Table2[[#This Row],[Penalty Paid Through FY20]]+Table2[[#This Row],[Penalty Paid FY20 and After]]</f>
        <v>0</v>
      </c>
      <c r="CY44" s="60">
        <v>5.9770000000000003</v>
      </c>
      <c r="CZ44" s="60">
        <v>218.27070000000001</v>
      </c>
      <c r="DA44" s="60">
        <v>41.552799999999998</v>
      </c>
      <c r="DB44" s="60">
        <f>Table2[[#This Row],[TOTAL Assistance Net of Recapture Penalties Through FY20]]+Table2[[#This Row],[TOTAL Assistance Net of Recapture Penalties FY20 and After]]</f>
        <v>259.82350000000002</v>
      </c>
      <c r="DC44" s="60">
        <v>53.639800000000001</v>
      </c>
      <c r="DD44" s="60">
        <v>783.34990000000005</v>
      </c>
      <c r="DE44" s="60">
        <v>496.91019999999997</v>
      </c>
      <c r="DF44" s="60">
        <f>Table2[[#This Row],[Company Direct Tax Revenue Before Assistance Through FY20]]+Table2[[#This Row],[Company Direct Tax Revenue Before Assistance FY20 and After]]</f>
        <v>1280.2601</v>
      </c>
      <c r="DG44" s="60">
        <v>117.8348</v>
      </c>
      <c r="DH44" s="60">
        <v>1370.5192</v>
      </c>
      <c r="DI44" s="60">
        <v>1091.6001000000001</v>
      </c>
      <c r="DJ44" s="60">
        <f>Table2[[#This Row],[Indirect and Induced Tax Revenues FY20 and After]]+Table2[[#This Row],[Indirect and Induced Tax Revenues Through FY20]]</f>
        <v>2462.1193000000003</v>
      </c>
      <c r="DK44" s="60">
        <v>171.47460000000001</v>
      </c>
      <c r="DL44" s="60">
        <v>2153.8690999999999</v>
      </c>
      <c r="DM44" s="60">
        <v>1588.5102999999999</v>
      </c>
      <c r="DN44" s="60">
        <f>Table2[[#This Row],[TOTAL Tax Revenues Before Assistance FY20 and After]]+Table2[[#This Row],[TOTAL Tax Revenues Before Assistance Through FY20]]</f>
        <v>3742.3793999999998</v>
      </c>
      <c r="DO44" s="60">
        <v>165.49760000000001</v>
      </c>
      <c r="DP44" s="60">
        <v>1935.5984000000001</v>
      </c>
      <c r="DQ44" s="60">
        <v>1546.9575</v>
      </c>
      <c r="DR44" s="60">
        <f>Table2[[#This Row],[TOTAL Tax Revenues Net of Assistance Recapture and Penalty Through FY20]]+Table2[[#This Row],[TOTAL Tax Revenues Net of Assistance Recapture and Penalty FY20 and After]]</f>
        <v>3482.5559000000003</v>
      </c>
      <c r="DS44" s="60">
        <v>0</v>
      </c>
      <c r="DT44" s="60">
        <v>0</v>
      </c>
      <c r="DU44" s="60">
        <v>0</v>
      </c>
      <c r="DV44" s="60">
        <v>0</v>
      </c>
      <c r="DW44" s="74">
        <v>0</v>
      </c>
      <c r="DX44" s="74">
        <v>0</v>
      </c>
      <c r="DY44" s="74">
        <v>0</v>
      </c>
      <c r="DZ44" s="74">
        <v>29</v>
      </c>
      <c r="EA44" s="74">
        <v>0</v>
      </c>
      <c r="EB44" s="74">
        <v>0</v>
      </c>
      <c r="EC44" s="74">
        <v>0</v>
      </c>
      <c r="ED44" s="74">
        <v>29</v>
      </c>
      <c r="EE44" s="74">
        <v>0</v>
      </c>
      <c r="EF44" s="74">
        <v>0</v>
      </c>
      <c r="EG44" s="74">
        <v>0</v>
      </c>
      <c r="EH44" s="74">
        <v>100</v>
      </c>
      <c r="EI44" s="8">
        <f>Table2[[#This Row],[Total Industrial Employees FY20]]+Table2[[#This Row],[Total Restaurant Employees FY20]]+Table2[[#This Row],[Total Retail Employees FY20]]+Table2[[#This Row],[Total Other Employees FY20]]</f>
        <v>29</v>
      </c>
      <c r="EJ44" s="8">
        <f>Table2[[#This Row],[Number of Industrial Employees Earning More than Living Wage FY20]]+Table2[[#This Row],[Number of Restaurant Employees Earning More than Living Wage FY20]]+Table2[[#This Row],[Number of Retail Employees Earning More than Living Wage FY20]]+Table2[[#This Row],[Number of Other Employees Earning More than Living Wage FY20]]</f>
        <v>29</v>
      </c>
      <c r="EK44" s="72">
        <f>Table2[[#This Row],[Total Employees Earning More than Living Wage FY20]]/Table2[[#This Row],[Total Jobs FY20]]</f>
        <v>1</v>
      </c>
    </row>
    <row r="45" spans="1:141" x14ac:dyDescent="0.25">
      <c r="A45" s="9">
        <v>92933</v>
      </c>
      <c r="B45" s="11" t="s">
        <v>261</v>
      </c>
      <c r="C45" s="11" t="s">
        <v>715</v>
      </c>
      <c r="D45" s="11" t="s">
        <v>1045</v>
      </c>
      <c r="E45" s="15">
        <v>30</v>
      </c>
      <c r="F45" s="7">
        <v>2666</v>
      </c>
      <c r="G45" s="7">
        <v>6</v>
      </c>
      <c r="H45" s="7">
        <v>161150</v>
      </c>
      <c r="I45" s="7">
        <v>142500</v>
      </c>
      <c r="J45" s="7">
        <v>311412</v>
      </c>
      <c r="K45" s="11" t="s">
        <v>1048</v>
      </c>
      <c r="L45" s="11" t="s">
        <v>1202</v>
      </c>
      <c r="M45" s="11" t="s">
        <v>1161</v>
      </c>
      <c r="N45" s="18">
        <v>1040000</v>
      </c>
      <c r="O45" s="11" t="s">
        <v>1662</v>
      </c>
      <c r="P45" s="8">
        <v>21</v>
      </c>
      <c r="Q45" s="8">
        <v>0</v>
      </c>
      <c r="R45" s="8">
        <v>436</v>
      </c>
      <c r="S45" s="8">
        <v>0</v>
      </c>
      <c r="T45" s="8">
        <v>0</v>
      </c>
      <c r="U45" s="8">
        <v>457</v>
      </c>
      <c r="V45" s="8">
        <v>446</v>
      </c>
      <c r="W45" s="8">
        <v>0</v>
      </c>
      <c r="X45" s="8">
        <v>0</v>
      </c>
      <c r="Y45" s="8">
        <v>421</v>
      </c>
      <c r="Z45" s="8">
        <v>2</v>
      </c>
      <c r="AA45" s="19">
        <v>17</v>
      </c>
      <c r="AB45" s="8">
        <v>0</v>
      </c>
      <c r="AC45" s="8">
        <v>55</v>
      </c>
      <c r="AD45" s="8">
        <v>11</v>
      </c>
      <c r="AE45" s="8">
        <v>17</v>
      </c>
      <c r="AF45" s="8">
        <v>90.153172866520791</v>
      </c>
      <c r="AG45" s="8" t="s">
        <v>1686</v>
      </c>
      <c r="AH45" s="8" t="s">
        <v>1686</v>
      </c>
      <c r="AI45" s="60">
        <v>128.9873</v>
      </c>
      <c r="AJ45" s="60">
        <v>1350.5059000000001</v>
      </c>
      <c r="AK45" s="60">
        <v>339.6737</v>
      </c>
      <c r="AL45" s="60">
        <f>Table2[[#This Row],[Company Direct Land Through FY20]]+Table2[[#This Row],[Company Direct Land FY20 and After]]</f>
        <v>1690.1796000000002</v>
      </c>
      <c r="AM45" s="60">
        <v>472.25990000000002</v>
      </c>
      <c r="AN45" s="60">
        <v>2147.6298999999999</v>
      </c>
      <c r="AO45" s="60">
        <v>1243.6438000000001</v>
      </c>
      <c r="AP45" s="60">
        <f>Table2[[#This Row],[Company Direct Building Through FY20]]+Table2[[#This Row],[Company Direct Building FY20 and After]]</f>
        <v>3391.2736999999997</v>
      </c>
      <c r="AQ45" s="60">
        <v>0</v>
      </c>
      <c r="AR45" s="60">
        <v>0</v>
      </c>
      <c r="AS45" s="60">
        <v>0</v>
      </c>
      <c r="AT45" s="60">
        <f>Table2[[#This Row],[Mortgage Recording Tax Through FY20]]+Table2[[#This Row],[Mortgage Recording Tax FY20 and After]]</f>
        <v>0</v>
      </c>
      <c r="AU45" s="60">
        <v>395.90039999999999</v>
      </c>
      <c r="AV45" s="60">
        <v>2019.8056999999999</v>
      </c>
      <c r="AW45" s="60">
        <v>1042.5595000000001</v>
      </c>
      <c r="AX45" s="60">
        <f>Table2[[#This Row],[Pilot Savings Through FY20]]+Table2[[#This Row],[Pilot Savings FY20 and After]]</f>
        <v>3062.3652000000002</v>
      </c>
      <c r="AY45" s="60">
        <v>0</v>
      </c>
      <c r="AZ45" s="60">
        <v>0</v>
      </c>
      <c r="BA45" s="60">
        <v>0</v>
      </c>
      <c r="BB45" s="60">
        <f>Table2[[#This Row],[Mortgage Recording Tax Exemption Through FY20]]+Table2[[#This Row],[Indirect and Induced Land FY20]]</f>
        <v>290.33519999999999</v>
      </c>
      <c r="BC45" s="60">
        <v>290.33519999999999</v>
      </c>
      <c r="BD45" s="60">
        <v>3468.1660999999999</v>
      </c>
      <c r="BE45" s="60">
        <v>764.56529999999998</v>
      </c>
      <c r="BF45" s="60">
        <f>Table2[[#This Row],[Indirect and Induced Land Through FY20]]+Table2[[#This Row],[Indirect and Induced Land FY20 and After]]</f>
        <v>4232.7313999999997</v>
      </c>
      <c r="BG45" s="60">
        <v>1029.3701000000001</v>
      </c>
      <c r="BH45" s="60">
        <v>12296.2248</v>
      </c>
      <c r="BI45" s="60">
        <v>2710.7311</v>
      </c>
      <c r="BJ45" s="60">
        <f>Table2[[#This Row],[Indirect and Induced Building Through FY20]]+Table2[[#This Row],[Indirect and Induced Building FY20 and After]]</f>
        <v>15006.955900000001</v>
      </c>
      <c r="BK45" s="60">
        <v>1525.0521000000001</v>
      </c>
      <c r="BL45" s="60">
        <v>17242.721000000001</v>
      </c>
      <c r="BM45" s="60">
        <v>4016.0544</v>
      </c>
      <c r="BN45" s="60">
        <f>Table2[[#This Row],[TOTAL Real Property Related Taxes Through FY20]]+Table2[[#This Row],[TOTAL Real Property Related Taxes FY20 and After]]</f>
        <v>21258.775400000002</v>
      </c>
      <c r="BO45" s="60">
        <v>5016.9597999999996</v>
      </c>
      <c r="BP45" s="60">
        <v>59204.1342</v>
      </c>
      <c r="BQ45" s="60">
        <v>13211.6036</v>
      </c>
      <c r="BR45" s="60">
        <f>Table2[[#This Row],[Company Direct Through FY20]]+Table2[[#This Row],[Company Direct FY20 and After]]</f>
        <v>72415.737800000003</v>
      </c>
      <c r="BS45" s="60">
        <v>0</v>
      </c>
      <c r="BT45" s="60">
        <v>0</v>
      </c>
      <c r="BU45" s="60">
        <v>0</v>
      </c>
      <c r="BV45" s="60">
        <f>Table2[[#This Row],[Sales Tax Exemption Through FY20]]+Table2[[#This Row],[Sales Tax Exemption FY20 and After]]</f>
        <v>0</v>
      </c>
      <c r="BW45" s="60">
        <v>0</v>
      </c>
      <c r="BX45" s="60">
        <v>0</v>
      </c>
      <c r="BY45" s="60">
        <v>0</v>
      </c>
      <c r="BZ45" s="60">
        <f>Table2[[#This Row],[Energy Tax Savings Through FY20]]+Table2[[#This Row],[Energy Tax Savings FY20 and After]]</f>
        <v>0</v>
      </c>
      <c r="CA45" s="60">
        <v>0</v>
      </c>
      <c r="CB45" s="60">
        <v>0</v>
      </c>
      <c r="CC45" s="60">
        <v>0</v>
      </c>
      <c r="CD45" s="60">
        <f>Table2[[#This Row],[Tax Exempt Bond Savings Through FY20]]+Table2[[#This Row],[Tax Exempt Bond Savings FY20 and After]]</f>
        <v>0</v>
      </c>
      <c r="CE45" s="60">
        <v>1314.2273</v>
      </c>
      <c r="CF45" s="60">
        <v>19744.682400000002</v>
      </c>
      <c r="CG45" s="60">
        <v>3460.8710000000001</v>
      </c>
      <c r="CH45" s="60">
        <f>Table2[[#This Row],[Indirect and Induced Through FY20]]+Table2[[#This Row],[Indirect and Induced FY20 and After]]</f>
        <v>23205.553400000001</v>
      </c>
      <c r="CI45" s="60">
        <v>6331.1871000000001</v>
      </c>
      <c r="CJ45" s="60">
        <v>78948.816600000006</v>
      </c>
      <c r="CK45" s="60">
        <v>16672.474600000001</v>
      </c>
      <c r="CL45" s="60">
        <f>Table2[[#This Row],[TOTAL Income Consumption Use Taxes Through FY20]]+Table2[[#This Row],[TOTAL Income Consumption Use Taxes FY20 and After]]</f>
        <v>95621.291200000007</v>
      </c>
      <c r="CM45" s="60">
        <v>395.90039999999999</v>
      </c>
      <c r="CN45" s="60">
        <v>2019.8056999999999</v>
      </c>
      <c r="CO45" s="60">
        <v>1042.5595000000001</v>
      </c>
      <c r="CP45" s="60">
        <f>Table2[[#This Row],[Assistance Provided Through FY20]]+Table2[[#This Row],[Assistance Provided FY20 and After]]</f>
        <v>3062.3652000000002</v>
      </c>
      <c r="CQ45" s="60">
        <v>0</v>
      </c>
      <c r="CR45" s="60">
        <v>0</v>
      </c>
      <c r="CS45" s="60">
        <v>0</v>
      </c>
      <c r="CT45" s="60">
        <f>Table2[[#This Row],[Recapture Cancellation Reduction Amount Through FY20]]+Table2[[#This Row],[Recapture Cancellation Reduction Amount FY20 and After]]</f>
        <v>0</v>
      </c>
      <c r="CU45" s="60">
        <v>0</v>
      </c>
      <c r="CV45" s="60">
        <v>0</v>
      </c>
      <c r="CW45" s="60">
        <v>0</v>
      </c>
      <c r="CX45" s="60">
        <f>Table2[[#This Row],[Penalty Paid Through FY20]]+Table2[[#This Row],[Penalty Paid FY20 and After]]</f>
        <v>0</v>
      </c>
      <c r="CY45" s="60">
        <v>395.90039999999999</v>
      </c>
      <c r="CZ45" s="60">
        <v>2019.8056999999999</v>
      </c>
      <c r="DA45" s="60">
        <v>1042.5595000000001</v>
      </c>
      <c r="DB45" s="60">
        <f>Table2[[#This Row],[TOTAL Assistance Net of Recapture Penalties Through FY20]]+Table2[[#This Row],[TOTAL Assistance Net of Recapture Penalties FY20 and After]]</f>
        <v>3062.3652000000002</v>
      </c>
      <c r="DC45" s="60">
        <v>5618.2070000000003</v>
      </c>
      <c r="DD45" s="60">
        <v>62702.27</v>
      </c>
      <c r="DE45" s="60">
        <v>14794.9211</v>
      </c>
      <c r="DF45" s="60">
        <f>Table2[[#This Row],[Company Direct Tax Revenue Before Assistance Through FY20]]+Table2[[#This Row],[Company Direct Tax Revenue Before Assistance FY20 and After]]</f>
        <v>77497.191099999996</v>
      </c>
      <c r="DG45" s="60">
        <v>2633.9326000000001</v>
      </c>
      <c r="DH45" s="60">
        <v>35509.073299999996</v>
      </c>
      <c r="DI45" s="60">
        <v>6936.1674000000003</v>
      </c>
      <c r="DJ45" s="60">
        <f>Table2[[#This Row],[Indirect and Induced Tax Revenues FY20 and After]]+Table2[[#This Row],[Indirect and Induced Tax Revenues Through FY20]]</f>
        <v>42445.240699999995</v>
      </c>
      <c r="DK45" s="60">
        <v>8252.1396000000004</v>
      </c>
      <c r="DL45" s="60">
        <v>98211.343299999993</v>
      </c>
      <c r="DM45" s="60">
        <v>21731.088500000002</v>
      </c>
      <c r="DN45" s="60">
        <f>Table2[[#This Row],[TOTAL Tax Revenues Before Assistance FY20 and After]]+Table2[[#This Row],[TOTAL Tax Revenues Before Assistance Through FY20]]</f>
        <v>119942.43179999999</v>
      </c>
      <c r="DO45" s="60">
        <v>7856.2392</v>
      </c>
      <c r="DP45" s="60">
        <v>96191.537599999996</v>
      </c>
      <c r="DQ45" s="60">
        <v>20688.528999999999</v>
      </c>
      <c r="DR45" s="60">
        <f>Table2[[#This Row],[TOTAL Tax Revenues Net of Assistance Recapture and Penalty Through FY20]]+Table2[[#This Row],[TOTAL Tax Revenues Net of Assistance Recapture and Penalty FY20 and After]]</f>
        <v>116880.06659999999</v>
      </c>
      <c r="DS45" s="60">
        <v>0</v>
      </c>
      <c r="DT45" s="60">
        <v>0</v>
      </c>
      <c r="DU45" s="60">
        <v>0</v>
      </c>
      <c r="DV45" s="60">
        <v>0</v>
      </c>
      <c r="DW45" s="74">
        <v>457</v>
      </c>
      <c r="DX45" s="74">
        <v>0</v>
      </c>
      <c r="DY45" s="74">
        <v>0</v>
      </c>
      <c r="DZ45" s="74">
        <v>0</v>
      </c>
      <c r="EA45" s="74">
        <v>457</v>
      </c>
      <c r="EB45" s="74">
        <v>0</v>
      </c>
      <c r="EC45" s="74">
        <v>0</v>
      </c>
      <c r="ED45" s="74">
        <v>0</v>
      </c>
      <c r="EE45" s="74">
        <v>100</v>
      </c>
      <c r="EF45" s="74">
        <v>0</v>
      </c>
      <c r="EG45" s="74">
        <v>0</v>
      </c>
      <c r="EH45" s="74">
        <v>0</v>
      </c>
      <c r="EI45" s="8">
        <f>Table2[[#This Row],[Total Industrial Employees FY20]]+Table2[[#This Row],[Total Restaurant Employees FY20]]+Table2[[#This Row],[Total Retail Employees FY20]]+Table2[[#This Row],[Total Other Employees FY20]]</f>
        <v>457</v>
      </c>
      <c r="EJ45" s="8">
        <f>Table2[[#This Row],[Number of Industrial Employees Earning More than Living Wage FY20]]+Table2[[#This Row],[Number of Restaurant Employees Earning More than Living Wage FY20]]+Table2[[#This Row],[Number of Retail Employees Earning More than Living Wage FY20]]+Table2[[#This Row],[Number of Other Employees Earning More than Living Wage FY20]]</f>
        <v>457</v>
      </c>
      <c r="EK45" s="72">
        <f>Table2[[#This Row],[Total Employees Earning More than Living Wage FY20]]/Table2[[#This Row],[Total Jobs FY20]]</f>
        <v>1</v>
      </c>
    </row>
    <row r="46" spans="1:141" x14ac:dyDescent="0.25">
      <c r="A46" s="9">
        <v>91140</v>
      </c>
      <c r="B46" s="11" t="s">
        <v>150</v>
      </c>
      <c r="C46" s="11" t="s">
        <v>604</v>
      </c>
      <c r="D46" s="11" t="s">
        <v>1043</v>
      </c>
      <c r="E46" s="15">
        <v>17</v>
      </c>
      <c r="F46" s="7">
        <v>2777</v>
      </c>
      <c r="G46" s="7">
        <v>200</v>
      </c>
      <c r="H46" s="7">
        <v>58000</v>
      </c>
      <c r="I46" s="7">
        <v>40000</v>
      </c>
      <c r="J46" s="7">
        <v>332215</v>
      </c>
      <c r="K46" s="11" t="s">
        <v>1056</v>
      </c>
      <c r="L46" s="11" t="s">
        <v>1057</v>
      </c>
      <c r="M46" s="11" t="s">
        <v>1058</v>
      </c>
      <c r="N46" s="18">
        <v>2610000</v>
      </c>
      <c r="O46" s="11" t="s">
        <v>1660</v>
      </c>
      <c r="P46" s="8">
        <v>0</v>
      </c>
      <c r="Q46" s="8">
        <v>0</v>
      </c>
      <c r="R46" s="8">
        <v>0</v>
      </c>
      <c r="S46" s="8">
        <v>0</v>
      </c>
      <c r="T46" s="8">
        <v>0</v>
      </c>
      <c r="U46" s="8">
        <v>0</v>
      </c>
      <c r="V46" s="8">
        <v>0</v>
      </c>
      <c r="W46" s="8">
        <v>0</v>
      </c>
      <c r="X46" s="8">
        <v>0</v>
      </c>
      <c r="Y46" s="8">
        <v>0</v>
      </c>
      <c r="Z46" s="8">
        <v>90</v>
      </c>
      <c r="AA46" s="19">
        <v>0</v>
      </c>
      <c r="AB46" s="8">
        <v>0</v>
      </c>
      <c r="AC46" s="8">
        <v>0</v>
      </c>
      <c r="AD46" s="8">
        <v>0</v>
      </c>
      <c r="AE46" s="8">
        <v>0</v>
      </c>
      <c r="AF46" s="8">
        <v>0</v>
      </c>
      <c r="AG46" s="8" t="s">
        <v>1686</v>
      </c>
      <c r="AH46" s="8" t="s">
        <v>1687</v>
      </c>
      <c r="AI46" s="60">
        <v>46.992400000000004</v>
      </c>
      <c r="AJ46" s="60">
        <v>364.7208</v>
      </c>
      <c r="AK46" s="60">
        <v>8.7371999999999996</v>
      </c>
      <c r="AL46" s="60">
        <f>Table2[[#This Row],[Company Direct Land Through FY20]]+Table2[[#This Row],[Company Direct Land FY20 and After]]</f>
        <v>373.45799999999997</v>
      </c>
      <c r="AM46" s="60">
        <v>87.271600000000007</v>
      </c>
      <c r="AN46" s="60">
        <v>467.18560000000002</v>
      </c>
      <c r="AO46" s="60">
        <v>16.226199999999999</v>
      </c>
      <c r="AP46" s="60">
        <f>Table2[[#This Row],[Company Direct Building Through FY20]]+Table2[[#This Row],[Company Direct Building FY20 and After]]</f>
        <v>483.41180000000003</v>
      </c>
      <c r="AQ46" s="60">
        <v>0</v>
      </c>
      <c r="AR46" s="60">
        <v>45.792499999999997</v>
      </c>
      <c r="AS46" s="60">
        <v>0</v>
      </c>
      <c r="AT46" s="60">
        <f>Table2[[#This Row],[Mortgage Recording Tax Through FY20]]+Table2[[#This Row],[Mortgage Recording Tax FY20 and After]]</f>
        <v>45.792499999999997</v>
      </c>
      <c r="AU46" s="60">
        <v>95.045599999999993</v>
      </c>
      <c r="AV46" s="60">
        <v>408.30560000000003</v>
      </c>
      <c r="AW46" s="60">
        <v>17.671600000000002</v>
      </c>
      <c r="AX46" s="60">
        <f>Table2[[#This Row],[Pilot Savings Through FY20]]+Table2[[#This Row],[Pilot Savings FY20 and After]]</f>
        <v>425.97720000000004</v>
      </c>
      <c r="AY46" s="60">
        <v>0</v>
      </c>
      <c r="AZ46" s="60">
        <v>45.792499999999997</v>
      </c>
      <c r="BA46" s="60">
        <v>0</v>
      </c>
      <c r="BB46" s="60">
        <f>Table2[[#This Row],[Mortgage Recording Tax Exemption Through FY20]]+Table2[[#This Row],[Indirect and Induced Land FY20]]</f>
        <v>45.792499999999997</v>
      </c>
      <c r="BC46" s="60">
        <v>0</v>
      </c>
      <c r="BD46" s="60">
        <v>156.7389</v>
      </c>
      <c r="BE46" s="60">
        <v>0</v>
      </c>
      <c r="BF46" s="60">
        <f>Table2[[#This Row],[Indirect and Induced Land Through FY20]]+Table2[[#This Row],[Indirect and Induced Land FY20 and After]]</f>
        <v>156.7389</v>
      </c>
      <c r="BG46" s="60">
        <v>0</v>
      </c>
      <c r="BH46" s="60">
        <v>555.71019999999999</v>
      </c>
      <c r="BI46" s="60">
        <v>0</v>
      </c>
      <c r="BJ46" s="60">
        <f>Table2[[#This Row],[Indirect and Induced Building Through FY20]]+Table2[[#This Row],[Indirect and Induced Building FY20 and After]]</f>
        <v>555.71019999999999</v>
      </c>
      <c r="BK46" s="60">
        <v>39.218400000000003</v>
      </c>
      <c r="BL46" s="60">
        <v>1136.0499</v>
      </c>
      <c r="BM46" s="60">
        <v>7.2918000000000003</v>
      </c>
      <c r="BN46" s="60">
        <f>Table2[[#This Row],[TOTAL Real Property Related Taxes Through FY20]]+Table2[[#This Row],[TOTAL Real Property Related Taxes FY20 and After]]</f>
        <v>1143.3416999999999</v>
      </c>
      <c r="BO46" s="60">
        <v>0</v>
      </c>
      <c r="BP46" s="60">
        <v>2141.5192999999999</v>
      </c>
      <c r="BQ46" s="60">
        <v>0</v>
      </c>
      <c r="BR46" s="60">
        <f>Table2[[#This Row],[Company Direct Through FY20]]+Table2[[#This Row],[Company Direct FY20 and After]]</f>
        <v>2141.5192999999999</v>
      </c>
      <c r="BS46" s="60">
        <v>0</v>
      </c>
      <c r="BT46" s="60">
        <v>0</v>
      </c>
      <c r="BU46" s="60">
        <v>0</v>
      </c>
      <c r="BV46" s="60">
        <f>Table2[[#This Row],[Sales Tax Exemption Through FY20]]+Table2[[#This Row],[Sales Tax Exemption FY20 and After]]</f>
        <v>0</v>
      </c>
      <c r="BW46" s="60">
        <v>0</v>
      </c>
      <c r="BX46" s="60">
        <v>0.52390000000000003</v>
      </c>
      <c r="BY46" s="60">
        <v>0</v>
      </c>
      <c r="BZ46" s="60">
        <f>Table2[[#This Row],[Energy Tax Savings Through FY20]]+Table2[[#This Row],[Energy Tax Savings FY20 and After]]</f>
        <v>0.52390000000000003</v>
      </c>
      <c r="CA46" s="60">
        <v>0.83989999999999998</v>
      </c>
      <c r="CB46" s="60">
        <v>14.6533</v>
      </c>
      <c r="CC46" s="60">
        <v>0.15090000000000001</v>
      </c>
      <c r="CD46" s="60">
        <f>Table2[[#This Row],[Tax Exempt Bond Savings Through FY20]]+Table2[[#This Row],[Tax Exempt Bond Savings FY20 and After]]</f>
        <v>14.8042</v>
      </c>
      <c r="CE46" s="60">
        <v>0</v>
      </c>
      <c r="CF46" s="60">
        <v>911.33069999999998</v>
      </c>
      <c r="CG46" s="60">
        <v>0</v>
      </c>
      <c r="CH46" s="60">
        <f>Table2[[#This Row],[Indirect and Induced Through FY20]]+Table2[[#This Row],[Indirect and Induced FY20 and After]]</f>
        <v>911.33069999999998</v>
      </c>
      <c r="CI46" s="60">
        <v>-0.83989999999999998</v>
      </c>
      <c r="CJ46" s="60">
        <v>3037.6727999999998</v>
      </c>
      <c r="CK46" s="60">
        <v>-0.15090000000000001</v>
      </c>
      <c r="CL46" s="60">
        <f>Table2[[#This Row],[TOTAL Income Consumption Use Taxes Through FY20]]+Table2[[#This Row],[TOTAL Income Consumption Use Taxes FY20 and After]]</f>
        <v>3037.5218999999997</v>
      </c>
      <c r="CM46" s="60">
        <v>95.885499999999993</v>
      </c>
      <c r="CN46" s="60">
        <v>469.27530000000002</v>
      </c>
      <c r="CO46" s="60">
        <v>17.822500000000002</v>
      </c>
      <c r="CP46" s="60">
        <f>Table2[[#This Row],[Assistance Provided Through FY20]]+Table2[[#This Row],[Assistance Provided FY20 and After]]</f>
        <v>487.09780000000001</v>
      </c>
      <c r="CQ46" s="60">
        <v>0</v>
      </c>
      <c r="CR46" s="60">
        <v>0</v>
      </c>
      <c r="CS46" s="60">
        <v>0</v>
      </c>
      <c r="CT46" s="60">
        <f>Table2[[#This Row],[Recapture Cancellation Reduction Amount Through FY20]]+Table2[[#This Row],[Recapture Cancellation Reduction Amount FY20 and After]]</f>
        <v>0</v>
      </c>
      <c r="CU46" s="60">
        <v>0</v>
      </c>
      <c r="CV46" s="60">
        <v>0</v>
      </c>
      <c r="CW46" s="60">
        <v>0</v>
      </c>
      <c r="CX46" s="60">
        <f>Table2[[#This Row],[Penalty Paid Through FY20]]+Table2[[#This Row],[Penalty Paid FY20 and After]]</f>
        <v>0</v>
      </c>
      <c r="CY46" s="60">
        <v>95.885499999999993</v>
      </c>
      <c r="CZ46" s="60">
        <v>469.27530000000002</v>
      </c>
      <c r="DA46" s="60">
        <v>17.822500000000002</v>
      </c>
      <c r="DB46" s="60">
        <f>Table2[[#This Row],[TOTAL Assistance Net of Recapture Penalties Through FY20]]+Table2[[#This Row],[TOTAL Assistance Net of Recapture Penalties FY20 and After]]</f>
        <v>487.09780000000001</v>
      </c>
      <c r="DC46" s="60">
        <v>134.26400000000001</v>
      </c>
      <c r="DD46" s="60">
        <v>3019.2181999999998</v>
      </c>
      <c r="DE46" s="60">
        <v>24.9634</v>
      </c>
      <c r="DF46" s="60">
        <f>Table2[[#This Row],[Company Direct Tax Revenue Before Assistance Through FY20]]+Table2[[#This Row],[Company Direct Tax Revenue Before Assistance FY20 and After]]</f>
        <v>3044.1815999999999</v>
      </c>
      <c r="DG46" s="60">
        <v>0</v>
      </c>
      <c r="DH46" s="60">
        <v>1623.7798</v>
      </c>
      <c r="DI46" s="60">
        <v>0</v>
      </c>
      <c r="DJ46" s="60">
        <f>Table2[[#This Row],[Indirect and Induced Tax Revenues FY20 and After]]+Table2[[#This Row],[Indirect and Induced Tax Revenues Through FY20]]</f>
        <v>1623.7798</v>
      </c>
      <c r="DK46" s="60">
        <v>134.26400000000001</v>
      </c>
      <c r="DL46" s="60">
        <v>4642.9979999999996</v>
      </c>
      <c r="DM46" s="60">
        <v>24.9634</v>
      </c>
      <c r="DN46" s="60">
        <f>Table2[[#This Row],[TOTAL Tax Revenues Before Assistance FY20 and After]]+Table2[[#This Row],[TOTAL Tax Revenues Before Assistance Through FY20]]</f>
        <v>4667.9613999999992</v>
      </c>
      <c r="DO46" s="60">
        <v>38.378500000000003</v>
      </c>
      <c r="DP46" s="60">
        <v>4173.7227000000003</v>
      </c>
      <c r="DQ46" s="60">
        <v>7.1409000000000002</v>
      </c>
      <c r="DR46" s="60">
        <f>Table2[[#This Row],[TOTAL Tax Revenues Net of Assistance Recapture and Penalty Through FY20]]+Table2[[#This Row],[TOTAL Tax Revenues Net of Assistance Recapture and Penalty FY20 and After]]</f>
        <v>4180.8636000000006</v>
      </c>
      <c r="DS46" s="60">
        <v>0</v>
      </c>
      <c r="DT46" s="60">
        <v>0</v>
      </c>
      <c r="DU46" s="60">
        <v>0</v>
      </c>
      <c r="DV46" s="60">
        <v>0</v>
      </c>
      <c r="DW46" s="74">
        <v>0</v>
      </c>
      <c r="DX46" s="74">
        <v>0</v>
      </c>
      <c r="DY46" s="74">
        <v>0</v>
      </c>
      <c r="DZ46" s="74">
        <v>0</v>
      </c>
      <c r="EA46" s="74">
        <v>0</v>
      </c>
      <c r="EB46" s="74">
        <v>0</v>
      </c>
      <c r="EC46" s="74">
        <v>0</v>
      </c>
      <c r="ED46" s="74">
        <v>0</v>
      </c>
      <c r="EE46" s="74">
        <v>0</v>
      </c>
      <c r="EF46" s="74">
        <v>0</v>
      </c>
      <c r="EG46" s="74">
        <v>0</v>
      </c>
      <c r="EH46" s="74">
        <v>0</v>
      </c>
      <c r="EI46" s="8">
        <f>Table2[[#This Row],[Total Industrial Employees FY20]]+Table2[[#This Row],[Total Restaurant Employees FY20]]+Table2[[#This Row],[Total Retail Employees FY20]]+Table2[[#This Row],[Total Other Employees FY20]]</f>
        <v>0</v>
      </c>
      <c r="EJ46" s="8">
        <f>Table2[[#This Row],[Number of Industrial Employees Earning More than Living Wage FY20]]+Table2[[#This Row],[Number of Restaurant Employees Earning More than Living Wage FY20]]+Table2[[#This Row],[Number of Retail Employees Earning More than Living Wage FY20]]+Table2[[#This Row],[Number of Other Employees Earning More than Living Wage FY20]]</f>
        <v>0</v>
      </c>
      <c r="EK46" s="72">
        <v>0</v>
      </c>
    </row>
    <row r="47" spans="1:141" x14ac:dyDescent="0.25">
      <c r="A47" s="9">
        <v>94133</v>
      </c>
      <c r="B47" s="11" t="s">
        <v>539</v>
      </c>
      <c r="C47" s="11" t="s">
        <v>987</v>
      </c>
      <c r="D47" s="11" t="s">
        <v>1045</v>
      </c>
      <c r="E47" s="15">
        <v>29</v>
      </c>
      <c r="F47" s="7">
        <v>9931</v>
      </c>
      <c r="G47" s="7">
        <v>30</v>
      </c>
      <c r="H47" s="7">
        <v>95123</v>
      </c>
      <c r="I47" s="7">
        <v>138000</v>
      </c>
      <c r="J47" s="7">
        <v>339994</v>
      </c>
      <c r="K47" s="11" t="s">
        <v>1097</v>
      </c>
      <c r="L47" s="11" t="s">
        <v>1573</v>
      </c>
      <c r="M47" s="11" t="s">
        <v>1574</v>
      </c>
      <c r="N47" s="18">
        <v>18850000</v>
      </c>
      <c r="O47" s="11" t="s">
        <v>1671</v>
      </c>
      <c r="P47" s="8">
        <v>8</v>
      </c>
      <c r="Q47" s="8">
        <v>0</v>
      </c>
      <c r="R47" s="8">
        <v>189</v>
      </c>
      <c r="S47" s="8">
        <v>0</v>
      </c>
      <c r="T47" s="8">
        <v>0</v>
      </c>
      <c r="U47" s="8">
        <v>197</v>
      </c>
      <c r="V47" s="8">
        <v>193</v>
      </c>
      <c r="W47" s="8">
        <v>0</v>
      </c>
      <c r="X47" s="8">
        <v>0</v>
      </c>
      <c r="Y47" s="8">
        <v>0</v>
      </c>
      <c r="Z47" s="8">
        <v>7</v>
      </c>
      <c r="AA47" s="19">
        <v>7</v>
      </c>
      <c r="AB47" s="8">
        <v>2</v>
      </c>
      <c r="AC47" s="8">
        <v>79</v>
      </c>
      <c r="AD47" s="8">
        <v>5</v>
      </c>
      <c r="AE47" s="8">
        <v>7</v>
      </c>
      <c r="AF47" s="8">
        <v>93.90862944162437</v>
      </c>
      <c r="AG47" s="8" t="s">
        <v>1686</v>
      </c>
      <c r="AH47" s="8" t="s">
        <v>1687</v>
      </c>
      <c r="AI47" s="60">
        <v>0</v>
      </c>
      <c r="AJ47" s="60">
        <v>0</v>
      </c>
      <c r="AK47" s="60">
        <v>0</v>
      </c>
      <c r="AL47" s="60">
        <f>Table2[[#This Row],[Company Direct Land Through FY20]]+Table2[[#This Row],[Company Direct Land FY20 and After]]</f>
        <v>0</v>
      </c>
      <c r="AM47" s="60">
        <v>0</v>
      </c>
      <c r="AN47" s="60">
        <v>0</v>
      </c>
      <c r="AO47" s="60">
        <v>0</v>
      </c>
      <c r="AP47" s="60">
        <f>Table2[[#This Row],[Company Direct Building Through FY20]]+Table2[[#This Row],[Company Direct Building FY20 and After]]</f>
        <v>0</v>
      </c>
      <c r="AQ47" s="60">
        <v>0</v>
      </c>
      <c r="AR47" s="60">
        <v>308.23520000000002</v>
      </c>
      <c r="AS47" s="60">
        <v>0</v>
      </c>
      <c r="AT47" s="60">
        <f>Table2[[#This Row],[Mortgage Recording Tax Through FY20]]+Table2[[#This Row],[Mortgage Recording Tax FY20 and After]]</f>
        <v>308.23520000000002</v>
      </c>
      <c r="AU47" s="60">
        <v>0</v>
      </c>
      <c r="AV47" s="60">
        <v>0</v>
      </c>
      <c r="AW47" s="60">
        <v>0</v>
      </c>
      <c r="AX47" s="60">
        <f>Table2[[#This Row],[Pilot Savings Through FY20]]+Table2[[#This Row],[Pilot Savings FY20 and After]]</f>
        <v>0</v>
      </c>
      <c r="AY47" s="60">
        <v>0</v>
      </c>
      <c r="AZ47" s="60">
        <v>308.23520000000002</v>
      </c>
      <c r="BA47" s="60">
        <v>0</v>
      </c>
      <c r="BB47" s="60">
        <f>Table2[[#This Row],[Mortgage Recording Tax Exemption Through FY20]]+Table2[[#This Row],[Indirect and Induced Land FY20]]</f>
        <v>519.399</v>
      </c>
      <c r="BC47" s="60">
        <v>211.16380000000001</v>
      </c>
      <c r="BD47" s="60">
        <v>418.16289999999998</v>
      </c>
      <c r="BE47" s="60">
        <v>2904.5576999999998</v>
      </c>
      <c r="BF47" s="60">
        <f>Table2[[#This Row],[Indirect and Induced Land Through FY20]]+Table2[[#This Row],[Indirect and Induced Land FY20 and After]]</f>
        <v>3322.7205999999996</v>
      </c>
      <c r="BG47" s="60">
        <v>748.67150000000004</v>
      </c>
      <c r="BH47" s="60">
        <v>1482.5776000000001</v>
      </c>
      <c r="BI47" s="60">
        <v>10297.977999999999</v>
      </c>
      <c r="BJ47" s="60">
        <f>Table2[[#This Row],[Indirect and Induced Building Through FY20]]+Table2[[#This Row],[Indirect and Induced Building FY20 and After]]</f>
        <v>11780.5556</v>
      </c>
      <c r="BK47" s="60">
        <v>959.83529999999996</v>
      </c>
      <c r="BL47" s="60">
        <v>1900.7405000000001</v>
      </c>
      <c r="BM47" s="60">
        <v>13202.5357</v>
      </c>
      <c r="BN47" s="60">
        <f>Table2[[#This Row],[TOTAL Real Property Related Taxes Through FY20]]+Table2[[#This Row],[TOTAL Real Property Related Taxes FY20 and After]]</f>
        <v>15103.2762</v>
      </c>
      <c r="BO47" s="60">
        <v>1466.2920999999999</v>
      </c>
      <c r="BP47" s="60">
        <v>2986.8789000000002</v>
      </c>
      <c r="BQ47" s="60">
        <v>20168.852999999999</v>
      </c>
      <c r="BR47" s="60">
        <f>Table2[[#This Row],[Company Direct Through FY20]]+Table2[[#This Row],[Company Direct FY20 and After]]</f>
        <v>23155.731899999999</v>
      </c>
      <c r="BS47" s="60">
        <v>0</v>
      </c>
      <c r="BT47" s="60">
        <v>0</v>
      </c>
      <c r="BU47" s="60">
        <v>0</v>
      </c>
      <c r="BV47" s="60">
        <f>Table2[[#This Row],[Sales Tax Exemption Through FY20]]+Table2[[#This Row],[Sales Tax Exemption FY20 and After]]</f>
        <v>0</v>
      </c>
      <c r="BW47" s="60">
        <v>0</v>
      </c>
      <c r="BX47" s="60">
        <v>0</v>
      </c>
      <c r="BY47" s="60">
        <v>0</v>
      </c>
      <c r="BZ47" s="60">
        <f>Table2[[#This Row],[Energy Tax Savings Through FY20]]+Table2[[#This Row],[Energy Tax Savings FY20 and After]]</f>
        <v>0</v>
      </c>
      <c r="CA47" s="60">
        <v>8.1385000000000005</v>
      </c>
      <c r="CB47" s="60">
        <v>31.9894</v>
      </c>
      <c r="CC47" s="60">
        <v>79.956900000000005</v>
      </c>
      <c r="CD47" s="60">
        <f>Table2[[#This Row],[Tax Exempt Bond Savings Through FY20]]+Table2[[#This Row],[Tax Exempt Bond Savings FY20 and After]]</f>
        <v>111.94630000000001</v>
      </c>
      <c r="CE47" s="60">
        <v>955.85109999999997</v>
      </c>
      <c r="CF47" s="60">
        <v>1968.0183</v>
      </c>
      <c r="CG47" s="60">
        <v>13147.735000000001</v>
      </c>
      <c r="CH47" s="60">
        <f>Table2[[#This Row],[Indirect and Induced Through FY20]]+Table2[[#This Row],[Indirect and Induced FY20 and After]]</f>
        <v>15115.7533</v>
      </c>
      <c r="CI47" s="60">
        <v>2414.0047</v>
      </c>
      <c r="CJ47" s="60">
        <v>4922.9078</v>
      </c>
      <c r="CK47" s="60">
        <v>33236.631099999999</v>
      </c>
      <c r="CL47" s="60">
        <f>Table2[[#This Row],[TOTAL Income Consumption Use Taxes Through FY20]]+Table2[[#This Row],[TOTAL Income Consumption Use Taxes FY20 and After]]</f>
        <v>38159.5389</v>
      </c>
      <c r="CM47" s="60">
        <v>8.1385000000000005</v>
      </c>
      <c r="CN47" s="60">
        <v>340.22460000000001</v>
      </c>
      <c r="CO47" s="60">
        <v>79.956900000000005</v>
      </c>
      <c r="CP47" s="60">
        <f>Table2[[#This Row],[Assistance Provided Through FY20]]+Table2[[#This Row],[Assistance Provided FY20 and After]]</f>
        <v>420.18150000000003</v>
      </c>
      <c r="CQ47" s="60">
        <v>0</v>
      </c>
      <c r="CR47" s="60">
        <v>0</v>
      </c>
      <c r="CS47" s="60">
        <v>0</v>
      </c>
      <c r="CT47" s="60">
        <f>Table2[[#This Row],[Recapture Cancellation Reduction Amount Through FY20]]+Table2[[#This Row],[Recapture Cancellation Reduction Amount FY20 and After]]</f>
        <v>0</v>
      </c>
      <c r="CU47" s="60">
        <v>0</v>
      </c>
      <c r="CV47" s="60">
        <v>0</v>
      </c>
      <c r="CW47" s="60">
        <v>0</v>
      </c>
      <c r="CX47" s="60">
        <f>Table2[[#This Row],[Penalty Paid Through FY20]]+Table2[[#This Row],[Penalty Paid FY20 and After]]</f>
        <v>0</v>
      </c>
      <c r="CY47" s="60">
        <v>8.1385000000000005</v>
      </c>
      <c r="CZ47" s="60">
        <v>340.22460000000001</v>
      </c>
      <c r="DA47" s="60">
        <v>79.956900000000005</v>
      </c>
      <c r="DB47" s="60">
        <f>Table2[[#This Row],[TOTAL Assistance Net of Recapture Penalties Through FY20]]+Table2[[#This Row],[TOTAL Assistance Net of Recapture Penalties FY20 and After]]</f>
        <v>420.18150000000003</v>
      </c>
      <c r="DC47" s="60">
        <v>1466.2920999999999</v>
      </c>
      <c r="DD47" s="60">
        <v>3295.1140999999998</v>
      </c>
      <c r="DE47" s="60">
        <v>20168.852999999999</v>
      </c>
      <c r="DF47" s="60">
        <f>Table2[[#This Row],[Company Direct Tax Revenue Before Assistance Through FY20]]+Table2[[#This Row],[Company Direct Tax Revenue Before Assistance FY20 and After]]</f>
        <v>23463.967099999998</v>
      </c>
      <c r="DG47" s="60">
        <v>1915.6864</v>
      </c>
      <c r="DH47" s="60">
        <v>3868.7588000000001</v>
      </c>
      <c r="DI47" s="60">
        <v>26350.270700000001</v>
      </c>
      <c r="DJ47" s="60">
        <f>Table2[[#This Row],[Indirect and Induced Tax Revenues FY20 and After]]+Table2[[#This Row],[Indirect and Induced Tax Revenues Through FY20]]</f>
        <v>30219.029500000001</v>
      </c>
      <c r="DK47" s="60">
        <v>3381.9785000000002</v>
      </c>
      <c r="DL47" s="60">
        <v>7163.8729000000003</v>
      </c>
      <c r="DM47" s="60">
        <v>46519.123699999996</v>
      </c>
      <c r="DN47" s="60">
        <f>Table2[[#This Row],[TOTAL Tax Revenues Before Assistance FY20 and After]]+Table2[[#This Row],[TOTAL Tax Revenues Before Assistance Through FY20]]</f>
        <v>53682.996599999999</v>
      </c>
      <c r="DO47" s="60">
        <v>3373.84</v>
      </c>
      <c r="DP47" s="60">
        <v>6823.6482999999998</v>
      </c>
      <c r="DQ47" s="60">
        <v>46439.166799999999</v>
      </c>
      <c r="DR47" s="60">
        <f>Table2[[#This Row],[TOTAL Tax Revenues Net of Assistance Recapture and Penalty Through FY20]]+Table2[[#This Row],[TOTAL Tax Revenues Net of Assistance Recapture and Penalty FY20 and After]]</f>
        <v>53262.8151</v>
      </c>
      <c r="DS47" s="60">
        <v>0</v>
      </c>
      <c r="DT47" s="60">
        <v>0</v>
      </c>
      <c r="DU47" s="60">
        <v>0</v>
      </c>
      <c r="DV47" s="60">
        <v>0</v>
      </c>
      <c r="DW47" s="74">
        <v>0</v>
      </c>
      <c r="DX47" s="74">
        <v>0</v>
      </c>
      <c r="DY47" s="74">
        <v>0</v>
      </c>
      <c r="DZ47" s="74">
        <v>197</v>
      </c>
      <c r="EA47" s="74">
        <v>0</v>
      </c>
      <c r="EB47" s="74">
        <v>0</v>
      </c>
      <c r="EC47" s="74">
        <v>0</v>
      </c>
      <c r="ED47" s="74">
        <v>197</v>
      </c>
      <c r="EE47" s="74">
        <v>0</v>
      </c>
      <c r="EF47" s="74">
        <v>0</v>
      </c>
      <c r="EG47" s="74">
        <v>0</v>
      </c>
      <c r="EH47" s="74">
        <v>100</v>
      </c>
      <c r="EI47" s="8">
        <f>Table2[[#This Row],[Total Industrial Employees FY20]]+Table2[[#This Row],[Total Restaurant Employees FY20]]+Table2[[#This Row],[Total Retail Employees FY20]]+Table2[[#This Row],[Total Other Employees FY20]]</f>
        <v>197</v>
      </c>
      <c r="EJ47" s="8">
        <f>Table2[[#This Row],[Number of Industrial Employees Earning More than Living Wage FY20]]+Table2[[#This Row],[Number of Restaurant Employees Earning More than Living Wage FY20]]+Table2[[#This Row],[Number of Retail Employees Earning More than Living Wage FY20]]+Table2[[#This Row],[Number of Other Employees Earning More than Living Wage FY20]]</f>
        <v>197</v>
      </c>
      <c r="EK47" s="72">
        <f>Table2[[#This Row],[Total Employees Earning More than Living Wage FY20]]/Table2[[#This Row],[Total Jobs FY20]]</f>
        <v>1</v>
      </c>
    </row>
    <row r="48" spans="1:141" x14ac:dyDescent="0.25">
      <c r="A48" s="9">
        <v>92956</v>
      </c>
      <c r="B48" s="11" t="s">
        <v>271</v>
      </c>
      <c r="C48" s="11" t="s">
        <v>725</v>
      </c>
      <c r="D48" s="11" t="s">
        <v>1044</v>
      </c>
      <c r="E48" s="15">
        <v>41</v>
      </c>
      <c r="F48" s="7">
        <v>1432</v>
      </c>
      <c r="G48" s="7">
        <v>5</v>
      </c>
      <c r="H48" s="7">
        <v>70000</v>
      </c>
      <c r="I48" s="7">
        <v>61324</v>
      </c>
      <c r="J48" s="7">
        <v>236220</v>
      </c>
      <c r="K48" s="11" t="s">
        <v>1048</v>
      </c>
      <c r="L48" s="11" t="s">
        <v>1212</v>
      </c>
      <c r="M48" s="11" t="s">
        <v>1213</v>
      </c>
      <c r="N48" s="18">
        <v>11895000</v>
      </c>
      <c r="O48" s="11" t="s">
        <v>1658</v>
      </c>
      <c r="P48" s="8">
        <v>0</v>
      </c>
      <c r="Q48" s="8">
        <v>0</v>
      </c>
      <c r="R48" s="8">
        <v>113</v>
      </c>
      <c r="S48" s="8">
        <v>102</v>
      </c>
      <c r="T48" s="8">
        <v>0</v>
      </c>
      <c r="U48" s="8">
        <v>215</v>
      </c>
      <c r="V48" s="8">
        <v>215</v>
      </c>
      <c r="W48" s="8">
        <v>0</v>
      </c>
      <c r="X48" s="8">
        <v>0</v>
      </c>
      <c r="Y48" s="8">
        <v>225</v>
      </c>
      <c r="Z48" s="8">
        <v>40</v>
      </c>
      <c r="AA48" s="19">
        <v>0</v>
      </c>
      <c r="AB48" s="8">
        <v>0</v>
      </c>
      <c r="AC48" s="8">
        <v>0</v>
      </c>
      <c r="AD48" s="8">
        <v>0</v>
      </c>
      <c r="AE48" s="8">
        <v>0</v>
      </c>
      <c r="AF48" s="8">
        <v>79.069767441860463</v>
      </c>
      <c r="AG48" s="8" t="s">
        <v>1686</v>
      </c>
      <c r="AH48" s="8" t="s">
        <v>1687</v>
      </c>
      <c r="AI48" s="60">
        <v>115.5829</v>
      </c>
      <c r="AJ48" s="60">
        <v>1781.7918999999999</v>
      </c>
      <c r="AK48" s="60">
        <v>328.60660000000001</v>
      </c>
      <c r="AL48" s="60">
        <f>Table2[[#This Row],[Company Direct Land Through FY20]]+Table2[[#This Row],[Company Direct Land FY20 and After]]</f>
        <v>2110.3984999999998</v>
      </c>
      <c r="AM48" s="60">
        <v>214.654</v>
      </c>
      <c r="AN48" s="60">
        <v>2588.6712000000002</v>
      </c>
      <c r="AO48" s="60">
        <v>610.26959999999997</v>
      </c>
      <c r="AP48" s="60">
        <f>Table2[[#This Row],[Company Direct Building Through FY20]]+Table2[[#This Row],[Company Direct Building FY20 and After]]</f>
        <v>3198.9408000000003</v>
      </c>
      <c r="AQ48" s="60">
        <v>0</v>
      </c>
      <c r="AR48" s="60">
        <v>154.4837</v>
      </c>
      <c r="AS48" s="60">
        <v>0</v>
      </c>
      <c r="AT48" s="60">
        <f>Table2[[#This Row],[Mortgage Recording Tax Through FY20]]+Table2[[#This Row],[Mortgage Recording Tax FY20 and After]]</f>
        <v>154.4837</v>
      </c>
      <c r="AU48" s="60">
        <v>330.23689999999999</v>
      </c>
      <c r="AV48" s="60">
        <v>4213.8590999999997</v>
      </c>
      <c r="AW48" s="60">
        <v>938.87630000000001</v>
      </c>
      <c r="AX48" s="60">
        <f>Table2[[#This Row],[Pilot Savings Through FY20]]+Table2[[#This Row],[Pilot Savings FY20 and After]]</f>
        <v>5152.7353999999996</v>
      </c>
      <c r="AY48" s="60">
        <v>0</v>
      </c>
      <c r="AZ48" s="60">
        <v>154.4837</v>
      </c>
      <c r="BA48" s="60">
        <v>0</v>
      </c>
      <c r="BB48" s="60">
        <f>Table2[[#This Row],[Mortgage Recording Tax Exemption Through FY20]]+Table2[[#This Row],[Indirect and Induced Land FY20]]</f>
        <v>281.0215</v>
      </c>
      <c r="BC48" s="60">
        <v>126.5378</v>
      </c>
      <c r="BD48" s="60">
        <v>1316.2969000000001</v>
      </c>
      <c r="BE48" s="60">
        <v>359.7518</v>
      </c>
      <c r="BF48" s="60">
        <f>Table2[[#This Row],[Indirect and Induced Land Through FY20]]+Table2[[#This Row],[Indirect and Induced Land FY20 and After]]</f>
        <v>1676.0487000000001</v>
      </c>
      <c r="BG48" s="60">
        <v>448.63409999999999</v>
      </c>
      <c r="BH48" s="60">
        <v>4666.8707999999997</v>
      </c>
      <c r="BI48" s="60">
        <v>1275.4838999999999</v>
      </c>
      <c r="BJ48" s="60">
        <f>Table2[[#This Row],[Indirect and Induced Building Through FY20]]+Table2[[#This Row],[Indirect and Induced Building FY20 and After]]</f>
        <v>5942.3546999999999</v>
      </c>
      <c r="BK48" s="60">
        <v>575.17190000000005</v>
      </c>
      <c r="BL48" s="60">
        <v>6139.7717000000002</v>
      </c>
      <c r="BM48" s="60">
        <v>1635.2356</v>
      </c>
      <c r="BN48" s="60">
        <f>Table2[[#This Row],[TOTAL Real Property Related Taxes Through FY20]]+Table2[[#This Row],[TOTAL Real Property Related Taxes FY20 and After]]</f>
        <v>7775.0073000000002</v>
      </c>
      <c r="BO48" s="60">
        <v>1422.4843000000001</v>
      </c>
      <c r="BP48" s="60">
        <v>16751.445299999999</v>
      </c>
      <c r="BQ48" s="60">
        <v>4044.1774</v>
      </c>
      <c r="BR48" s="60">
        <f>Table2[[#This Row],[Company Direct Through FY20]]+Table2[[#This Row],[Company Direct FY20 and After]]</f>
        <v>20795.6227</v>
      </c>
      <c r="BS48" s="60">
        <v>0</v>
      </c>
      <c r="BT48" s="60">
        <v>129.24090000000001</v>
      </c>
      <c r="BU48" s="60">
        <v>0</v>
      </c>
      <c r="BV48" s="60">
        <f>Table2[[#This Row],[Sales Tax Exemption Through FY20]]+Table2[[#This Row],[Sales Tax Exemption FY20 and After]]</f>
        <v>129.24090000000001</v>
      </c>
      <c r="BW48" s="60">
        <v>0</v>
      </c>
      <c r="BX48" s="60">
        <v>0</v>
      </c>
      <c r="BY48" s="60">
        <v>0</v>
      </c>
      <c r="BZ48" s="60">
        <f>Table2[[#This Row],[Energy Tax Savings Through FY20]]+Table2[[#This Row],[Energy Tax Savings FY20 and After]]</f>
        <v>0</v>
      </c>
      <c r="CA48" s="60">
        <v>0</v>
      </c>
      <c r="CB48" s="60">
        <v>0</v>
      </c>
      <c r="CC48" s="60">
        <v>0</v>
      </c>
      <c r="CD48" s="60">
        <f>Table2[[#This Row],[Tax Exempt Bond Savings Through FY20]]+Table2[[#This Row],[Tax Exempt Bond Savings FY20 and After]]</f>
        <v>0</v>
      </c>
      <c r="CE48" s="60">
        <v>623.57320000000004</v>
      </c>
      <c r="CF48" s="60">
        <v>8134.1310999999996</v>
      </c>
      <c r="CG48" s="60">
        <v>1772.8425</v>
      </c>
      <c r="CH48" s="60">
        <f>Table2[[#This Row],[Indirect and Induced Through FY20]]+Table2[[#This Row],[Indirect and Induced FY20 and After]]</f>
        <v>9906.9735999999994</v>
      </c>
      <c r="CI48" s="60">
        <v>2046.0574999999999</v>
      </c>
      <c r="CJ48" s="60">
        <v>24756.335500000001</v>
      </c>
      <c r="CK48" s="60">
        <v>5817.0199000000002</v>
      </c>
      <c r="CL48" s="60">
        <f>Table2[[#This Row],[TOTAL Income Consumption Use Taxes Through FY20]]+Table2[[#This Row],[TOTAL Income Consumption Use Taxes FY20 and After]]</f>
        <v>30573.3554</v>
      </c>
      <c r="CM48" s="60">
        <v>330.23689999999999</v>
      </c>
      <c r="CN48" s="60">
        <v>4497.5837000000001</v>
      </c>
      <c r="CO48" s="60">
        <v>938.87630000000001</v>
      </c>
      <c r="CP48" s="60">
        <f>Table2[[#This Row],[Assistance Provided Through FY20]]+Table2[[#This Row],[Assistance Provided FY20 and After]]</f>
        <v>5436.46</v>
      </c>
      <c r="CQ48" s="60">
        <v>0</v>
      </c>
      <c r="CR48" s="60">
        <v>0</v>
      </c>
      <c r="CS48" s="60">
        <v>0</v>
      </c>
      <c r="CT48" s="60">
        <f>Table2[[#This Row],[Recapture Cancellation Reduction Amount Through FY20]]+Table2[[#This Row],[Recapture Cancellation Reduction Amount FY20 and After]]</f>
        <v>0</v>
      </c>
      <c r="CU48" s="60">
        <v>0</v>
      </c>
      <c r="CV48" s="60">
        <v>0</v>
      </c>
      <c r="CW48" s="60">
        <v>0</v>
      </c>
      <c r="CX48" s="60">
        <f>Table2[[#This Row],[Penalty Paid Through FY20]]+Table2[[#This Row],[Penalty Paid FY20 and After]]</f>
        <v>0</v>
      </c>
      <c r="CY48" s="60">
        <v>330.23689999999999</v>
      </c>
      <c r="CZ48" s="60">
        <v>4497.5837000000001</v>
      </c>
      <c r="DA48" s="60">
        <v>938.87630000000001</v>
      </c>
      <c r="DB48" s="60">
        <f>Table2[[#This Row],[TOTAL Assistance Net of Recapture Penalties Through FY20]]+Table2[[#This Row],[TOTAL Assistance Net of Recapture Penalties FY20 and After]]</f>
        <v>5436.46</v>
      </c>
      <c r="DC48" s="60">
        <v>1752.7212</v>
      </c>
      <c r="DD48" s="60">
        <v>21276.392100000001</v>
      </c>
      <c r="DE48" s="60">
        <v>4983.0536000000002</v>
      </c>
      <c r="DF48" s="60">
        <f>Table2[[#This Row],[Company Direct Tax Revenue Before Assistance Through FY20]]+Table2[[#This Row],[Company Direct Tax Revenue Before Assistance FY20 and After]]</f>
        <v>26259.4457</v>
      </c>
      <c r="DG48" s="60">
        <v>1198.7451000000001</v>
      </c>
      <c r="DH48" s="60">
        <v>14117.2988</v>
      </c>
      <c r="DI48" s="60">
        <v>3408.0781999999999</v>
      </c>
      <c r="DJ48" s="60">
        <f>Table2[[#This Row],[Indirect and Induced Tax Revenues FY20 and After]]+Table2[[#This Row],[Indirect and Induced Tax Revenues Through FY20]]</f>
        <v>17525.377</v>
      </c>
      <c r="DK48" s="60">
        <v>2951.4663</v>
      </c>
      <c r="DL48" s="60">
        <v>35393.690900000001</v>
      </c>
      <c r="DM48" s="60">
        <v>8391.1317999999992</v>
      </c>
      <c r="DN48" s="60">
        <f>Table2[[#This Row],[TOTAL Tax Revenues Before Assistance FY20 and After]]+Table2[[#This Row],[TOTAL Tax Revenues Before Assistance Through FY20]]</f>
        <v>43784.822700000004</v>
      </c>
      <c r="DO48" s="60">
        <v>2621.2294000000002</v>
      </c>
      <c r="DP48" s="60">
        <v>30896.107199999999</v>
      </c>
      <c r="DQ48" s="60">
        <v>7452.2555000000002</v>
      </c>
      <c r="DR48" s="60">
        <f>Table2[[#This Row],[TOTAL Tax Revenues Net of Assistance Recapture and Penalty Through FY20]]+Table2[[#This Row],[TOTAL Tax Revenues Net of Assistance Recapture and Penalty FY20 and After]]</f>
        <v>38348.362699999998</v>
      </c>
      <c r="DS48" s="60">
        <v>0</v>
      </c>
      <c r="DT48" s="60">
        <v>0</v>
      </c>
      <c r="DU48" s="60">
        <v>0</v>
      </c>
      <c r="DV48" s="60">
        <v>0</v>
      </c>
      <c r="DW48" s="74">
        <v>0</v>
      </c>
      <c r="DX48" s="74">
        <v>0</v>
      </c>
      <c r="DY48" s="74">
        <v>0</v>
      </c>
      <c r="DZ48" s="74">
        <v>215</v>
      </c>
      <c r="EA48" s="74">
        <v>0</v>
      </c>
      <c r="EB48" s="74">
        <v>0</v>
      </c>
      <c r="EC48" s="74">
        <v>0</v>
      </c>
      <c r="ED48" s="74">
        <v>215</v>
      </c>
      <c r="EE48" s="74">
        <v>0</v>
      </c>
      <c r="EF48" s="74">
        <v>0</v>
      </c>
      <c r="EG48" s="74">
        <v>0</v>
      </c>
      <c r="EH48" s="74">
        <v>100</v>
      </c>
      <c r="EI48" s="8">
        <f>Table2[[#This Row],[Total Industrial Employees FY20]]+Table2[[#This Row],[Total Restaurant Employees FY20]]+Table2[[#This Row],[Total Retail Employees FY20]]+Table2[[#This Row],[Total Other Employees FY20]]</f>
        <v>215</v>
      </c>
      <c r="EJ48" s="8">
        <f>Table2[[#This Row],[Number of Industrial Employees Earning More than Living Wage FY20]]+Table2[[#This Row],[Number of Restaurant Employees Earning More than Living Wage FY20]]+Table2[[#This Row],[Number of Retail Employees Earning More than Living Wage FY20]]+Table2[[#This Row],[Number of Other Employees Earning More than Living Wage FY20]]</f>
        <v>215</v>
      </c>
      <c r="EK48" s="72">
        <f>Table2[[#This Row],[Total Employees Earning More than Living Wage FY20]]/Table2[[#This Row],[Total Jobs FY20]]</f>
        <v>1</v>
      </c>
    </row>
    <row r="49" spans="1:141" x14ac:dyDescent="0.25">
      <c r="A49" s="9">
        <v>92646</v>
      </c>
      <c r="B49" s="11" t="s">
        <v>201</v>
      </c>
      <c r="C49" s="11" t="s">
        <v>655</v>
      </c>
      <c r="D49" s="11" t="s">
        <v>1045</v>
      </c>
      <c r="E49" s="15">
        <v>31</v>
      </c>
      <c r="F49" s="7">
        <v>13791</v>
      </c>
      <c r="G49" s="7">
        <v>20</v>
      </c>
      <c r="H49" s="7">
        <v>225753</v>
      </c>
      <c r="I49" s="7">
        <v>97721</v>
      </c>
      <c r="J49" s="7">
        <v>488119</v>
      </c>
      <c r="K49" s="11" t="s">
        <v>1048</v>
      </c>
      <c r="L49" s="11" t="s">
        <v>1132</v>
      </c>
      <c r="M49" s="11" t="s">
        <v>1133</v>
      </c>
      <c r="N49" s="18">
        <v>73000000</v>
      </c>
      <c r="O49" s="11" t="s">
        <v>1658</v>
      </c>
      <c r="P49" s="8">
        <v>31</v>
      </c>
      <c r="Q49" s="8">
        <v>7</v>
      </c>
      <c r="R49" s="8">
        <v>121</v>
      </c>
      <c r="S49" s="8">
        <v>0</v>
      </c>
      <c r="T49" s="8">
        <v>0</v>
      </c>
      <c r="U49" s="8">
        <v>159</v>
      </c>
      <c r="V49" s="8">
        <v>139</v>
      </c>
      <c r="W49" s="8">
        <v>0</v>
      </c>
      <c r="X49" s="8">
        <v>0</v>
      </c>
      <c r="Y49" s="8">
        <v>0</v>
      </c>
      <c r="Z49" s="8">
        <v>1240</v>
      </c>
      <c r="AA49" s="19">
        <v>0</v>
      </c>
      <c r="AB49" s="8">
        <v>0</v>
      </c>
      <c r="AC49" s="8">
        <v>0</v>
      </c>
      <c r="AD49" s="8">
        <v>0</v>
      </c>
      <c r="AE49" s="8">
        <v>0</v>
      </c>
      <c r="AF49" s="8">
        <v>87.421383647798748</v>
      </c>
      <c r="AG49" s="8" t="s">
        <v>1686</v>
      </c>
      <c r="AH49" s="8" t="s">
        <v>1686</v>
      </c>
      <c r="AI49" s="60">
        <v>345.30529999999999</v>
      </c>
      <c r="AJ49" s="60">
        <v>1659.2864</v>
      </c>
      <c r="AK49" s="60">
        <v>538.62720000000002</v>
      </c>
      <c r="AL49" s="60">
        <f>Table2[[#This Row],[Company Direct Land Through FY20]]+Table2[[#This Row],[Company Direct Land FY20 and After]]</f>
        <v>2197.9135999999999</v>
      </c>
      <c r="AM49" s="60">
        <v>351.68610000000001</v>
      </c>
      <c r="AN49" s="60">
        <v>3007.4670999999998</v>
      </c>
      <c r="AO49" s="60">
        <v>548.58000000000004</v>
      </c>
      <c r="AP49" s="60">
        <f>Table2[[#This Row],[Company Direct Building Through FY20]]+Table2[[#This Row],[Company Direct Building FY20 and After]]</f>
        <v>3556.0470999999998</v>
      </c>
      <c r="AQ49" s="60">
        <v>0</v>
      </c>
      <c r="AR49" s="60">
        <v>1568.5229999999999</v>
      </c>
      <c r="AS49" s="60">
        <v>0</v>
      </c>
      <c r="AT49" s="60">
        <f>Table2[[#This Row],[Mortgage Recording Tax Through FY20]]+Table2[[#This Row],[Mortgage Recording Tax FY20 and After]]</f>
        <v>1568.5229999999999</v>
      </c>
      <c r="AU49" s="60">
        <v>509.00409999999999</v>
      </c>
      <c r="AV49" s="60">
        <v>3742.4306000000001</v>
      </c>
      <c r="AW49" s="60">
        <v>793.97379999999998</v>
      </c>
      <c r="AX49" s="60">
        <f>Table2[[#This Row],[Pilot Savings Through FY20]]+Table2[[#This Row],[Pilot Savings FY20 and After]]</f>
        <v>4536.4044000000004</v>
      </c>
      <c r="AY49" s="60">
        <v>0</v>
      </c>
      <c r="AZ49" s="60">
        <v>1568.5229999999999</v>
      </c>
      <c r="BA49" s="60">
        <v>0</v>
      </c>
      <c r="BB49" s="60">
        <f>Table2[[#This Row],[Mortgage Recording Tax Exemption Through FY20]]+Table2[[#This Row],[Indirect and Induced Land FY20]]</f>
        <v>1643.8104999999998</v>
      </c>
      <c r="BC49" s="60">
        <v>75.287499999999994</v>
      </c>
      <c r="BD49" s="60">
        <v>2105.8434999999999</v>
      </c>
      <c r="BE49" s="60">
        <v>117.4378</v>
      </c>
      <c r="BF49" s="60">
        <f>Table2[[#This Row],[Indirect and Induced Land Through FY20]]+Table2[[#This Row],[Indirect and Induced Land FY20 and After]]</f>
        <v>2223.2813000000001</v>
      </c>
      <c r="BG49" s="60">
        <v>266.9282</v>
      </c>
      <c r="BH49" s="60">
        <v>7466.1724999999997</v>
      </c>
      <c r="BI49" s="60">
        <v>416.37</v>
      </c>
      <c r="BJ49" s="60">
        <f>Table2[[#This Row],[Indirect and Induced Building Through FY20]]+Table2[[#This Row],[Indirect and Induced Building FY20 and After]]</f>
        <v>7882.5424999999996</v>
      </c>
      <c r="BK49" s="60">
        <v>530.20299999999997</v>
      </c>
      <c r="BL49" s="60">
        <v>10496.338900000001</v>
      </c>
      <c r="BM49" s="60">
        <v>827.0412</v>
      </c>
      <c r="BN49" s="60">
        <f>Table2[[#This Row],[TOTAL Real Property Related Taxes Through FY20]]+Table2[[#This Row],[TOTAL Real Property Related Taxes FY20 and After]]</f>
        <v>11323.3801</v>
      </c>
      <c r="BO49" s="60">
        <v>540.94460000000004</v>
      </c>
      <c r="BP49" s="60">
        <v>18583.448499999999</v>
      </c>
      <c r="BQ49" s="60">
        <v>843.79660000000001</v>
      </c>
      <c r="BR49" s="60">
        <f>Table2[[#This Row],[Company Direct Through FY20]]+Table2[[#This Row],[Company Direct FY20 and After]]</f>
        <v>19427.2451</v>
      </c>
      <c r="BS49" s="60">
        <v>0</v>
      </c>
      <c r="BT49" s="60">
        <v>185.0043</v>
      </c>
      <c r="BU49" s="60">
        <v>0</v>
      </c>
      <c r="BV49" s="60">
        <f>Table2[[#This Row],[Sales Tax Exemption Through FY20]]+Table2[[#This Row],[Sales Tax Exemption FY20 and After]]</f>
        <v>185.0043</v>
      </c>
      <c r="BW49" s="60">
        <v>0</v>
      </c>
      <c r="BX49" s="60">
        <v>0</v>
      </c>
      <c r="BY49" s="60">
        <v>0</v>
      </c>
      <c r="BZ49" s="60">
        <f>Table2[[#This Row],[Energy Tax Savings Through FY20]]+Table2[[#This Row],[Energy Tax Savings FY20 and After]]</f>
        <v>0</v>
      </c>
      <c r="CA49" s="60">
        <v>0</v>
      </c>
      <c r="CB49" s="60">
        <v>0</v>
      </c>
      <c r="CC49" s="60">
        <v>0</v>
      </c>
      <c r="CD49" s="60">
        <f>Table2[[#This Row],[Tax Exempt Bond Savings Through FY20]]+Table2[[#This Row],[Tax Exempt Bond Savings FY20 and After]]</f>
        <v>0</v>
      </c>
      <c r="CE49" s="60">
        <v>340.79520000000002</v>
      </c>
      <c r="CF49" s="60">
        <v>12419.7012</v>
      </c>
      <c r="CG49" s="60">
        <v>531.59199999999998</v>
      </c>
      <c r="CH49" s="60">
        <f>Table2[[#This Row],[Indirect and Induced Through FY20]]+Table2[[#This Row],[Indirect and Induced FY20 and After]]</f>
        <v>12951.2932</v>
      </c>
      <c r="CI49" s="60">
        <v>881.73979999999995</v>
      </c>
      <c r="CJ49" s="60">
        <v>30818.145400000001</v>
      </c>
      <c r="CK49" s="60">
        <v>1375.3886</v>
      </c>
      <c r="CL49" s="60">
        <f>Table2[[#This Row],[TOTAL Income Consumption Use Taxes Through FY20]]+Table2[[#This Row],[TOTAL Income Consumption Use Taxes FY20 and After]]</f>
        <v>32193.534</v>
      </c>
      <c r="CM49" s="60">
        <v>509.00409999999999</v>
      </c>
      <c r="CN49" s="60">
        <v>5495.9579000000003</v>
      </c>
      <c r="CO49" s="60">
        <v>793.97379999999998</v>
      </c>
      <c r="CP49" s="60">
        <f>Table2[[#This Row],[Assistance Provided Through FY20]]+Table2[[#This Row],[Assistance Provided FY20 and After]]</f>
        <v>6289.9317000000001</v>
      </c>
      <c r="CQ49" s="60">
        <v>0</v>
      </c>
      <c r="CR49" s="60">
        <v>0</v>
      </c>
      <c r="CS49" s="60">
        <v>0</v>
      </c>
      <c r="CT49" s="60">
        <f>Table2[[#This Row],[Recapture Cancellation Reduction Amount Through FY20]]+Table2[[#This Row],[Recapture Cancellation Reduction Amount FY20 and After]]</f>
        <v>0</v>
      </c>
      <c r="CU49" s="60">
        <v>0</v>
      </c>
      <c r="CV49" s="60">
        <v>0</v>
      </c>
      <c r="CW49" s="60">
        <v>0</v>
      </c>
      <c r="CX49" s="60">
        <f>Table2[[#This Row],[Penalty Paid Through FY20]]+Table2[[#This Row],[Penalty Paid FY20 and After]]</f>
        <v>0</v>
      </c>
      <c r="CY49" s="60">
        <v>509.00409999999999</v>
      </c>
      <c r="CZ49" s="60">
        <v>5495.9579000000003</v>
      </c>
      <c r="DA49" s="60">
        <v>793.97379999999998</v>
      </c>
      <c r="DB49" s="60">
        <f>Table2[[#This Row],[TOTAL Assistance Net of Recapture Penalties Through FY20]]+Table2[[#This Row],[TOTAL Assistance Net of Recapture Penalties FY20 and After]]</f>
        <v>6289.9317000000001</v>
      </c>
      <c r="DC49" s="60">
        <v>1237.9359999999999</v>
      </c>
      <c r="DD49" s="60">
        <v>24818.724999999999</v>
      </c>
      <c r="DE49" s="60">
        <v>1931.0038</v>
      </c>
      <c r="DF49" s="60">
        <f>Table2[[#This Row],[Company Direct Tax Revenue Before Assistance Through FY20]]+Table2[[#This Row],[Company Direct Tax Revenue Before Assistance FY20 and After]]</f>
        <v>26749.728799999997</v>
      </c>
      <c r="DG49" s="60">
        <v>683.01089999999999</v>
      </c>
      <c r="DH49" s="60">
        <v>21991.717199999999</v>
      </c>
      <c r="DI49" s="60">
        <v>1065.3997999999999</v>
      </c>
      <c r="DJ49" s="60">
        <f>Table2[[#This Row],[Indirect and Induced Tax Revenues FY20 and After]]+Table2[[#This Row],[Indirect and Induced Tax Revenues Through FY20]]</f>
        <v>23057.116999999998</v>
      </c>
      <c r="DK49" s="60">
        <v>1920.9468999999999</v>
      </c>
      <c r="DL49" s="60">
        <v>46810.442199999998</v>
      </c>
      <c r="DM49" s="60">
        <v>2996.4036000000001</v>
      </c>
      <c r="DN49" s="60">
        <f>Table2[[#This Row],[TOTAL Tax Revenues Before Assistance FY20 and After]]+Table2[[#This Row],[TOTAL Tax Revenues Before Assistance Through FY20]]</f>
        <v>49806.845799999996</v>
      </c>
      <c r="DO49" s="60">
        <v>1411.9428</v>
      </c>
      <c r="DP49" s="60">
        <v>41314.484299999996</v>
      </c>
      <c r="DQ49" s="60">
        <v>2202.4297999999999</v>
      </c>
      <c r="DR49" s="60">
        <f>Table2[[#This Row],[TOTAL Tax Revenues Net of Assistance Recapture and Penalty Through FY20]]+Table2[[#This Row],[TOTAL Tax Revenues Net of Assistance Recapture and Penalty FY20 and After]]</f>
        <v>43516.914099999995</v>
      </c>
      <c r="DS49" s="60">
        <v>0</v>
      </c>
      <c r="DT49" s="60">
        <v>0</v>
      </c>
      <c r="DU49" s="60">
        <v>0</v>
      </c>
      <c r="DV49" s="60">
        <v>0</v>
      </c>
      <c r="DW49" s="74">
        <v>93</v>
      </c>
      <c r="DX49" s="74">
        <v>0</v>
      </c>
      <c r="DY49" s="74">
        <v>0</v>
      </c>
      <c r="DZ49" s="74">
        <v>66</v>
      </c>
      <c r="EA49" s="74">
        <v>93</v>
      </c>
      <c r="EB49" s="74">
        <v>0</v>
      </c>
      <c r="EC49" s="74">
        <v>0</v>
      </c>
      <c r="ED49" s="74">
        <v>66</v>
      </c>
      <c r="EE49" s="74">
        <v>100</v>
      </c>
      <c r="EF49" s="74">
        <v>0</v>
      </c>
      <c r="EG49" s="74">
        <v>0</v>
      </c>
      <c r="EH49" s="74">
        <v>100</v>
      </c>
      <c r="EI49" s="8">
        <f>Table2[[#This Row],[Total Industrial Employees FY20]]+Table2[[#This Row],[Total Restaurant Employees FY20]]+Table2[[#This Row],[Total Retail Employees FY20]]+Table2[[#This Row],[Total Other Employees FY20]]</f>
        <v>159</v>
      </c>
      <c r="EJ49" s="8">
        <f>Table2[[#This Row],[Number of Industrial Employees Earning More than Living Wage FY20]]+Table2[[#This Row],[Number of Restaurant Employees Earning More than Living Wage FY20]]+Table2[[#This Row],[Number of Retail Employees Earning More than Living Wage FY20]]+Table2[[#This Row],[Number of Other Employees Earning More than Living Wage FY20]]</f>
        <v>159</v>
      </c>
      <c r="EK49" s="72">
        <f>Table2[[#This Row],[Total Employees Earning More than Living Wage FY20]]/Table2[[#This Row],[Total Jobs FY20]]</f>
        <v>1</v>
      </c>
    </row>
    <row r="50" spans="1:141" x14ac:dyDescent="0.25">
      <c r="A50" s="9">
        <v>92893</v>
      </c>
      <c r="B50" s="11" t="s">
        <v>232</v>
      </c>
      <c r="C50" s="11" t="s">
        <v>686</v>
      </c>
      <c r="D50" s="11" t="s">
        <v>1045</v>
      </c>
      <c r="E50" s="15">
        <v>31</v>
      </c>
      <c r="F50" s="7">
        <v>13791</v>
      </c>
      <c r="G50" s="7">
        <v>21</v>
      </c>
      <c r="H50" s="7">
        <v>227707</v>
      </c>
      <c r="I50" s="7">
        <v>107762</v>
      </c>
      <c r="J50" s="7">
        <v>488119</v>
      </c>
      <c r="K50" s="11" t="s">
        <v>1048</v>
      </c>
      <c r="L50" s="11" t="s">
        <v>1132</v>
      </c>
      <c r="M50" s="11" t="s">
        <v>1133</v>
      </c>
      <c r="N50" s="18">
        <v>19500000</v>
      </c>
      <c r="O50" s="11" t="s">
        <v>1658</v>
      </c>
      <c r="P50" s="8">
        <v>0</v>
      </c>
      <c r="Q50" s="8">
        <v>0</v>
      </c>
      <c r="R50" s="8">
        <v>95</v>
      </c>
      <c r="S50" s="8">
        <v>4</v>
      </c>
      <c r="T50" s="8">
        <v>0</v>
      </c>
      <c r="U50" s="8">
        <v>99</v>
      </c>
      <c r="V50" s="8">
        <v>99</v>
      </c>
      <c r="W50" s="8">
        <v>0</v>
      </c>
      <c r="X50" s="8">
        <v>0</v>
      </c>
      <c r="Y50" s="8">
        <v>0</v>
      </c>
      <c r="Z50" s="8">
        <v>0</v>
      </c>
      <c r="AA50" s="19">
        <v>0</v>
      </c>
      <c r="AB50" s="8">
        <v>0</v>
      </c>
      <c r="AC50" s="8">
        <v>0</v>
      </c>
      <c r="AD50" s="8">
        <v>0</v>
      </c>
      <c r="AE50" s="8">
        <v>0</v>
      </c>
      <c r="AF50" s="8">
        <v>76.767676767676761</v>
      </c>
      <c r="AG50" s="8" t="s">
        <v>1686</v>
      </c>
      <c r="AH50" s="8" t="s">
        <v>1687</v>
      </c>
      <c r="AI50" s="60">
        <v>248.80690000000001</v>
      </c>
      <c r="AJ50" s="60">
        <v>1718.1938</v>
      </c>
      <c r="AK50" s="60">
        <v>388.10329999999999</v>
      </c>
      <c r="AL50" s="60">
        <f>Table2[[#This Row],[Company Direct Land Through FY20]]+Table2[[#This Row],[Company Direct Land FY20 and After]]</f>
        <v>2106.2970999999998</v>
      </c>
      <c r="AM50" s="60">
        <v>574.05200000000002</v>
      </c>
      <c r="AN50" s="60">
        <v>3271.9110000000001</v>
      </c>
      <c r="AO50" s="60">
        <v>895.43949999999995</v>
      </c>
      <c r="AP50" s="60">
        <f>Table2[[#This Row],[Company Direct Building Through FY20]]+Table2[[#This Row],[Company Direct Building FY20 and After]]</f>
        <v>4167.3505000000005</v>
      </c>
      <c r="AQ50" s="60">
        <v>0</v>
      </c>
      <c r="AR50" s="60">
        <v>1568.5229999999999</v>
      </c>
      <c r="AS50" s="60">
        <v>0</v>
      </c>
      <c r="AT50" s="60">
        <f>Table2[[#This Row],[Mortgage Recording Tax Through FY20]]+Table2[[#This Row],[Mortgage Recording Tax FY20 and After]]</f>
        <v>1568.5229999999999</v>
      </c>
      <c r="AU50" s="60">
        <v>721.51409999999998</v>
      </c>
      <c r="AV50" s="60">
        <v>4060.8982999999998</v>
      </c>
      <c r="AW50" s="60">
        <v>1125.4592</v>
      </c>
      <c r="AX50" s="60">
        <f>Table2[[#This Row],[Pilot Savings Through FY20]]+Table2[[#This Row],[Pilot Savings FY20 and After]]</f>
        <v>5186.3575000000001</v>
      </c>
      <c r="AY50" s="60">
        <v>0</v>
      </c>
      <c r="AZ50" s="60">
        <v>1568.5229999999999</v>
      </c>
      <c r="BA50" s="60">
        <v>0</v>
      </c>
      <c r="BB50" s="60">
        <f>Table2[[#This Row],[Mortgage Recording Tax Exemption Through FY20]]+Table2[[#This Row],[Indirect and Induced Land FY20]]</f>
        <v>1622.145</v>
      </c>
      <c r="BC50" s="60">
        <v>53.622</v>
      </c>
      <c r="BD50" s="60">
        <v>163.76509999999999</v>
      </c>
      <c r="BE50" s="60">
        <v>83.642600000000002</v>
      </c>
      <c r="BF50" s="60">
        <f>Table2[[#This Row],[Indirect and Induced Land Through FY20]]+Table2[[#This Row],[Indirect and Induced Land FY20 and After]]</f>
        <v>247.40769999999998</v>
      </c>
      <c r="BG50" s="60">
        <v>190.11439999999999</v>
      </c>
      <c r="BH50" s="60">
        <v>580.62159999999994</v>
      </c>
      <c r="BI50" s="60">
        <v>296.55149999999998</v>
      </c>
      <c r="BJ50" s="60">
        <f>Table2[[#This Row],[Indirect and Induced Building Through FY20]]+Table2[[#This Row],[Indirect and Induced Building FY20 and After]]</f>
        <v>877.17309999999998</v>
      </c>
      <c r="BK50" s="60">
        <v>345.08120000000002</v>
      </c>
      <c r="BL50" s="60">
        <v>1673.5932</v>
      </c>
      <c r="BM50" s="60">
        <v>538.27769999999998</v>
      </c>
      <c r="BN50" s="60">
        <f>Table2[[#This Row],[TOTAL Real Property Related Taxes Through FY20]]+Table2[[#This Row],[TOTAL Real Property Related Taxes FY20 and After]]</f>
        <v>2211.8708999999999</v>
      </c>
      <c r="BO50" s="60">
        <v>385.27710000000002</v>
      </c>
      <c r="BP50" s="60">
        <v>1348.1069</v>
      </c>
      <c r="BQ50" s="60">
        <v>600.97739999999999</v>
      </c>
      <c r="BR50" s="60">
        <f>Table2[[#This Row],[Company Direct Through FY20]]+Table2[[#This Row],[Company Direct FY20 and After]]</f>
        <v>1949.0843</v>
      </c>
      <c r="BS50" s="60">
        <v>0</v>
      </c>
      <c r="BT50" s="60">
        <v>193.90129999999999</v>
      </c>
      <c r="BU50" s="60">
        <v>0</v>
      </c>
      <c r="BV50" s="60">
        <f>Table2[[#This Row],[Sales Tax Exemption Through FY20]]+Table2[[#This Row],[Sales Tax Exemption FY20 and After]]</f>
        <v>193.90129999999999</v>
      </c>
      <c r="BW50" s="60">
        <v>0</v>
      </c>
      <c r="BX50" s="60">
        <v>0</v>
      </c>
      <c r="BY50" s="60">
        <v>0</v>
      </c>
      <c r="BZ50" s="60">
        <f>Table2[[#This Row],[Energy Tax Savings Through FY20]]+Table2[[#This Row],[Energy Tax Savings FY20 and After]]</f>
        <v>0</v>
      </c>
      <c r="CA50" s="60">
        <v>0</v>
      </c>
      <c r="CB50" s="60">
        <v>0</v>
      </c>
      <c r="CC50" s="60">
        <v>0</v>
      </c>
      <c r="CD50" s="60">
        <f>Table2[[#This Row],[Tax Exempt Bond Savings Through FY20]]+Table2[[#This Row],[Tax Exempt Bond Savings FY20 and After]]</f>
        <v>0</v>
      </c>
      <c r="CE50" s="60">
        <v>242.72470000000001</v>
      </c>
      <c r="CF50" s="60">
        <v>828.94190000000003</v>
      </c>
      <c r="CG50" s="60">
        <v>378.61599999999999</v>
      </c>
      <c r="CH50" s="60">
        <f>Table2[[#This Row],[Indirect and Induced Through FY20]]+Table2[[#This Row],[Indirect and Induced FY20 and After]]</f>
        <v>1207.5579</v>
      </c>
      <c r="CI50" s="60">
        <v>628.0018</v>
      </c>
      <c r="CJ50" s="60">
        <v>1983.1475</v>
      </c>
      <c r="CK50" s="60">
        <v>979.59339999999997</v>
      </c>
      <c r="CL50" s="60">
        <f>Table2[[#This Row],[TOTAL Income Consumption Use Taxes Through FY20]]+Table2[[#This Row],[TOTAL Income Consumption Use Taxes FY20 and After]]</f>
        <v>2962.7408999999998</v>
      </c>
      <c r="CM50" s="60">
        <v>721.51409999999998</v>
      </c>
      <c r="CN50" s="60">
        <v>5823.3226000000004</v>
      </c>
      <c r="CO50" s="60">
        <v>1125.4592</v>
      </c>
      <c r="CP50" s="60">
        <f>Table2[[#This Row],[Assistance Provided Through FY20]]+Table2[[#This Row],[Assistance Provided FY20 and After]]</f>
        <v>6948.7818000000007</v>
      </c>
      <c r="CQ50" s="60">
        <v>0</v>
      </c>
      <c r="CR50" s="60">
        <v>0</v>
      </c>
      <c r="CS50" s="60">
        <v>0</v>
      </c>
      <c r="CT50" s="60">
        <f>Table2[[#This Row],[Recapture Cancellation Reduction Amount Through FY20]]+Table2[[#This Row],[Recapture Cancellation Reduction Amount FY20 and After]]</f>
        <v>0</v>
      </c>
      <c r="CU50" s="60">
        <v>0</v>
      </c>
      <c r="CV50" s="60">
        <v>0</v>
      </c>
      <c r="CW50" s="60">
        <v>0</v>
      </c>
      <c r="CX50" s="60">
        <f>Table2[[#This Row],[Penalty Paid Through FY20]]+Table2[[#This Row],[Penalty Paid FY20 and After]]</f>
        <v>0</v>
      </c>
      <c r="CY50" s="60">
        <v>721.51409999999998</v>
      </c>
      <c r="CZ50" s="60">
        <v>5823.3226000000004</v>
      </c>
      <c r="DA50" s="60">
        <v>1125.4592</v>
      </c>
      <c r="DB50" s="60">
        <f>Table2[[#This Row],[TOTAL Assistance Net of Recapture Penalties Through FY20]]+Table2[[#This Row],[TOTAL Assistance Net of Recapture Penalties FY20 and After]]</f>
        <v>6948.7818000000007</v>
      </c>
      <c r="DC50" s="60">
        <v>1208.136</v>
      </c>
      <c r="DD50" s="60">
        <v>7906.7347</v>
      </c>
      <c r="DE50" s="60">
        <v>1884.5201999999999</v>
      </c>
      <c r="DF50" s="60">
        <f>Table2[[#This Row],[Company Direct Tax Revenue Before Assistance Through FY20]]+Table2[[#This Row],[Company Direct Tax Revenue Before Assistance FY20 and After]]</f>
        <v>9791.2548999999999</v>
      </c>
      <c r="DG50" s="60">
        <v>486.46109999999999</v>
      </c>
      <c r="DH50" s="60">
        <v>1573.3286000000001</v>
      </c>
      <c r="DI50" s="60">
        <v>758.81010000000003</v>
      </c>
      <c r="DJ50" s="60">
        <f>Table2[[#This Row],[Indirect and Induced Tax Revenues FY20 and After]]+Table2[[#This Row],[Indirect and Induced Tax Revenues Through FY20]]</f>
        <v>2332.1387</v>
      </c>
      <c r="DK50" s="60">
        <v>1694.5971</v>
      </c>
      <c r="DL50" s="60">
        <v>9480.0632999999998</v>
      </c>
      <c r="DM50" s="60">
        <v>2643.3303000000001</v>
      </c>
      <c r="DN50" s="60">
        <f>Table2[[#This Row],[TOTAL Tax Revenues Before Assistance FY20 and After]]+Table2[[#This Row],[TOTAL Tax Revenues Before Assistance Through FY20]]</f>
        <v>12123.393599999999</v>
      </c>
      <c r="DO50" s="60">
        <v>973.08299999999997</v>
      </c>
      <c r="DP50" s="60">
        <v>3656.7406999999998</v>
      </c>
      <c r="DQ50" s="60">
        <v>1517.8711000000001</v>
      </c>
      <c r="DR50" s="60">
        <f>Table2[[#This Row],[TOTAL Tax Revenues Net of Assistance Recapture and Penalty Through FY20]]+Table2[[#This Row],[TOTAL Tax Revenues Net of Assistance Recapture and Penalty FY20 and After]]</f>
        <v>5174.6117999999997</v>
      </c>
      <c r="DS50" s="60">
        <v>0</v>
      </c>
      <c r="DT50" s="60">
        <v>0</v>
      </c>
      <c r="DU50" s="60">
        <v>0</v>
      </c>
      <c r="DV50" s="60">
        <v>0</v>
      </c>
      <c r="DW50" s="74">
        <v>17</v>
      </c>
      <c r="DX50" s="74">
        <v>0</v>
      </c>
      <c r="DY50" s="74">
        <v>0</v>
      </c>
      <c r="DZ50" s="74">
        <v>82</v>
      </c>
      <c r="EA50" s="74">
        <v>17</v>
      </c>
      <c r="EB50" s="74">
        <v>0</v>
      </c>
      <c r="EC50" s="74">
        <v>0</v>
      </c>
      <c r="ED50" s="74">
        <v>82</v>
      </c>
      <c r="EE50" s="74">
        <v>100</v>
      </c>
      <c r="EF50" s="74">
        <v>0</v>
      </c>
      <c r="EG50" s="74">
        <v>0</v>
      </c>
      <c r="EH50" s="74">
        <v>100</v>
      </c>
      <c r="EI50" s="8">
        <f>Table2[[#This Row],[Total Industrial Employees FY20]]+Table2[[#This Row],[Total Restaurant Employees FY20]]+Table2[[#This Row],[Total Retail Employees FY20]]+Table2[[#This Row],[Total Other Employees FY20]]</f>
        <v>99</v>
      </c>
      <c r="EJ50" s="8">
        <f>Table2[[#This Row],[Number of Industrial Employees Earning More than Living Wage FY20]]+Table2[[#This Row],[Number of Restaurant Employees Earning More than Living Wage FY20]]+Table2[[#This Row],[Number of Retail Employees Earning More than Living Wage FY20]]+Table2[[#This Row],[Number of Other Employees Earning More than Living Wage FY20]]</f>
        <v>99</v>
      </c>
      <c r="EK50" s="72">
        <f>Table2[[#This Row],[Total Employees Earning More than Living Wage FY20]]/Table2[[#This Row],[Total Jobs FY20]]</f>
        <v>1</v>
      </c>
    </row>
    <row r="51" spans="1:141" x14ac:dyDescent="0.25">
      <c r="A51" s="9">
        <v>92894</v>
      </c>
      <c r="B51" s="11" t="s">
        <v>233</v>
      </c>
      <c r="C51" s="11" t="s">
        <v>687</v>
      </c>
      <c r="D51" s="11" t="s">
        <v>1045</v>
      </c>
      <c r="E51" s="15">
        <v>31</v>
      </c>
      <c r="F51" s="7">
        <v>13791</v>
      </c>
      <c r="G51" s="7">
        <v>22</v>
      </c>
      <c r="H51" s="7">
        <v>330957</v>
      </c>
      <c r="I51" s="7">
        <v>178870</v>
      </c>
      <c r="J51" s="7">
        <v>488119</v>
      </c>
      <c r="K51" s="11" t="s">
        <v>1048</v>
      </c>
      <c r="L51" s="11" t="s">
        <v>1132</v>
      </c>
      <c r="M51" s="11" t="s">
        <v>1133</v>
      </c>
      <c r="N51" s="18">
        <v>26970000</v>
      </c>
      <c r="O51" s="11" t="s">
        <v>1658</v>
      </c>
      <c r="P51" s="8">
        <v>41</v>
      </c>
      <c r="Q51" s="8">
        <v>1</v>
      </c>
      <c r="R51" s="8">
        <v>480</v>
      </c>
      <c r="S51" s="8">
        <v>6</v>
      </c>
      <c r="T51" s="8">
        <v>0</v>
      </c>
      <c r="U51" s="8">
        <v>528</v>
      </c>
      <c r="V51" s="8">
        <v>506</v>
      </c>
      <c r="W51" s="8">
        <v>0</v>
      </c>
      <c r="X51" s="8">
        <v>0</v>
      </c>
      <c r="Y51" s="8">
        <v>0</v>
      </c>
      <c r="Z51" s="8">
        <v>0</v>
      </c>
      <c r="AA51" s="19">
        <v>0</v>
      </c>
      <c r="AB51" s="8">
        <v>100</v>
      </c>
      <c r="AC51" s="8">
        <v>0</v>
      </c>
      <c r="AD51" s="8">
        <v>0</v>
      </c>
      <c r="AE51" s="8">
        <v>0</v>
      </c>
      <c r="AF51" s="8">
        <v>18.181818181818183</v>
      </c>
      <c r="AG51" s="8" t="s">
        <v>1686</v>
      </c>
      <c r="AH51" s="8" t="s">
        <v>1687</v>
      </c>
      <c r="AI51" s="60">
        <v>435.07330000000002</v>
      </c>
      <c r="AJ51" s="60">
        <v>3596.5212999999999</v>
      </c>
      <c r="AK51" s="60">
        <v>678.65260000000001</v>
      </c>
      <c r="AL51" s="60">
        <f>Table2[[#This Row],[Company Direct Land Through FY20]]+Table2[[#This Row],[Company Direct Land FY20 and After]]</f>
        <v>4275.1738999999998</v>
      </c>
      <c r="AM51" s="60">
        <v>1188.0057999999999</v>
      </c>
      <c r="AN51" s="60">
        <v>5780.3635000000004</v>
      </c>
      <c r="AO51" s="60">
        <v>1853.1201000000001</v>
      </c>
      <c r="AP51" s="60">
        <f>Table2[[#This Row],[Company Direct Building Through FY20]]+Table2[[#This Row],[Company Direct Building FY20 and After]]</f>
        <v>7633.4836000000005</v>
      </c>
      <c r="AQ51" s="60">
        <v>0</v>
      </c>
      <c r="AR51" s="60">
        <v>1568.5229999999999</v>
      </c>
      <c r="AS51" s="60">
        <v>0</v>
      </c>
      <c r="AT51" s="60">
        <f>Table2[[#This Row],[Mortgage Recording Tax Through FY20]]+Table2[[#This Row],[Mortgage Recording Tax FY20 and After]]</f>
        <v>1568.5229999999999</v>
      </c>
      <c r="AU51" s="60">
        <v>1328.248</v>
      </c>
      <c r="AV51" s="60">
        <v>6936.4907999999996</v>
      </c>
      <c r="AW51" s="60">
        <v>2071.8779</v>
      </c>
      <c r="AX51" s="60">
        <f>Table2[[#This Row],[Pilot Savings Through FY20]]+Table2[[#This Row],[Pilot Savings FY20 and After]]</f>
        <v>9008.3686999999991</v>
      </c>
      <c r="AY51" s="60">
        <v>0</v>
      </c>
      <c r="AZ51" s="60">
        <v>1568.5229999999999</v>
      </c>
      <c r="BA51" s="60">
        <v>0</v>
      </c>
      <c r="BB51" s="60">
        <f>Table2[[#This Row],[Mortgage Recording Tax Exemption Through FY20]]+Table2[[#This Row],[Indirect and Induced Land FY20]]</f>
        <v>1842.5907</v>
      </c>
      <c r="BC51" s="60">
        <v>274.0677</v>
      </c>
      <c r="BD51" s="60">
        <v>570.33709999999996</v>
      </c>
      <c r="BE51" s="60">
        <v>427.50659999999999</v>
      </c>
      <c r="BF51" s="60">
        <f>Table2[[#This Row],[Indirect and Induced Land Through FY20]]+Table2[[#This Row],[Indirect and Induced Land FY20 and After]]</f>
        <v>997.8436999999999</v>
      </c>
      <c r="BG51" s="60">
        <v>971.69460000000004</v>
      </c>
      <c r="BH51" s="60">
        <v>2022.1043</v>
      </c>
      <c r="BI51" s="60">
        <v>1515.7052000000001</v>
      </c>
      <c r="BJ51" s="60">
        <f>Table2[[#This Row],[Indirect and Induced Building Through FY20]]+Table2[[#This Row],[Indirect and Induced Building FY20 and After]]</f>
        <v>3537.8095000000003</v>
      </c>
      <c r="BK51" s="60">
        <v>1540.5934</v>
      </c>
      <c r="BL51" s="60">
        <v>5032.8353999999999</v>
      </c>
      <c r="BM51" s="60">
        <v>2403.1066000000001</v>
      </c>
      <c r="BN51" s="60">
        <f>Table2[[#This Row],[TOTAL Real Property Related Taxes Through FY20]]+Table2[[#This Row],[TOTAL Real Property Related Taxes FY20 and After]]</f>
        <v>7435.942</v>
      </c>
      <c r="BO51" s="60">
        <v>1969.194</v>
      </c>
      <c r="BP51" s="60">
        <v>4647.9188000000004</v>
      </c>
      <c r="BQ51" s="60">
        <v>3071.6622000000002</v>
      </c>
      <c r="BR51" s="60">
        <f>Table2[[#This Row],[Company Direct Through FY20]]+Table2[[#This Row],[Company Direct FY20 and After]]</f>
        <v>7719.5810000000001</v>
      </c>
      <c r="BS51" s="60">
        <v>0</v>
      </c>
      <c r="BT51" s="60">
        <v>225.4931</v>
      </c>
      <c r="BU51" s="60">
        <v>0</v>
      </c>
      <c r="BV51" s="60">
        <f>Table2[[#This Row],[Sales Tax Exemption Through FY20]]+Table2[[#This Row],[Sales Tax Exemption FY20 and After]]</f>
        <v>225.4931</v>
      </c>
      <c r="BW51" s="60">
        <v>0</v>
      </c>
      <c r="BX51" s="60">
        <v>0</v>
      </c>
      <c r="BY51" s="60">
        <v>0</v>
      </c>
      <c r="BZ51" s="60">
        <f>Table2[[#This Row],[Energy Tax Savings Through FY20]]+Table2[[#This Row],[Energy Tax Savings FY20 and After]]</f>
        <v>0</v>
      </c>
      <c r="CA51" s="60">
        <v>0</v>
      </c>
      <c r="CB51" s="60">
        <v>0</v>
      </c>
      <c r="CC51" s="60">
        <v>0</v>
      </c>
      <c r="CD51" s="60">
        <f>Table2[[#This Row],[Tax Exempt Bond Savings Through FY20]]+Table2[[#This Row],[Tax Exempt Bond Savings FY20 and After]]</f>
        <v>0</v>
      </c>
      <c r="CE51" s="60">
        <v>1240.5913</v>
      </c>
      <c r="CF51" s="60">
        <v>2868.0043999999998</v>
      </c>
      <c r="CG51" s="60">
        <v>1935.146</v>
      </c>
      <c r="CH51" s="60">
        <f>Table2[[#This Row],[Indirect and Induced Through FY20]]+Table2[[#This Row],[Indirect and Induced FY20 and After]]</f>
        <v>4803.1503999999995</v>
      </c>
      <c r="CI51" s="60">
        <v>3209.7853</v>
      </c>
      <c r="CJ51" s="60">
        <v>7290.4300999999996</v>
      </c>
      <c r="CK51" s="60">
        <v>5006.8082000000004</v>
      </c>
      <c r="CL51" s="60">
        <f>Table2[[#This Row],[TOTAL Income Consumption Use Taxes Through FY20]]+Table2[[#This Row],[TOTAL Income Consumption Use Taxes FY20 and After]]</f>
        <v>12297.238300000001</v>
      </c>
      <c r="CM51" s="60">
        <v>1328.248</v>
      </c>
      <c r="CN51" s="60">
        <v>8730.5069000000003</v>
      </c>
      <c r="CO51" s="60">
        <v>2071.8779</v>
      </c>
      <c r="CP51" s="60">
        <f>Table2[[#This Row],[Assistance Provided Through FY20]]+Table2[[#This Row],[Assistance Provided FY20 and After]]</f>
        <v>10802.3848</v>
      </c>
      <c r="CQ51" s="60">
        <v>0</v>
      </c>
      <c r="CR51" s="60">
        <v>0</v>
      </c>
      <c r="CS51" s="60">
        <v>0</v>
      </c>
      <c r="CT51" s="60">
        <f>Table2[[#This Row],[Recapture Cancellation Reduction Amount Through FY20]]+Table2[[#This Row],[Recapture Cancellation Reduction Amount FY20 and After]]</f>
        <v>0</v>
      </c>
      <c r="CU51" s="60">
        <v>0</v>
      </c>
      <c r="CV51" s="60">
        <v>0</v>
      </c>
      <c r="CW51" s="60">
        <v>0</v>
      </c>
      <c r="CX51" s="60">
        <f>Table2[[#This Row],[Penalty Paid Through FY20]]+Table2[[#This Row],[Penalty Paid FY20 and After]]</f>
        <v>0</v>
      </c>
      <c r="CY51" s="60">
        <v>1328.248</v>
      </c>
      <c r="CZ51" s="60">
        <v>8730.5069000000003</v>
      </c>
      <c r="DA51" s="60">
        <v>2071.8779</v>
      </c>
      <c r="DB51" s="60">
        <f>Table2[[#This Row],[TOTAL Assistance Net of Recapture Penalties Through FY20]]+Table2[[#This Row],[TOTAL Assistance Net of Recapture Penalties FY20 and After]]</f>
        <v>10802.3848</v>
      </c>
      <c r="DC51" s="60">
        <v>3592.2730999999999</v>
      </c>
      <c r="DD51" s="60">
        <v>15593.3266</v>
      </c>
      <c r="DE51" s="60">
        <v>5603.4349000000002</v>
      </c>
      <c r="DF51" s="60">
        <f>Table2[[#This Row],[Company Direct Tax Revenue Before Assistance Through FY20]]+Table2[[#This Row],[Company Direct Tax Revenue Before Assistance FY20 and After]]</f>
        <v>21196.761500000001</v>
      </c>
      <c r="DG51" s="60">
        <v>2486.3535999999999</v>
      </c>
      <c r="DH51" s="60">
        <v>5460.4458000000004</v>
      </c>
      <c r="DI51" s="60">
        <v>3878.3578000000002</v>
      </c>
      <c r="DJ51" s="60">
        <f>Table2[[#This Row],[Indirect and Induced Tax Revenues FY20 and After]]+Table2[[#This Row],[Indirect and Induced Tax Revenues Through FY20]]</f>
        <v>9338.8036000000011</v>
      </c>
      <c r="DK51" s="60">
        <v>6078.6266999999998</v>
      </c>
      <c r="DL51" s="60">
        <v>21053.772400000002</v>
      </c>
      <c r="DM51" s="60">
        <v>9481.7927</v>
      </c>
      <c r="DN51" s="60">
        <f>Table2[[#This Row],[TOTAL Tax Revenues Before Assistance FY20 and After]]+Table2[[#This Row],[TOTAL Tax Revenues Before Assistance Through FY20]]</f>
        <v>30535.5651</v>
      </c>
      <c r="DO51" s="60">
        <v>4750.3787000000002</v>
      </c>
      <c r="DP51" s="60">
        <v>12323.2655</v>
      </c>
      <c r="DQ51" s="60">
        <v>7409.9147999999996</v>
      </c>
      <c r="DR51" s="60">
        <f>Table2[[#This Row],[TOTAL Tax Revenues Net of Assistance Recapture and Penalty Through FY20]]+Table2[[#This Row],[TOTAL Tax Revenues Net of Assistance Recapture and Penalty FY20 and After]]</f>
        <v>19733.1803</v>
      </c>
      <c r="DS51" s="60">
        <v>0</v>
      </c>
      <c r="DT51" s="60">
        <v>0</v>
      </c>
      <c r="DU51" s="60">
        <v>0</v>
      </c>
      <c r="DV51" s="60">
        <v>0</v>
      </c>
      <c r="DW51" s="74">
        <v>30</v>
      </c>
      <c r="DX51" s="74">
        <v>1</v>
      </c>
      <c r="DY51" s="74">
        <v>0</v>
      </c>
      <c r="DZ51" s="74">
        <v>497</v>
      </c>
      <c r="EA51" s="74">
        <v>30</v>
      </c>
      <c r="EB51" s="74">
        <v>1</v>
      </c>
      <c r="EC51" s="74">
        <v>0</v>
      </c>
      <c r="ED51" s="74">
        <v>497</v>
      </c>
      <c r="EE51" s="74">
        <v>100</v>
      </c>
      <c r="EF51" s="74">
        <v>100</v>
      </c>
      <c r="EG51" s="74">
        <v>0</v>
      </c>
      <c r="EH51" s="74">
        <v>100</v>
      </c>
      <c r="EI51" s="8">
        <f>Table2[[#This Row],[Total Industrial Employees FY20]]+Table2[[#This Row],[Total Restaurant Employees FY20]]+Table2[[#This Row],[Total Retail Employees FY20]]+Table2[[#This Row],[Total Other Employees FY20]]</f>
        <v>528</v>
      </c>
      <c r="EJ51" s="8">
        <f>Table2[[#This Row],[Number of Industrial Employees Earning More than Living Wage FY20]]+Table2[[#This Row],[Number of Restaurant Employees Earning More than Living Wage FY20]]+Table2[[#This Row],[Number of Retail Employees Earning More than Living Wage FY20]]+Table2[[#This Row],[Number of Other Employees Earning More than Living Wage FY20]]</f>
        <v>528</v>
      </c>
      <c r="EK51" s="72">
        <f>Table2[[#This Row],[Total Employees Earning More than Living Wage FY20]]/Table2[[#This Row],[Total Jobs FY20]]</f>
        <v>1</v>
      </c>
    </row>
    <row r="52" spans="1:141" x14ac:dyDescent="0.25">
      <c r="A52" s="9">
        <v>92895</v>
      </c>
      <c r="B52" s="11" t="s">
        <v>234</v>
      </c>
      <c r="C52" s="11" t="s">
        <v>688</v>
      </c>
      <c r="D52" s="11" t="s">
        <v>1045</v>
      </c>
      <c r="E52" s="15">
        <v>31</v>
      </c>
      <c r="F52" s="7">
        <v>13791</v>
      </c>
      <c r="G52" s="7">
        <v>23</v>
      </c>
      <c r="H52" s="7">
        <v>321757</v>
      </c>
      <c r="I52" s="7">
        <v>141782</v>
      </c>
      <c r="J52" s="7">
        <v>488119</v>
      </c>
      <c r="K52" s="11" t="s">
        <v>1048</v>
      </c>
      <c r="L52" s="11" t="s">
        <v>1132</v>
      </c>
      <c r="M52" s="11" t="s">
        <v>1133</v>
      </c>
      <c r="N52" s="18">
        <v>26970000</v>
      </c>
      <c r="O52" s="11" t="s">
        <v>1658</v>
      </c>
      <c r="P52" s="8">
        <v>2</v>
      </c>
      <c r="Q52" s="8">
        <v>0</v>
      </c>
      <c r="R52" s="8">
        <v>95</v>
      </c>
      <c r="S52" s="8">
        <v>0</v>
      </c>
      <c r="T52" s="8">
        <v>0</v>
      </c>
      <c r="U52" s="8">
        <v>97</v>
      </c>
      <c r="V52" s="8">
        <v>96</v>
      </c>
      <c r="W52" s="8">
        <v>0</v>
      </c>
      <c r="X52" s="8">
        <v>0</v>
      </c>
      <c r="Y52" s="8">
        <v>0</v>
      </c>
      <c r="Z52" s="8">
        <v>0</v>
      </c>
      <c r="AA52" s="19">
        <v>0</v>
      </c>
      <c r="AB52" s="8">
        <v>0</v>
      </c>
      <c r="AC52" s="8">
        <v>0</v>
      </c>
      <c r="AD52" s="8">
        <v>0</v>
      </c>
      <c r="AE52" s="8">
        <v>0</v>
      </c>
      <c r="AF52" s="8">
        <v>63.917525773195869</v>
      </c>
      <c r="AG52" s="8" t="s">
        <v>1686</v>
      </c>
      <c r="AH52" s="8" t="s">
        <v>1686</v>
      </c>
      <c r="AI52" s="60">
        <v>422.96730000000002</v>
      </c>
      <c r="AJ52" s="60">
        <v>2836.4486000000002</v>
      </c>
      <c r="AK52" s="60">
        <v>659.76890000000003</v>
      </c>
      <c r="AL52" s="60">
        <f>Table2[[#This Row],[Company Direct Land Through FY20]]+Table2[[#This Row],[Company Direct Land FY20 and After]]</f>
        <v>3496.2175000000002</v>
      </c>
      <c r="AM52" s="60">
        <v>588.21209999999996</v>
      </c>
      <c r="AN52" s="60">
        <v>3680.4023999999999</v>
      </c>
      <c r="AO52" s="60">
        <v>917.52719999999999</v>
      </c>
      <c r="AP52" s="60">
        <f>Table2[[#This Row],[Company Direct Building Through FY20]]+Table2[[#This Row],[Company Direct Building FY20 and After]]</f>
        <v>4597.9295999999995</v>
      </c>
      <c r="AQ52" s="60">
        <v>0</v>
      </c>
      <c r="AR52" s="60">
        <v>1568.5229999999999</v>
      </c>
      <c r="AS52" s="60">
        <v>0</v>
      </c>
      <c r="AT52" s="60">
        <f>Table2[[#This Row],[Mortgage Recording Tax Through FY20]]+Table2[[#This Row],[Mortgage Recording Tax FY20 and After]]</f>
        <v>1568.5229999999999</v>
      </c>
      <c r="AU52" s="60">
        <v>838.2396</v>
      </c>
      <c r="AV52" s="60">
        <v>4537.3489</v>
      </c>
      <c r="AW52" s="60">
        <v>1307.5344</v>
      </c>
      <c r="AX52" s="60">
        <f>Table2[[#This Row],[Pilot Savings Through FY20]]+Table2[[#This Row],[Pilot Savings FY20 and After]]</f>
        <v>5844.8832999999995</v>
      </c>
      <c r="AY52" s="60">
        <v>0</v>
      </c>
      <c r="AZ52" s="60">
        <v>1568.5229999999999</v>
      </c>
      <c r="BA52" s="60">
        <v>0</v>
      </c>
      <c r="BB52" s="60">
        <f>Table2[[#This Row],[Mortgage Recording Tax Exemption Through FY20]]+Table2[[#This Row],[Indirect and Induced Land FY20]]</f>
        <v>1620.5201999999999</v>
      </c>
      <c r="BC52" s="60">
        <v>51.997199999999999</v>
      </c>
      <c r="BD52" s="60">
        <v>167.49799999999999</v>
      </c>
      <c r="BE52" s="60">
        <v>81.108199999999997</v>
      </c>
      <c r="BF52" s="60">
        <f>Table2[[#This Row],[Indirect and Induced Land Through FY20]]+Table2[[#This Row],[Indirect and Induced Land FY20 and After]]</f>
        <v>248.6062</v>
      </c>
      <c r="BG52" s="60">
        <v>184.3537</v>
      </c>
      <c r="BH52" s="60">
        <v>593.85619999999994</v>
      </c>
      <c r="BI52" s="60">
        <v>287.56560000000002</v>
      </c>
      <c r="BJ52" s="60">
        <f>Table2[[#This Row],[Indirect and Induced Building Through FY20]]+Table2[[#This Row],[Indirect and Induced Building FY20 and After]]</f>
        <v>881.42179999999996</v>
      </c>
      <c r="BK52" s="60">
        <v>409.29070000000002</v>
      </c>
      <c r="BL52" s="60">
        <v>2740.8562999999999</v>
      </c>
      <c r="BM52" s="60">
        <v>638.43550000000005</v>
      </c>
      <c r="BN52" s="60">
        <f>Table2[[#This Row],[TOTAL Real Property Related Taxes Through FY20]]+Table2[[#This Row],[TOTAL Real Property Related Taxes FY20 and After]]</f>
        <v>3379.2918</v>
      </c>
      <c r="BO52" s="60">
        <v>373.60199999999998</v>
      </c>
      <c r="BP52" s="60">
        <v>1367.6005</v>
      </c>
      <c r="BQ52" s="60">
        <v>582.76589999999999</v>
      </c>
      <c r="BR52" s="60">
        <f>Table2[[#This Row],[Company Direct Through FY20]]+Table2[[#This Row],[Company Direct FY20 and After]]</f>
        <v>1950.3663999999999</v>
      </c>
      <c r="BS52" s="60">
        <v>0</v>
      </c>
      <c r="BT52" s="60">
        <v>176.62139999999999</v>
      </c>
      <c r="BU52" s="60">
        <v>0</v>
      </c>
      <c r="BV52" s="60">
        <f>Table2[[#This Row],[Sales Tax Exemption Through FY20]]+Table2[[#This Row],[Sales Tax Exemption FY20 and After]]</f>
        <v>176.62139999999999</v>
      </c>
      <c r="BW52" s="60">
        <v>0</v>
      </c>
      <c r="BX52" s="60">
        <v>0</v>
      </c>
      <c r="BY52" s="60">
        <v>0</v>
      </c>
      <c r="BZ52" s="60">
        <f>Table2[[#This Row],[Energy Tax Savings Through FY20]]+Table2[[#This Row],[Energy Tax Savings FY20 and After]]</f>
        <v>0</v>
      </c>
      <c r="CA52" s="60">
        <v>0</v>
      </c>
      <c r="CB52" s="60">
        <v>0</v>
      </c>
      <c r="CC52" s="60">
        <v>0</v>
      </c>
      <c r="CD52" s="60">
        <f>Table2[[#This Row],[Tax Exempt Bond Savings Through FY20]]+Table2[[#This Row],[Tax Exempt Bond Savings FY20 and After]]</f>
        <v>0</v>
      </c>
      <c r="CE52" s="60">
        <v>235.3698</v>
      </c>
      <c r="CF52" s="60">
        <v>847.2989</v>
      </c>
      <c r="CG52" s="60">
        <v>367.14339999999999</v>
      </c>
      <c r="CH52" s="60">
        <f>Table2[[#This Row],[Indirect and Induced Through FY20]]+Table2[[#This Row],[Indirect and Induced FY20 and After]]</f>
        <v>1214.4422999999999</v>
      </c>
      <c r="CI52" s="60">
        <v>608.97180000000003</v>
      </c>
      <c r="CJ52" s="60">
        <v>2038.278</v>
      </c>
      <c r="CK52" s="60">
        <v>949.90930000000003</v>
      </c>
      <c r="CL52" s="60">
        <f>Table2[[#This Row],[TOTAL Income Consumption Use Taxes Through FY20]]+Table2[[#This Row],[TOTAL Income Consumption Use Taxes FY20 and After]]</f>
        <v>2988.1873000000001</v>
      </c>
      <c r="CM52" s="60">
        <v>838.2396</v>
      </c>
      <c r="CN52" s="60">
        <v>6282.4933000000001</v>
      </c>
      <c r="CO52" s="60">
        <v>1307.5344</v>
      </c>
      <c r="CP52" s="60">
        <f>Table2[[#This Row],[Assistance Provided Through FY20]]+Table2[[#This Row],[Assistance Provided FY20 and After]]</f>
        <v>7590.0277000000006</v>
      </c>
      <c r="CQ52" s="60">
        <v>0</v>
      </c>
      <c r="CR52" s="60">
        <v>0</v>
      </c>
      <c r="CS52" s="60">
        <v>0</v>
      </c>
      <c r="CT52" s="60">
        <f>Table2[[#This Row],[Recapture Cancellation Reduction Amount Through FY20]]+Table2[[#This Row],[Recapture Cancellation Reduction Amount FY20 and After]]</f>
        <v>0</v>
      </c>
      <c r="CU52" s="60">
        <v>0</v>
      </c>
      <c r="CV52" s="60">
        <v>0</v>
      </c>
      <c r="CW52" s="60">
        <v>0</v>
      </c>
      <c r="CX52" s="60">
        <f>Table2[[#This Row],[Penalty Paid Through FY20]]+Table2[[#This Row],[Penalty Paid FY20 and After]]</f>
        <v>0</v>
      </c>
      <c r="CY52" s="60">
        <v>838.2396</v>
      </c>
      <c r="CZ52" s="60">
        <v>6282.4933000000001</v>
      </c>
      <c r="DA52" s="60">
        <v>1307.5344</v>
      </c>
      <c r="DB52" s="60">
        <f>Table2[[#This Row],[TOTAL Assistance Net of Recapture Penalties Through FY20]]+Table2[[#This Row],[TOTAL Assistance Net of Recapture Penalties FY20 and After]]</f>
        <v>7590.0277000000006</v>
      </c>
      <c r="DC52" s="60">
        <v>1384.7814000000001</v>
      </c>
      <c r="DD52" s="60">
        <v>9452.9745000000003</v>
      </c>
      <c r="DE52" s="60">
        <v>2160.0619999999999</v>
      </c>
      <c r="DF52" s="60">
        <f>Table2[[#This Row],[Company Direct Tax Revenue Before Assistance Through FY20]]+Table2[[#This Row],[Company Direct Tax Revenue Before Assistance FY20 and After]]</f>
        <v>11613.0365</v>
      </c>
      <c r="DG52" s="60">
        <v>471.72070000000002</v>
      </c>
      <c r="DH52" s="60">
        <v>1608.6531</v>
      </c>
      <c r="DI52" s="60">
        <v>735.81719999999996</v>
      </c>
      <c r="DJ52" s="60">
        <f>Table2[[#This Row],[Indirect and Induced Tax Revenues FY20 and After]]+Table2[[#This Row],[Indirect and Induced Tax Revenues Through FY20]]</f>
        <v>2344.4703</v>
      </c>
      <c r="DK52" s="60">
        <v>1856.5020999999999</v>
      </c>
      <c r="DL52" s="60">
        <v>11061.6276</v>
      </c>
      <c r="DM52" s="60">
        <v>2895.8791999999999</v>
      </c>
      <c r="DN52" s="60">
        <f>Table2[[#This Row],[TOTAL Tax Revenues Before Assistance FY20 and After]]+Table2[[#This Row],[TOTAL Tax Revenues Before Assistance Through FY20]]</f>
        <v>13957.506799999999</v>
      </c>
      <c r="DO52" s="60">
        <v>1018.2625</v>
      </c>
      <c r="DP52" s="60">
        <v>4779.1342999999997</v>
      </c>
      <c r="DQ52" s="60">
        <v>1588.3448000000001</v>
      </c>
      <c r="DR52" s="60">
        <f>Table2[[#This Row],[TOTAL Tax Revenues Net of Assistance Recapture and Penalty Through FY20]]+Table2[[#This Row],[TOTAL Tax Revenues Net of Assistance Recapture and Penalty FY20 and After]]</f>
        <v>6367.4790999999996</v>
      </c>
      <c r="DS52" s="60">
        <v>0</v>
      </c>
      <c r="DT52" s="60">
        <v>0</v>
      </c>
      <c r="DU52" s="60">
        <v>0</v>
      </c>
      <c r="DV52" s="60">
        <v>0</v>
      </c>
      <c r="DW52" s="74">
        <v>43</v>
      </c>
      <c r="DX52" s="74">
        <v>0</v>
      </c>
      <c r="DY52" s="74">
        <v>20</v>
      </c>
      <c r="DZ52" s="74">
        <v>34</v>
      </c>
      <c r="EA52" s="74">
        <v>43</v>
      </c>
      <c r="EB52" s="74">
        <v>0</v>
      </c>
      <c r="EC52" s="74">
        <v>20</v>
      </c>
      <c r="ED52" s="74">
        <v>34</v>
      </c>
      <c r="EE52" s="74">
        <v>100</v>
      </c>
      <c r="EF52" s="74">
        <v>0</v>
      </c>
      <c r="EG52" s="74">
        <v>100</v>
      </c>
      <c r="EH52" s="74">
        <v>100</v>
      </c>
      <c r="EI52" s="8">
        <f>Table2[[#This Row],[Total Industrial Employees FY20]]+Table2[[#This Row],[Total Restaurant Employees FY20]]+Table2[[#This Row],[Total Retail Employees FY20]]+Table2[[#This Row],[Total Other Employees FY20]]</f>
        <v>97</v>
      </c>
      <c r="EJ52" s="8">
        <f>Table2[[#This Row],[Number of Industrial Employees Earning More than Living Wage FY20]]+Table2[[#This Row],[Number of Restaurant Employees Earning More than Living Wage FY20]]+Table2[[#This Row],[Number of Retail Employees Earning More than Living Wage FY20]]+Table2[[#This Row],[Number of Other Employees Earning More than Living Wage FY20]]</f>
        <v>97</v>
      </c>
      <c r="EK52" s="72">
        <f>Table2[[#This Row],[Total Employees Earning More than Living Wage FY20]]/Table2[[#This Row],[Total Jobs FY20]]</f>
        <v>1</v>
      </c>
    </row>
    <row r="53" spans="1:141" x14ac:dyDescent="0.25">
      <c r="A53" s="9">
        <v>92843</v>
      </c>
      <c r="B53" s="11" t="s">
        <v>190</v>
      </c>
      <c r="C53" s="11" t="s">
        <v>644</v>
      </c>
      <c r="D53" s="11" t="s">
        <v>1044</v>
      </c>
      <c r="E53" s="15">
        <v>42</v>
      </c>
      <c r="F53" s="7">
        <v>3632</v>
      </c>
      <c r="G53" s="7">
        <v>19</v>
      </c>
      <c r="H53" s="7">
        <v>64000</v>
      </c>
      <c r="I53" s="7">
        <v>309665</v>
      </c>
      <c r="J53" s="7">
        <v>622110</v>
      </c>
      <c r="K53" s="11" t="s">
        <v>1067</v>
      </c>
      <c r="L53" s="11" t="s">
        <v>1115</v>
      </c>
      <c r="M53" s="11" t="s">
        <v>1116</v>
      </c>
      <c r="N53" s="18">
        <v>13660000</v>
      </c>
      <c r="O53" s="11" t="s">
        <v>1663</v>
      </c>
      <c r="P53" s="8">
        <v>0</v>
      </c>
      <c r="Q53" s="8">
        <v>0</v>
      </c>
      <c r="R53" s="8">
        <v>0</v>
      </c>
      <c r="S53" s="8">
        <v>0</v>
      </c>
      <c r="T53" s="8">
        <v>0</v>
      </c>
      <c r="U53" s="8">
        <v>0</v>
      </c>
      <c r="V53" s="8">
        <v>7</v>
      </c>
      <c r="W53" s="8">
        <v>0</v>
      </c>
      <c r="X53" s="8">
        <v>0</v>
      </c>
      <c r="Y53" s="8">
        <v>0</v>
      </c>
      <c r="Z53" s="8">
        <v>12</v>
      </c>
      <c r="AA53" s="19">
        <v>0</v>
      </c>
      <c r="AB53" s="8">
        <v>0</v>
      </c>
      <c r="AC53" s="8">
        <v>0</v>
      </c>
      <c r="AD53" s="8">
        <v>0</v>
      </c>
      <c r="AE53" s="8">
        <v>0</v>
      </c>
      <c r="AF53" s="8">
        <v>0</v>
      </c>
      <c r="AI53" s="60">
        <v>0</v>
      </c>
      <c r="AJ53" s="60">
        <v>0</v>
      </c>
      <c r="AK53" s="60">
        <v>0</v>
      </c>
      <c r="AL53" s="60">
        <f>Table2[[#This Row],[Company Direct Land Through FY20]]+Table2[[#This Row],[Company Direct Land FY20 and After]]</f>
        <v>0</v>
      </c>
      <c r="AM53" s="60">
        <v>0</v>
      </c>
      <c r="AN53" s="60">
        <v>0</v>
      </c>
      <c r="AO53" s="60">
        <v>0</v>
      </c>
      <c r="AP53" s="60">
        <f>Table2[[#This Row],[Company Direct Building Through FY20]]+Table2[[#This Row],[Company Direct Building FY20 and After]]</f>
        <v>0</v>
      </c>
      <c r="AQ53" s="60">
        <v>0</v>
      </c>
      <c r="AR53" s="60">
        <v>0</v>
      </c>
      <c r="AS53" s="60">
        <v>0</v>
      </c>
      <c r="AT53" s="60">
        <f>Table2[[#This Row],[Mortgage Recording Tax Through FY20]]+Table2[[#This Row],[Mortgage Recording Tax FY20 and After]]</f>
        <v>0</v>
      </c>
      <c r="AU53" s="60">
        <v>0</v>
      </c>
      <c r="AV53" s="60">
        <v>0</v>
      </c>
      <c r="AW53" s="60">
        <v>0</v>
      </c>
      <c r="AX53" s="60">
        <f>Table2[[#This Row],[Pilot Savings Through FY20]]+Table2[[#This Row],[Pilot Savings FY20 and After]]</f>
        <v>0</v>
      </c>
      <c r="AY53" s="60">
        <v>0</v>
      </c>
      <c r="AZ53" s="60">
        <v>0</v>
      </c>
      <c r="BA53" s="60">
        <v>0</v>
      </c>
      <c r="BB53" s="60">
        <f>Table2[[#This Row],[Mortgage Recording Tax Exemption Through FY20]]+Table2[[#This Row],[Indirect and Induced Land FY20]]</f>
        <v>6.2607999999999997</v>
      </c>
      <c r="BC53" s="60">
        <v>6.2607999999999997</v>
      </c>
      <c r="BD53" s="60">
        <v>21.558900000000001</v>
      </c>
      <c r="BE53" s="60">
        <v>0</v>
      </c>
      <c r="BF53" s="60">
        <f>Table2[[#This Row],[Indirect and Induced Land Through FY20]]+Table2[[#This Row],[Indirect and Induced Land FY20 and After]]</f>
        <v>21.558900000000001</v>
      </c>
      <c r="BG53" s="60">
        <v>22.197500000000002</v>
      </c>
      <c r="BH53" s="60">
        <v>76.436499999999995</v>
      </c>
      <c r="BI53" s="60">
        <v>0</v>
      </c>
      <c r="BJ53" s="60">
        <f>Table2[[#This Row],[Indirect and Induced Building Through FY20]]+Table2[[#This Row],[Indirect and Induced Building FY20 and After]]</f>
        <v>76.436499999999995</v>
      </c>
      <c r="BK53" s="60">
        <v>28.458300000000001</v>
      </c>
      <c r="BL53" s="60">
        <v>97.995400000000004</v>
      </c>
      <c r="BM53" s="60">
        <v>0</v>
      </c>
      <c r="BN53" s="60">
        <f>Table2[[#This Row],[TOTAL Real Property Related Taxes Through FY20]]+Table2[[#This Row],[TOTAL Real Property Related Taxes FY20 and After]]</f>
        <v>97.995400000000004</v>
      </c>
      <c r="BO53" s="60">
        <v>29.812999999999999</v>
      </c>
      <c r="BP53" s="60">
        <v>113.97839999999999</v>
      </c>
      <c r="BQ53" s="60">
        <v>0</v>
      </c>
      <c r="BR53" s="60">
        <f>Table2[[#This Row],[Company Direct Through FY20]]+Table2[[#This Row],[Company Direct FY20 and After]]</f>
        <v>113.97839999999999</v>
      </c>
      <c r="BS53" s="60">
        <v>0</v>
      </c>
      <c r="BT53" s="60">
        <v>0</v>
      </c>
      <c r="BU53" s="60">
        <v>0</v>
      </c>
      <c r="BV53" s="60">
        <f>Table2[[#This Row],[Sales Tax Exemption Through FY20]]+Table2[[#This Row],[Sales Tax Exemption FY20 and After]]</f>
        <v>0</v>
      </c>
      <c r="BW53" s="60">
        <v>0</v>
      </c>
      <c r="BX53" s="60">
        <v>0</v>
      </c>
      <c r="BY53" s="60">
        <v>0</v>
      </c>
      <c r="BZ53" s="60">
        <f>Table2[[#This Row],[Energy Tax Savings Through FY20]]+Table2[[#This Row],[Energy Tax Savings FY20 and After]]</f>
        <v>0</v>
      </c>
      <c r="CA53" s="60">
        <v>1.4761</v>
      </c>
      <c r="CB53" s="60">
        <v>65.781199999999998</v>
      </c>
      <c r="CC53" s="60">
        <v>0</v>
      </c>
      <c r="CD53" s="60">
        <f>Table2[[#This Row],[Tax Exempt Bond Savings Through FY20]]+Table2[[#This Row],[Tax Exempt Bond Savings FY20 and After]]</f>
        <v>65.781199999999998</v>
      </c>
      <c r="CE53" s="60">
        <v>30.853100000000001</v>
      </c>
      <c r="CF53" s="60">
        <v>128.2868</v>
      </c>
      <c r="CG53" s="60">
        <v>0</v>
      </c>
      <c r="CH53" s="60">
        <f>Table2[[#This Row],[Indirect and Induced Through FY20]]+Table2[[#This Row],[Indirect and Induced FY20 and After]]</f>
        <v>128.2868</v>
      </c>
      <c r="CI53" s="60">
        <v>59.19</v>
      </c>
      <c r="CJ53" s="60">
        <v>176.48400000000001</v>
      </c>
      <c r="CK53" s="60">
        <v>0</v>
      </c>
      <c r="CL53" s="60">
        <f>Table2[[#This Row],[TOTAL Income Consumption Use Taxes Through FY20]]+Table2[[#This Row],[TOTAL Income Consumption Use Taxes FY20 and After]]</f>
        <v>176.48400000000001</v>
      </c>
      <c r="CM53" s="60">
        <v>1.4761</v>
      </c>
      <c r="CN53" s="60">
        <v>65.781199999999998</v>
      </c>
      <c r="CO53" s="60">
        <v>0</v>
      </c>
      <c r="CP53" s="60">
        <f>Table2[[#This Row],[Assistance Provided Through FY20]]+Table2[[#This Row],[Assistance Provided FY20 and After]]</f>
        <v>65.781199999999998</v>
      </c>
      <c r="CQ53" s="60">
        <v>0</v>
      </c>
      <c r="CR53" s="60">
        <v>0</v>
      </c>
      <c r="CS53" s="60">
        <v>0</v>
      </c>
      <c r="CT53" s="60">
        <f>Table2[[#This Row],[Recapture Cancellation Reduction Amount Through FY20]]+Table2[[#This Row],[Recapture Cancellation Reduction Amount FY20 and After]]</f>
        <v>0</v>
      </c>
      <c r="CU53" s="60">
        <v>0</v>
      </c>
      <c r="CV53" s="60">
        <v>0</v>
      </c>
      <c r="CW53" s="60">
        <v>0</v>
      </c>
      <c r="CX53" s="60">
        <f>Table2[[#This Row],[Penalty Paid Through FY20]]+Table2[[#This Row],[Penalty Paid FY20 and After]]</f>
        <v>0</v>
      </c>
      <c r="CY53" s="60">
        <v>1.4761</v>
      </c>
      <c r="CZ53" s="60">
        <v>65.781199999999998</v>
      </c>
      <c r="DA53" s="60">
        <v>0</v>
      </c>
      <c r="DB53" s="60">
        <f>Table2[[#This Row],[TOTAL Assistance Net of Recapture Penalties Through FY20]]+Table2[[#This Row],[TOTAL Assistance Net of Recapture Penalties FY20 and After]]</f>
        <v>65.781199999999998</v>
      </c>
      <c r="DC53" s="60">
        <v>29.812999999999999</v>
      </c>
      <c r="DD53" s="60">
        <v>113.97839999999999</v>
      </c>
      <c r="DE53" s="60">
        <v>0</v>
      </c>
      <c r="DF53" s="60">
        <f>Table2[[#This Row],[Company Direct Tax Revenue Before Assistance Through FY20]]+Table2[[#This Row],[Company Direct Tax Revenue Before Assistance FY20 and After]]</f>
        <v>113.97839999999999</v>
      </c>
      <c r="DG53" s="60">
        <v>59.311399999999999</v>
      </c>
      <c r="DH53" s="60">
        <v>226.28219999999999</v>
      </c>
      <c r="DI53" s="60">
        <v>0</v>
      </c>
      <c r="DJ53" s="60">
        <f>Table2[[#This Row],[Indirect and Induced Tax Revenues FY20 and After]]+Table2[[#This Row],[Indirect and Induced Tax Revenues Through FY20]]</f>
        <v>226.28219999999999</v>
      </c>
      <c r="DK53" s="60">
        <v>89.124399999999994</v>
      </c>
      <c r="DL53" s="60">
        <v>340.26060000000001</v>
      </c>
      <c r="DM53" s="60">
        <v>0</v>
      </c>
      <c r="DN53" s="60">
        <f>Table2[[#This Row],[TOTAL Tax Revenues Before Assistance FY20 and After]]+Table2[[#This Row],[TOTAL Tax Revenues Before Assistance Through FY20]]</f>
        <v>340.26060000000001</v>
      </c>
      <c r="DO53" s="60">
        <v>87.648300000000006</v>
      </c>
      <c r="DP53" s="60">
        <v>274.4794</v>
      </c>
      <c r="DQ53" s="60">
        <v>0</v>
      </c>
      <c r="DR53" s="60">
        <f>Table2[[#This Row],[TOTAL Tax Revenues Net of Assistance Recapture and Penalty Through FY20]]+Table2[[#This Row],[TOTAL Tax Revenues Net of Assistance Recapture and Penalty FY20 and After]]</f>
        <v>274.4794</v>
      </c>
      <c r="DS53" s="60">
        <v>0</v>
      </c>
      <c r="DT53" s="60">
        <v>0</v>
      </c>
      <c r="DU53" s="60">
        <v>0</v>
      </c>
      <c r="DV53" s="60">
        <v>0</v>
      </c>
      <c r="DW53" s="75">
        <v>0</v>
      </c>
      <c r="DX53" s="75">
        <v>0</v>
      </c>
      <c r="DY53" s="75">
        <v>0</v>
      </c>
      <c r="DZ53" s="75">
        <v>0</v>
      </c>
      <c r="EA53" s="75">
        <v>0</v>
      </c>
      <c r="EB53" s="75">
        <v>0</v>
      </c>
      <c r="EC53" s="75">
        <v>0</v>
      </c>
      <c r="ED53" s="75">
        <v>0</v>
      </c>
      <c r="EE53" s="75">
        <v>0</v>
      </c>
      <c r="EF53" s="75">
        <v>0</v>
      </c>
      <c r="EG53" s="75">
        <v>0</v>
      </c>
      <c r="EH53" s="75">
        <v>0</v>
      </c>
      <c r="EI53" s="76">
        <v>0</v>
      </c>
      <c r="EJ53" s="76">
        <v>0</v>
      </c>
      <c r="EK53" s="77">
        <v>0</v>
      </c>
    </row>
    <row r="54" spans="1:141" x14ac:dyDescent="0.25">
      <c r="A54" s="9">
        <v>94084</v>
      </c>
      <c r="B54" s="11" t="s">
        <v>488</v>
      </c>
      <c r="C54" s="11" t="s">
        <v>832</v>
      </c>
      <c r="D54" s="11" t="s">
        <v>1046</v>
      </c>
      <c r="E54" s="15">
        <v>6</v>
      </c>
      <c r="F54" s="7">
        <v>1154</v>
      </c>
      <c r="G54" s="7">
        <v>1102</v>
      </c>
      <c r="H54" s="7">
        <v>18476</v>
      </c>
      <c r="I54" s="7">
        <v>252472</v>
      </c>
      <c r="J54" s="7">
        <v>611310</v>
      </c>
      <c r="K54" s="11" t="s">
        <v>1097</v>
      </c>
      <c r="L54" s="11" t="s">
        <v>1502</v>
      </c>
      <c r="M54" s="11" t="s">
        <v>1503</v>
      </c>
      <c r="N54" s="18">
        <v>21000000</v>
      </c>
      <c r="O54" s="11" t="s">
        <v>1671</v>
      </c>
      <c r="P54" s="8">
        <v>58</v>
      </c>
      <c r="Q54" s="8">
        <v>392</v>
      </c>
      <c r="R54" s="8">
        <v>111</v>
      </c>
      <c r="S54" s="8">
        <v>21</v>
      </c>
      <c r="T54" s="8">
        <v>64</v>
      </c>
      <c r="U54" s="8">
        <v>646</v>
      </c>
      <c r="V54" s="8">
        <v>421</v>
      </c>
      <c r="W54" s="8">
        <v>51</v>
      </c>
      <c r="X54" s="8">
        <v>0</v>
      </c>
      <c r="Y54" s="8">
        <v>235</v>
      </c>
      <c r="Z54" s="8">
        <v>41</v>
      </c>
      <c r="AA54" s="19">
        <v>10</v>
      </c>
      <c r="AB54" s="8">
        <v>3</v>
      </c>
      <c r="AC54" s="8">
        <v>39</v>
      </c>
      <c r="AD54" s="8">
        <v>38</v>
      </c>
      <c r="AE54" s="8">
        <v>10</v>
      </c>
      <c r="AF54" s="8">
        <v>67.337461300309599</v>
      </c>
      <c r="AG54" s="8" t="s">
        <v>1686</v>
      </c>
      <c r="AH54" s="8" t="s">
        <v>1687</v>
      </c>
      <c r="AI54" s="60">
        <v>0</v>
      </c>
      <c r="AJ54" s="60">
        <v>0</v>
      </c>
      <c r="AK54" s="60">
        <v>0</v>
      </c>
      <c r="AL54" s="60">
        <f>Table2[[#This Row],[Company Direct Land Through FY20]]+Table2[[#This Row],[Company Direct Land FY20 and After]]</f>
        <v>0</v>
      </c>
      <c r="AM54" s="60">
        <v>0</v>
      </c>
      <c r="AN54" s="60">
        <v>0</v>
      </c>
      <c r="AO54" s="60">
        <v>0</v>
      </c>
      <c r="AP54" s="60">
        <f>Table2[[#This Row],[Company Direct Building Through FY20]]+Table2[[#This Row],[Company Direct Building FY20 and After]]</f>
        <v>0</v>
      </c>
      <c r="AQ54" s="60">
        <v>0</v>
      </c>
      <c r="AR54" s="60">
        <v>904.995</v>
      </c>
      <c r="AS54" s="60">
        <v>0</v>
      </c>
      <c r="AT54" s="60">
        <f>Table2[[#This Row],[Mortgage Recording Tax Through FY20]]+Table2[[#This Row],[Mortgage Recording Tax FY20 and After]]</f>
        <v>904.995</v>
      </c>
      <c r="AU54" s="60">
        <v>0</v>
      </c>
      <c r="AV54" s="60">
        <v>0</v>
      </c>
      <c r="AW54" s="60">
        <v>0</v>
      </c>
      <c r="AX54" s="60">
        <f>Table2[[#This Row],[Pilot Savings Through FY20]]+Table2[[#This Row],[Pilot Savings FY20 and After]]</f>
        <v>0</v>
      </c>
      <c r="AY54" s="60">
        <v>0</v>
      </c>
      <c r="AZ54" s="60">
        <v>904.995</v>
      </c>
      <c r="BA54" s="60">
        <v>0</v>
      </c>
      <c r="BB54" s="60">
        <f>Table2[[#This Row],[Mortgage Recording Tax Exemption Through FY20]]+Table2[[#This Row],[Indirect and Induced Land FY20]]</f>
        <v>1115.3471999999999</v>
      </c>
      <c r="BC54" s="60">
        <v>210.35220000000001</v>
      </c>
      <c r="BD54" s="60">
        <v>893.25080000000003</v>
      </c>
      <c r="BE54" s="60">
        <v>764.72360000000003</v>
      </c>
      <c r="BF54" s="60">
        <f>Table2[[#This Row],[Indirect and Induced Land Through FY20]]+Table2[[#This Row],[Indirect and Induced Land FY20 and After]]</f>
        <v>1657.9744000000001</v>
      </c>
      <c r="BG54" s="60">
        <v>745.79430000000002</v>
      </c>
      <c r="BH54" s="60">
        <v>3166.9798000000001</v>
      </c>
      <c r="BI54" s="60">
        <v>2711.2932000000001</v>
      </c>
      <c r="BJ54" s="60">
        <f>Table2[[#This Row],[Indirect and Induced Building Through FY20]]+Table2[[#This Row],[Indirect and Induced Building FY20 and After]]</f>
        <v>5878.2730000000001</v>
      </c>
      <c r="BK54" s="60">
        <v>956.14649999999995</v>
      </c>
      <c r="BL54" s="60">
        <v>4060.2305999999999</v>
      </c>
      <c r="BM54" s="60">
        <v>3476.0167999999999</v>
      </c>
      <c r="BN54" s="60">
        <f>Table2[[#This Row],[TOTAL Real Property Related Taxes Through FY20]]+Table2[[#This Row],[TOTAL Real Property Related Taxes FY20 and After]]</f>
        <v>7536.2474000000002</v>
      </c>
      <c r="BO54" s="60">
        <v>882.74900000000002</v>
      </c>
      <c r="BP54" s="60">
        <v>3863.0749999999998</v>
      </c>
      <c r="BQ54" s="60">
        <v>3044.3640999999998</v>
      </c>
      <c r="BR54" s="60">
        <f>Table2[[#This Row],[Company Direct Through FY20]]+Table2[[#This Row],[Company Direct FY20 and After]]</f>
        <v>6907.4390999999996</v>
      </c>
      <c r="BS54" s="60">
        <v>0</v>
      </c>
      <c r="BT54" s="60">
        <v>0</v>
      </c>
      <c r="BU54" s="60">
        <v>0</v>
      </c>
      <c r="BV54" s="60">
        <f>Table2[[#This Row],[Sales Tax Exemption Through FY20]]+Table2[[#This Row],[Sales Tax Exemption FY20 and After]]</f>
        <v>0</v>
      </c>
      <c r="BW54" s="60">
        <v>0</v>
      </c>
      <c r="BX54" s="60">
        <v>0</v>
      </c>
      <c r="BY54" s="60">
        <v>0</v>
      </c>
      <c r="BZ54" s="60">
        <f>Table2[[#This Row],[Energy Tax Savings Through FY20]]+Table2[[#This Row],[Energy Tax Savings FY20 and After]]</f>
        <v>0</v>
      </c>
      <c r="CA54" s="60">
        <v>5.0557999999999996</v>
      </c>
      <c r="CB54" s="60">
        <v>29.115300000000001</v>
      </c>
      <c r="CC54" s="60">
        <v>19.3552</v>
      </c>
      <c r="CD54" s="60">
        <f>Table2[[#This Row],[Tax Exempt Bond Savings Through FY20]]+Table2[[#This Row],[Tax Exempt Bond Savings FY20 and After]]</f>
        <v>48.470500000000001</v>
      </c>
      <c r="CE54" s="60">
        <v>852.50379999999996</v>
      </c>
      <c r="CF54" s="60">
        <v>3955.1729</v>
      </c>
      <c r="CG54" s="60">
        <v>3665.2797999999998</v>
      </c>
      <c r="CH54" s="60">
        <f>Table2[[#This Row],[Indirect and Induced Through FY20]]+Table2[[#This Row],[Indirect and Induced FY20 and After]]</f>
        <v>7620.4526999999998</v>
      </c>
      <c r="CI54" s="60">
        <v>1730.1969999999999</v>
      </c>
      <c r="CJ54" s="60">
        <v>7789.1325999999999</v>
      </c>
      <c r="CK54" s="60">
        <v>6690.2887000000001</v>
      </c>
      <c r="CL54" s="60">
        <f>Table2[[#This Row],[TOTAL Income Consumption Use Taxes Through FY20]]+Table2[[#This Row],[TOTAL Income Consumption Use Taxes FY20 and After]]</f>
        <v>14479.4213</v>
      </c>
      <c r="CM54" s="60">
        <v>5.0557999999999996</v>
      </c>
      <c r="CN54" s="60">
        <v>934.11030000000005</v>
      </c>
      <c r="CO54" s="60">
        <v>19.3552</v>
      </c>
      <c r="CP54" s="60">
        <f>Table2[[#This Row],[Assistance Provided Through FY20]]+Table2[[#This Row],[Assistance Provided FY20 and After]]</f>
        <v>953.46550000000002</v>
      </c>
      <c r="CQ54" s="60">
        <v>0</v>
      </c>
      <c r="CR54" s="60">
        <v>0</v>
      </c>
      <c r="CS54" s="60">
        <v>0</v>
      </c>
      <c r="CT54" s="60">
        <f>Table2[[#This Row],[Recapture Cancellation Reduction Amount Through FY20]]+Table2[[#This Row],[Recapture Cancellation Reduction Amount FY20 and After]]</f>
        <v>0</v>
      </c>
      <c r="CU54" s="60">
        <v>0</v>
      </c>
      <c r="CV54" s="60">
        <v>0</v>
      </c>
      <c r="CW54" s="60">
        <v>0</v>
      </c>
      <c r="CX54" s="60">
        <f>Table2[[#This Row],[Penalty Paid Through FY20]]+Table2[[#This Row],[Penalty Paid FY20 and After]]</f>
        <v>0</v>
      </c>
      <c r="CY54" s="60">
        <v>5.0557999999999996</v>
      </c>
      <c r="CZ54" s="60">
        <v>934.11030000000005</v>
      </c>
      <c r="DA54" s="60">
        <v>19.3552</v>
      </c>
      <c r="DB54" s="60">
        <f>Table2[[#This Row],[TOTAL Assistance Net of Recapture Penalties Through FY20]]+Table2[[#This Row],[TOTAL Assistance Net of Recapture Penalties FY20 and After]]</f>
        <v>953.46550000000002</v>
      </c>
      <c r="DC54" s="60">
        <v>882.74900000000002</v>
      </c>
      <c r="DD54" s="60">
        <v>4768.07</v>
      </c>
      <c r="DE54" s="60">
        <v>3044.3640999999998</v>
      </c>
      <c r="DF54" s="60">
        <f>Table2[[#This Row],[Company Direct Tax Revenue Before Assistance Through FY20]]+Table2[[#This Row],[Company Direct Tax Revenue Before Assistance FY20 and After]]</f>
        <v>7812.4340999999995</v>
      </c>
      <c r="DG54" s="60">
        <v>1808.6503</v>
      </c>
      <c r="DH54" s="60">
        <v>8015.4035000000003</v>
      </c>
      <c r="DI54" s="60">
        <v>7141.2965999999997</v>
      </c>
      <c r="DJ54" s="60">
        <f>Table2[[#This Row],[Indirect and Induced Tax Revenues FY20 and After]]+Table2[[#This Row],[Indirect and Induced Tax Revenues Through FY20]]</f>
        <v>15156.7001</v>
      </c>
      <c r="DK54" s="60">
        <v>2691.3993</v>
      </c>
      <c r="DL54" s="60">
        <v>12783.4735</v>
      </c>
      <c r="DM54" s="60">
        <v>10185.6607</v>
      </c>
      <c r="DN54" s="60">
        <f>Table2[[#This Row],[TOTAL Tax Revenues Before Assistance FY20 and After]]+Table2[[#This Row],[TOTAL Tax Revenues Before Assistance Through FY20]]</f>
        <v>22969.1342</v>
      </c>
      <c r="DO54" s="60">
        <v>2686.3434999999999</v>
      </c>
      <c r="DP54" s="60">
        <v>11849.3632</v>
      </c>
      <c r="DQ54" s="60">
        <v>10166.3055</v>
      </c>
      <c r="DR54" s="60">
        <f>Table2[[#This Row],[TOTAL Tax Revenues Net of Assistance Recapture and Penalty Through FY20]]+Table2[[#This Row],[TOTAL Tax Revenues Net of Assistance Recapture and Penalty FY20 and After]]</f>
        <v>22015.668700000002</v>
      </c>
      <c r="DS54" s="60">
        <v>0</v>
      </c>
      <c r="DT54" s="60">
        <v>0</v>
      </c>
      <c r="DU54" s="60">
        <v>0</v>
      </c>
      <c r="DV54" s="60">
        <v>0</v>
      </c>
      <c r="DW54" s="74">
        <v>0</v>
      </c>
      <c r="DX54" s="74">
        <v>0</v>
      </c>
      <c r="DY54" s="74">
        <v>0</v>
      </c>
      <c r="DZ54" s="74">
        <v>697</v>
      </c>
      <c r="EA54" s="74">
        <v>0</v>
      </c>
      <c r="EB54" s="74">
        <v>0</v>
      </c>
      <c r="EC54" s="74">
        <v>0</v>
      </c>
      <c r="ED54" s="74">
        <v>697</v>
      </c>
      <c r="EE54" s="74">
        <v>0</v>
      </c>
      <c r="EF54" s="74">
        <v>0</v>
      </c>
      <c r="EG54" s="74">
        <v>0</v>
      </c>
      <c r="EH54" s="74">
        <v>100</v>
      </c>
      <c r="EI54" s="8">
        <f>Table2[[#This Row],[Total Industrial Employees FY20]]+Table2[[#This Row],[Total Restaurant Employees FY20]]+Table2[[#This Row],[Total Retail Employees FY20]]+Table2[[#This Row],[Total Other Employees FY20]]</f>
        <v>697</v>
      </c>
      <c r="EJ54" s="8">
        <f>Table2[[#This Row],[Number of Industrial Employees Earning More than Living Wage FY20]]+Table2[[#This Row],[Number of Restaurant Employees Earning More than Living Wage FY20]]+Table2[[#This Row],[Number of Retail Employees Earning More than Living Wage FY20]]+Table2[[#This Row],[Number of Other Employees Earning More than Living Wage FY20]]</f>
        <v>697</v>
      </c>
      <c r="EK54" s="72">
        <f>Table2[[#This Row],[Total Employees Earning More than Living Wage FY20]]/Table2[[#This Row],[Total Jobs FY20]]</f>
        <v>1</v>
      </c>
    </row>
    <row r="55" spans="1:141" x14ac:dyDescent="0.25">
      <c r="A55" s="9">
        <v>94095</v>
      </c>
      <c r="B55" s="11" t="s">
        <v>500</v>
      </c>
      <c r="C55" s="11" t="s">
        <v>887</v>
      </c>
      <c r="D55" s="11" t="s">
        <v>1046</v>
      </c>
      <c r="E55" s="15">
        <v>4</v>
      </c>
      <c r="F55" s="7">
        <v>1314</v>
      </c>
      <c r="G55" s="7">
        <v>1419</v>
      </c>
      <c r="H55" s="7">
        <v>0</v>
      </c>
      <c r="I55" s="7">
        <v>18972</v>
      </c>
      <c r="J55" s="7">
        <v>813219</v>
      </c>
      <c r="K55" s="11" t="s">
        <v>1097</v>
      </c>
      <c r="L55" s="11" t="s">
        <v>1522</v>
      </c>
      <c r="M55" s="11" t="s">
        <v>1523</v>
      </c>
      <c r="N55" s="18">
        <v>8830000</v>
      </c>
      <c r="O55" s="11" t="s">
        <v>1671</v>
      </c>
      <c r="P55" s="8">
        <v>4</v>
      </c>
      <c r="Q55" s="8">
        <v>0</v>
      </c>
      <c r="R55" s="8">
        <v>40</v>
      </c>
      <c r="S55" s="8">
        <v>0</v>
      </c>
      <c r="T55" s="8">
        <v>0</v>
      </c>
      <c r="U55" s="8">
        <v>44</v>
      </c>
      <c r="V55" s="8">
        <v>42</v>
      </c>
      <c r="W55" s="8">
        <v>0</v>
      </c>
      <c r="X55" s="8">
        <v>0</v>
      </c>
      <c r="Y55" s="8">
        <v>48</v>
      </c>
      <c r="Z55" s="8">
        <v>0</v>
      </c>
      <c r="AA55" s="19">
        <v>0</v>
      </c>
      <c r="AB55" s="8">
        <v>0</v>
      </c>
      <c r="AC55" s="8">
        <v>0</v>
      </c>
      <c r="AD55" s="8">
        <v>0</v>
      </c>
      <c r="AE55" s="8">
        <v>0</v>
      </c>
      <c r="AF55" s="8">
        <v>79.545454545454547</v>
      </c>
      <c r="AG55" s="8" t="s">
        <v>1686</v>
      </c>
      <c r="AH55" s="8" t="s">
        <v>1687</v>
      </c>
      <c r="AI55" s="60">
        <v>0</v>
      </c>
      <c r="AJ55" s="60">
        <v>0</v>
      </c>
      <c r="AK55" s="60">
        <v>0</v>
      </c>
      <c r="AL55" s="60">
        <f>Table2[[#This Row],[Company Direct Land Through FY20]]+Table2[[#This Row],[Company Direct Land FY20 and After]]</f>
        <v>0</v>
      </c>
      <c r="AM55" s="60">
        <v>0</v>
      </c>
      <c r="AN55" s="60">
        <v>0</v>
      </c>
      <c r="AO55" s="60">
        <v>0</v>
      </c>
      <c r="AP55" s="60">
        <f>Table2[[#This Row],[Company Direct Building Through FY20]]+Table2[[#This Row],[Company Direct Building FY20 and After]]</f>
        <v>0</v>
      </c>
      <c r="AQ55" s="60">
        <v>0</v>
      </c>
      <c r="AR55" s="60">
        <v>144.6354</v>
      </c>
      <c r="AS55" s="60">
        <v>0</v>
      </c>
      <c r="AT55" s="60">
        <f>Table2[[#This Row],[Mortgage Recording Tax Through FY20]]+Table2[[#This Row],[Mortgage Recording Tax FY20 and After]]</f>
        <v>144.6354</v>
      </c>
      <c r="AU55" s="60">
        <v>0</v>
      </c>
      <c r="AV55" s="60">
        <v>0</v>
      </c>
      <c r="AW55" s="60">
        <v>0</v>
      </c>
      <c r="AX55" s="60">
        <f>Table2[[#This Row],[Pilot Savings Through FY20]]+Table2[[#This Row],[Pilot Savings FY20 and After]]</f>
        <v>0</v>
      </c>
      <c r="AY55" s="60">
        <v>0</v>
      </c>
      <c r="AZ55" s="60">
        <v>144.6354</v>
      </c>
      <c r="BA55" s="60">
        <v>0</v>
      </c>
      <c r="BB55" s="60">
        <f>Table2[[#This Row],[Mortgage Recording Tax Exemption Through FY20]]+Table2[[#This Row],[Indirect and Induced Land FY20]]</f>
        <v>165.95340000000002</v>
      </c>
      <c r="BC55" s="60">
        <v>21.318000000000001</v>
      </c>
      <c r="BD55" s="60">
        <v>90.463499999999996</v>
      </c>
      <c r="BE55" s="60">
        <v>204.73679999999999</v>
      </c>
      <c r="BF55" s="60">
        <f>Table2[[#This Row],[Indirect and Induced Land Through FY20]]+Table2[[#This Row],[Indirect and Induced Land FY20 and After]]</f>
        <v>295.20029999999997</v>
      </c>
      <c r="BG55" s="60">
        <v>75.581900000000005</v>
      </c>
      <c r="BH55" s="60">
        <v>320.73399999999998</v>
      </c>
      <c r="BI55" s="60">
        <v>725.88660000000004</v>
      </c>
      <c r="BJ55" s="60">
        <f>Table2[[#This Row],[Indirect and Induced Building Through FY20]]+Table2[[#This Row],[Indirect and Induced Building FY20 and After]]</f>
        <v>1046.6206</v>
      </c>
      <c r="BK55" s="60">
        <v>96.899900000000002</v>
      </c>
      <c r="BL55" s="60">
        <v>411.19749999999999</v>
      </c>
      <c r="BM55" s="60">
        <v>930.62339999999995</v>
      </c>
      <c r="BN55" s="60">
        <f>Table2[[#This Row],[TOTAL Real Property Related Taxes Through FY20]]+Table2[[#This Row],[TOTAL Real Property Related Taxes FY20 and After]]</f>
        <v>1341.8208999999999</v>
      </c>
      <c r="BO55" s="60">
        <v>83.439700000000002</v>
      </c>
      <c r="BP55" s="60">
        <v>367.52019999999999</v>
      </c>
      <c r="BQ55" s="60">
        <v>801.35209999999995</v>
      </c>
      <c r="BR55" s="60">
        <f>Table2[[#This Row],[Company Direct Through FY20]]+Table2[[#This Row],[Company Direct FY20 and After]]</f>
        <v>1168.8723</v>
      </c>
      <c r="BS55" s="60">
        <v>0</v>
      </c>
      <c r="BT55" s="60">
        <v>0</v>
      </c>
      <c r="BU55" s="60">
        <v>0</v>
      </c>
      <c r="BV55" s="60">
        <f>Table2[[#This Row],[Sales Tax Exemption Through FY20]]+Table2[[#This Row],[Sales Tax Exemption FY20 and After]]</f>
        <v>0</v>
      </c>
      <c r="BW55" s="60">
        <v>0</v>
      </c>
      <c r="BX55" s="60">
        <v>0</v>
      </c>
      <c r="BY55" s="60">
        <v>0</v>
      </c>
      <c r="BZ55" s="60">
        <f>Table2[[#This Row],[Energy Tax Savings Through FY20]]+Table2[[#This Row],[Energy Tax Savings FY20 and After]]</f>
        <v>0</v>
      </c>
      <c r="CA55" s="60">
        <v>4.7804000000000002</v>
      </c>
      <c r="CB55" s="60">
        <v>18.860399999999998</v>
      </c>
      <c r="CC55" s="60">
        <v>35.843000000000004</v>
      </c>
      <c r="CD55" s="60">
        <f>Table2[[#This Row],[Tax Exempt Bond Savings Through FY20]]+Table2[[#This Row],[Tax Exempt Bond Savings FY20 and After]]</f>
        <v>54.703400000000002</v>
      </c>
      <c r="CE55" s="60">
        <v>86.396299999999997</v>
      </c>
      <c r="CF55" s="60">
        <v>401.00400000000002</v>
      </c>
      <c r="CG55" s="60">
        <v>829.74699999999996</v>
      </c>
      <c r="CH55" s="60">
        <f>Table2[[#This Row],[Indirect and Induced Through FY20]]+Table2[[#This Row],[Indirect and Induced FY20 and After]]</f>
        <v>1230.751</v>
      </c>
      <c r="CI55" s="60">
        <v>165.0556</v>
      </c>
      <c r="CJ55" s="60">
        <v>749.66380000000004</v>
      </c>
      <c r="CK55" s="60">
        <v>1595.2561000000001</v>
      </c>
      <c r="CL55" s="60">
        <f>Table2[[#This Row],[TOTAL Income Consumption Use Taxes Through FY20]]+Table2[[#This Row],[TOTAL Income Consumption Use Taxes FY20 and After]]</f>
        <v>2344.9198999999999</v>
      </c>
      <c r="CM55" s="60">
        <v>4.7804000000000002</v>
      </c>
      <c r="CN55" s="60">
        <v>163.4958</v>
      </c>
      <c r="CO55" s="60">
        <v>35.843000000000004</v>
      </c>
      <c r="CP55" s="60">
        <f>Table2[[#This Row],[Assistance Provided Through FY20]]+Table2[[#This Row],[Assistance Provided FY20 and After]]</f>
        <v>199.33879999999999</v>
      </c>
      <c r="CQ55" s="60">
        <v>0</v>
      </c>
      <c r="CR55" s="60">
        <v>0</v>
      </c>
      <c r="CS55" s="60">
        <v>0</v>
      </c>
      <c r="CT55" s="60">
        <f>Table2[[#This Row],[Recapture Cancellation Reduction Amount Through FY20]]+Table2[[#This Row],[Recapture Cancellation Reduction Amount FY20 and After]]</f>
        <v>0</v>
      </c>
      <c r="CU55" s="60">
        <v>0</v>
      </c>
      <c r="CV55" s="60">
        <v>0</v>
      </c>
      <c r="CW55" s="60">
        <v>0</v>
      </c>
      <c r="CX55" s="60">
        <f>Table2[[#This Row],[Penalty Paid Through FY20]]+Table2[[#This Row],[Penalty Paid FY20 and After]]</f>
        <v>0</v>
      </c>
      <c r="CY55" s="60">
        <v>4.7804000000000002</v>
      </c>
      <c r="CZ55" s="60">
        <v>163.4958</v>
      </c>
      <c r="DA55" s="60">
        <v>35.843000000000004</v>
      </c>
      <c r="DB55" s="60">
        <f>Table2[[#This Row],[TOTAL Assistance Net of Recapture Penalties Through FY20]]+Table2[[#This Row],[TOTAL Assistance Net of Recapture Penalties FY20 and After]]</f>
        <v>199.33879999999999</v>
      </c>
      <c r="DC55" s="60">
        <v>83.439700000000002</v>
      </c>
      <c r="DD55" s="60">
        <v>512.15560000000005</v>
      </c>
      <c r="DE55" s="60">
        <v>801.35209999999995</v>
      </c>
      <c r="DF55" s="60">
        <f>Table2[[#This Row],[Company Direct Tax Revenue Before Assistance Through FY20]]+Table2[[#This Row],[Company Direct Tax Revenue Before Assistance FY20 and After]]</f>
        <v>1313.5077000000001</v>
      </c>
      <c r="DG55" s="60">
        <v>183.2962</v>
      </c>
      <c r="DH55" s="60">
        <v>812.20150000000001</v>
      </c>
      <c r="DI55" s="60">
        <v>1760.3704</v>
      </c>
      <c r="DJ55" s="60">
        <f>Table2[[#This Row],[Indirect and Induced Tax Revenues FY20 and After]]+Table2[[#This Row],[Indirect and Induced Tax Revenues Through FY20]]</f>
        <v>2572.5718999999999</v>
      </c>
      <c r="DK55" s="60">
        <v>266.73590000000002</v>
      </c>
      <c r="DL55" s="60">
        <v>1324.3570999999999</v>
      </c>
      <c r="DM55" s="60">
        <v>2561.7224999999999</v>
      </c>
      <c r="DN55" s="60">
        <f>Table2[[#This Row],[TOTAL Tax Revenues Before Assistance FY20 and After]]+Table2[[#This Row],[TOTAL Tax Revenues Before Assistance Through FY20]]</f>
        <v>3886.0796</v>
      </c>
      <c r="DO55" s="60">
        <v>261.95549999999997</v>
      </c>
      <c r="DP55" s="60">
        <v>1160.8613</v>
      </c>
      <c r="DQ55" s="60">
        <v>2525.8795</v>
      </c>
      <c r="DR55" s="60">
        <f>Table2[[#This Row],[TOTAL Tax Revenues Net of Assistance Recapture and Penalty Through FY20]]+Table2[[#This Row],[TOTAL Tax Revenues Net of Assistance Recapture and Penalty FY20 and After]]</f>
        <v>3686.7408</v>
      </c>
      <c r="DS55" s="60">
        <v>0</v>
      </c>
      <c r="DT55" s="60">
        <v>0</v>
      </c>
      <c r="DU55" s="60">
        <v>0</v>
      </c>
      <c r="DV55" s="60">
        <v>0</v>
      </c>
      <c r="DW55" s="74">
        <v>0</v>
      </c>
      <c r="DX55" s="74">
        <v>0</v>
      </c>
      <c r="DY55" s="74">
        <v>0</v>
      </c>
      <c r="DZ55" s="74">
        <v>44</v>
      </c>
      <c r="EA55" s="74">
        <v>0</v>
      </c>
      <c r="EB55" s="74">
        <v>0</v>
      </c>
      <c r="EC55" s="74">
        <v>0</v>
      </c>
      <c r="ED55" s="74">
        <v>44</v>
      </c>
      <c r="EE55" s="74">
        <v>0</v>
      </c>
      <c r="EF55" s="74">
        <v>0</v>
      </c>
      <c r="EG55" s="74">
        <v>0</v>
      </c>
      <c r="EH55" s="74">
        <v>100</v>
      </c>
      <c r="EI55" s="8">
        <f>Table2[[#This Row],[Total Industrial Employees FY20]]+Table2[[#This Row],[Total Restaurant Employees FY20]]+Table2[[#This Row],[Total Retail Employees FY20]]+Table2[[#This Row],[Total Other Employees FY20]]</f>
        <v>44</v>
      </c>
      <c r="EJ55" s="8">
        <f>Table2[[#This Row],[Number of Industrial Employees Earning More than Living Wage FY20]]+Table2[[#This Row],[Number of Restaurant Employees Earning More than Living Wage FY20]]+Table2[[#This Row],[Number of Retail Employees Earning More than Living Wage FY20]]+Table2[[#This Row],[Number of Other Employees Earning More than Living Wage FY20]]</f>
        <v>44</v>
      </c>
      <c r="EK55" s="72">
        <f>Table2[[#This Row],[Total Employees Earning More than Living Wage FY20]]/Table2[[#This Row],[Total Jobs FY20]]</f>
        <v>1</v>
      </c>
    </row>
    <row r="56" spans="1:141" x14ac:dyDescent="0.25">
      <c r="A56" s="9">
        <v>93320</v>
      </c>
      <c r="B56" s="11" t="s">
        <v>339</v>
      </c>
      <c r="C56" s="11" t="s">
        <v>792</v>
      </c>
      <c r="D56" s="11" t="s">
        <v>1044</v>
      </c>
      <c r="E56" s="15">
        <v>38</v>
      </c>
      <c r="F56" s="7">
        <v>5816</v>
      </c>
      <c r="G56" s="7">
        <v>6</v>
      </c>
      <c r="H56" s="7">
        <v>37500</v>
      </c>
      <c r="I56" s="7">
        <v>23600</v>
      </c>
      <c r="J56" s="7">
        <v>454311</v>
      </c>
      <c r="K56" s="11" t="s">
        <v>1048</v>
      </c>
      <c r="L56" s="11" t="s">
        <v>1302</v>
      </c>
      <c r="M56" s="11" t="s">
        <v>1278</v>
      </c>
      <c r="N56" s="18">
        <v>5200000</v>
      </c>
      <c r="O56" s="11" t="s">
        <v>1658</v>
      </c>
      <c r="P56" s="8">
        <v>0</v>
      </c>
      <c r="Q56" s="8">
        <v>0</v>
      </c>
      <c r="R56" s="8">
        <v>158</v>
      </c>
      <c r="S56" s="8">
        <v>0</v>
      </c>
      <c r="T56" s="8">
        <v>0</v>
      </c>
      <c r="U56" s="8">
        <v>158</v>
      </c>
      <c r="V56" s="8">
        <v>158</v>
      </c>
      <c r="W56" s="8">
        <v>0</v>
      </c>
      <c r="X56" s="8">
        <v>0</v>
      </c>
      <c r="Y56" s="8">
        <v>0</v>
      </c>
      <c r="Z56" s="8">
        <v>69</v>
      </c>
      <c r="AA56" s="19">
        <v>0</v>
      </c>
      <c r="AB56" s="8">
        <v>0</v>
      </c>
      <c r="AC56" s="8">
        <v>0</v>
      </c>
      <c r="AD56" s="8">
        <v>0</v>
      </c>
      <c r="AE56" s="8">
        <v>0</v>
      </c>
      <c r="AF56" s="8">
        <v>90.506329113924053</v>
      </c>
      <c r="AG56" s="8" t="s">
        <v>1686</v>
      </c>
      <c r="AH56" s="8" t="s">
        <v>1686</v>
      </c>
      <c r="AI56" s="60">
        <v>54.771299999999997</v>
      </c>
      <c r="AJ56" s="60">
        <v>363.50749999999999</v>
      </c>
      <c r="AK56" s="60">
        <v>306.01549999999997</v>
      </c>
      <c r="AL56" s="60">
        <f>Table2[[#This Row],[Company Direct Land Through FY20]]+Table2[[#This Row],[Company Direct Land FY20 and After]]</f>
        <v>669.52299999999991</v>
      </c>
      <c r="AM56" s="60">
        <v>96.1892</v>
      </c>
      <c r="AN56" s="60">
        <v>554.05740000000003</v>
      </c>
      <c r="AO56" s="60">
        <v>537.42340000000002</v>
      </c>
      <c r="AP56" s="60">
        <f>Table2[[#This Row],[Company Direct Building Through FY20]]+Table2[[#This Row],[Company Direct Building FY20 and After]]</f>
        <v>1091.4808</v>
      </c>
      <c r="AQ56" s="60">
        <v>0</v>
      </c>
      <c r="AR56" s="60">
        <v>44.66</v>
      </c>
      <c r="AS56" s="60">
        <v>0</v>
      </c>
      <c r="AT56" s="60">
        <f>Table2[[#This Row],[Mortgage Recording Tax Through FY20]]+Table2[[#This Row],[Mortgage Recording Tax FY20 and After]]</f>
        <v>44.66</v>
      </c>
      <c r="AU56" s="60">
        <v>108.5429</v>
      </c>
      <c r="AV56" s="60">
        <v>545.74019999999996</v>
      </c>
      <c r="AW56" s="60">
        <v>606.44500000000005</v>
      </c>
      <c r="AX56" s="60">
        <f>Table2[[#This Row],[Pilot Savings Through FY20]]+Table2[[#This Row],[Pilot Savings FY20 and After]]</f>
        <v>1152.1851999999999</v>
      </c>
      <c r="AY56" s="60">
        <v>0</v>
      </c>
      <c r="AZ56" s="60">
        <v>44.66</v>
      </c>
      <c r="BA56" s="60">
        <v>0</v>
      </c>
      <c r="BB56" s="60">
        <f>Table2[[#This Row],[Mortgage Recording Tax Exemption Through FY20]]+Table2[[#This Row],[Indirect and Induced Land FY20]]</f>
        <v>117.9046</v>
      </c>
      <c r="BC56" s="60">
        <v>73.244600000000005</v>
      </c>
      <c r="BD56" s="60">
        <v>360.81360000000001</v>
      </c>
      <c r="BE56" s="60">
        <v>409.22919999999999</v>
      </c>
      <c r="BF56" s="60">
        <f>Table2[[#This Row],[Indirect and Induced Land Through FY20]]+Table2[[#This Row],[Indirect and Induced Land FY20 and After]]</f>
        <v>770.04279999999994</v>
      </c>
      <c r="BG56" s="60">
        <v>259.68549999999999</v>
      </c>
      <c r="BH56" s="60">
        <v>1279.2489</v>
      </c>
      <c r="BI56" s="60">
        <v>1450.9012</v>
      </c>
      <c r="BJ56" s="60">
        <f>Table2[[#This Row],[Indirect and Induced Building Through FY20]]+Table2[[#This Row],[Indirect and Induced Building FY20 and After]]</f>
        <v>2730.1500999999998</v>
      </c>
      <c r="BK56" s="60">
        <v>375.34769999999997</v>
      </c>
      <c r="BL56" s="60">
        <v>2011.8871999999999</v>
      </c>
      <c r="BM56" s="60">
        <v>2097.1242999999999</v>
      </c>
      <c r="BN56" s="60">
        <f>Table2[[#This Row],[TOTAL Real Property Related Taxes Through FY20]]+Table2[[#This Row],[TOTAL Real Property Related Taxes FY20 and After]]</f>
        <v>4109.0114999999996</v>
      </c>
      <c r="BO56" s="60">
        <v>519.0222</v>
      </c>
      <c r="BP56" s="60">
        <v>3082.5819000000001</v>
      </c>
      <c r="BQ56" s="60">
        <v>2899.8533000000002</v>
      </c>
      <c r="BR56" s="60">
        <f>Table2[[#This Row],[Company Direct Through FY20]]+Table2[[#This Row],[Company Direct FY20 and After]]</f>
        <v>5982.4351999999999</v>
      </c>
      <c r="BS56" s="60">
        <v>0</v>
      </c>
      <c r="BT56" s="60">
        <v>4.3034999999999997</v>
      </c>
      <c r="BU56" s="60">
        <v>0</v>
      </c>
      <c r="BV56" s="60">
        <f>Table2[[#This Row],[Sales Tax Exemption Through FY20]]+Table2[[#This Row],[Sales Tax Exemption FY20 and After]]</f>
        <v>4.3034999999999997</v>
      </c>
      <c r="BW56" s="60">
        <v>0</v>
      </c>
      <c r="BX56" s="60">
        <v>0</v>
      </c>
      <c r="BY56" s="60">
        <v>0</v>
      </c>
      <c r="BZ56" s="60">
        <f>Table2[[#This Row],[Energy Tax Savings Through FY20]]+Table2[[#This Row],[Energy Tax Savings FY20 and After]]</f>
        <v>0</v>
      </c>
      <c r="CA56" s="60">
        <v>0</v>
      </c>
      <c r="CB56" s="60">
        <v>0</v>
      </c>
      <c r="CC56" s="60">
        <v>0</v>
      </c>
      <c r="CD56" s="60">
        <f>Table2[[#This Row],[Tax Exempt Bond Savings Through FY20]]+Table2[[#This Row],[Tax Exempt Bond Savings FY20 and After]]</f>
        <v>0</v>
      </c>
      <c r="CE56" s="60">
        <v>360.94650000000001</v>
      </c>
      <c r="CF56" s="60">
        <v>2064.4513000000002</v>
      </c>
      <c r="CG56" s="60">
        <v>2016.6613</v>
      </c>
      <c r="CH56" s="60">
        <f>Table2[[#This Row],[Indirect and Induced Through FY20]]+Table2[[#This Row],[Indirect and Induced FY20 and After]]</f>
        <v>4081.1126000000004</v>
      </c>
      <c r="CI56" s="60">
        <v>879.96870000000001</v>
      </c>
      <c r="CJ56" s="60">
        <v>5142.7296999999999</v>
      </c>
      <c r="CK56" s="60">
        <v>4916.5146000000004</v>
      </c>
      <c r="CL56" s="60">
        <f>Table2[[#This Row],[TOTAL Income Consumption Use Taxes Through FY20]]+Table2[[#This Row],[TOTAL Income Consumption Use Taxes FY20 and After]]</f>
        <v>10059.2443</v>
      </c>
      <c r="CM56" s="60">
        <v>108.5429</v>
      </c>
      <c r="CN56" s="60">
        <v>594.70370000000003</v>
      </c>
      <c r="CO56" s="60">
        <v>606.44500000000005</v>
      </c>
      <c r="CP56" s="60">
        <f>Table2[[#This Row],[Assistance Provided Through FY20]]+Table2[[#This Row],[Assistance Provided FY20 and After]]</f>
        <v>1201.1487000000002</v>
      </c>
      <c r="CQ56" s="60">
        <v>0</v>
      </c>
      <c r="CR56" s="60">
        <v>0</v>
      </c>
      <c r="CS56" s="60">
        <v>0</v>
      </c>
      <c r="CT56" s="60">
        <f>Table2[[#This Row],[Recapture Cancellation Reduction Amount Through FY20]]+Table2[[#This Row],[Recapture Cancellation Reduction Amount FY20 and After]]</f>
        <v>0</v>
      </c>
      <c r="CU56" s="60">
        <v>0</v>
      </c>
      <c r="CV56" s="60">
        <v>0</v>
      </c>
      <c r="CW56" s="60">
        <v>0</v>
      </c>
      <c r="CX56" s="60">
        <f>Table2[[#This Row],[Penalty Paid Through FY20]]+Table2[[#This Row],[Penalty Paid FY20 and After]]</f>
        <v>0</v>
      </c>
      <c r="CY56" s="60">
        <v>108.5429</v>
      </c>
      <c r="CZ56" s="60">
        <v>594.70370000000003</v>
      </c>
      <c r="DA56" s="60">
        <v>606.44500000000005</v>
      </c>
      <c r="DB56" s="60">
        <f>Table2[[#This Row],[TOTAL Assistance Net of Recapture Penalties Through FY20]]+Table2[[#This Row],[TOTAL Assistance Net of Recapture Penalties FY20 and After]]</f>
        <v>1201.1487000000002</v>
      </c>
      <c r="DC56" s="60">
        <v>669.98270000000002</v>
      </c>
      <c r="DD56" s="60">
        <v>4044.8067999999998</v>
      </c>
      <c r="DE56" s="60">
        <v>3743.2921999999999</v>
      </c>
      <c r="DF56" s="60">
        <f>Table2[[#This Row],[Company Direct Tax Revenue Before Assistance Through FY20]]+Table2[[#This Row],[Company Direct Tax Revenue Before Assistance FY20 and After]]</f>
        <v>7788.0990000000002</v>
      </c>
      <c r="DG56" s="60">
        <v>693.87660000000005</v>
      </c>
      <c r="DH56" s="60">
        <v>3704.5138000000002</v>
      </c>
      <c r="DI56" s="60">
        <v>3876.7917000000002</v>
      </c>
      <c r="DJ56" s="60">
        <f>Table2[[#This Row],[Indirect and Induced Tax Revenues FY20 and After]]+Table2[[#This Row],[Indirect and Induced Tax Revenues Through FY20]]</f>
        <v>7581.3055000000004</v>
      </c>
      <c r="DK56" s="60">
        <v>1363.8593000000001</v>
      </c>
      <c r="DL56" s="60">
        <v>7749.3206</v>
      </c>
      <c r="DM56" s="60">
        <v>7620.0838999999996</v>
      </c>
      <c r="DN56" s="60">
        <f>Table2[[#This Row],[TOTAL Tax Revenues Before Assistance FY20 and After]]+Table2[[#This Row],[TOTAL Tax Revenues Before Assistance Through FY20]]</f>
        <v>15369.404500000001</v>
      </c>
      <c r="DO56" s="60">
        <v>1255.3163999999999</v>
      </c>
      <c r="DP56" s="60">
        <v>7154.6169</v>
      </c>
      <c r="DQ56" s="60">
        <v>7013.6388999999999</v>
      </c>
      <c r="DR56" s="60">
        <f>Table2[[#This Row],[TOTAL Tax Revenues Net of Assistance Recapture and Penalty Through FY20]]+Table2[[#This Row],[TOTAL Tax Revenues Net of Assistance Recapture and Penalty FY20 and After]]</f>
        <v>14168.255799999999</v>
      </c>
      <c r="DS56" s="60">
        <v>0</v>
      </c>
      <c r="DT56" s="60">
        <v>0</v>
      </c>
      <c r="DU56" s="60">
        <v>0</v>
      </c>
      <c r="DV56" s="60">
        <v>0</v>
      </c>
      <c r="DW56" s="74">
        <v>0</v>
      </c>
      <c r="DX56" s="74">
        <v>0</v>
      </c>
      <c r="DY56" s="74">
        <v>158</v>
      </c>
      <c r="DZ56" s="74">
        <v>0</v>
      </c>
      <c r="EA56" s="74">
        <v>0</v>
      </c>
      <c r="EB56" s="74">
        <v>0</v>
      </c>
      <c r="EC56" s="74">
        <v>158</v>
      </c>
      <c r="ED56" s="74">
        <v>0</v>
      </c>
      <c r="EE56" s="74">
        <v>0</v>
      </c>
      <c r="EF56" s="74">
        <v>0</v>
      </c>
      <c r="EG56" s="74">
        <v>100</v>
      </c>
      <c r="EH56" s="74">
        <v>0</v>
      </c>
      <c r="EI56" s="8">
        <f>Table2[[#This Row],[Total Industrial Employees FY20]]+Table2[[#This Row],[Total Restaurant Employees FY20]]+Table2[[#This Row],[Total Retail Employees FY20]]+Table2[[#This Row],[Total Other Employees FY20]]</f>
        <v>158</v>
      </c>
      <c r="EJ56" s="8">
        <f>Table2[[#This Row],[Number of Industrial Employees Earning More than Living Wage FY20]]+Table2[[#This Row],[Number of Restaurant Employees Earning More than Living Wage FY20]]+Table2[[#This Row],[Number of Retail Employees Earning More than Living Wage FY20]]+Table2[[#This Row],[Number of Other Employees Earning More than Living Wage FY20]]</f>
        <v>158</v>
      </c>
      <c r="EK56" s="72">
        <f>Table2[[#This Row],[Total Employees Earning More than Living Wage FY20]]/Table2[[#This Row],[Total Jobs FY20]]</f>
        <v>1</v>
      </c>
    </row>
    <row r="57" spans="1:141" x14ac:dyDescent="0.25">
      <c r="A57" s="9">
        <v>93207</v>
      </c>
      <c r="B57" s="11" t="s">
        <v>309</v>
      </c>
      <c r="C57" s="11" t="s">
        <v>762</v>
      </c>
      <c r="D57" s="11" t="s">
        <v>1043</v>
      </c>
      <c r="E57" s="15">
        <v>8</v>
      </c>
      <c r="F57" s="7">
        <v>2600</v>
      </c>
      <c r="G57" s="7">
        <v>206</v>
      </c>
      <c r="H57" s="7">
        <v>5698</v>
      </c>
      <c r="I57" s="7">
        <v>5698</v>
      </c>
      <c r="J57" s="7">
        <v>812320</v>
      </c>
      <c r="K57" s="11" t="s">
        <v>1048</v>
      </c>
      <c r="L57" s="11" t="s">
        <v>1261</v>
      </c>
      <c r="M57" s="11" t="s">
        <v>1259</v>
      </c>
      <c r="N57" s="18">
        <v>1128300</v>
      </c>
      <c r="O57" s="11" t="s">
        <v>1658</v>
      </c>
      <c r="P57" s="8">
        <v>0</v>
      </c>
      <c r="Q57" s="8">
        <v>0</v>
      </c>
      <c r="R57" s="8">
        <v>5</v>
      </c>
      <c r="S57" s="8">
        <v>0</v>
      </c>
      <c r="T57" s="8">
        <v>0</v>
      </c>
      <c r="U57" s="8">
        <v>5</v>
      </c>
      <c r="V57" s="8">
        <v>5</v>
      </c>
      <c r="W57" s="8">
        <v>0</v>
      </c>
      <c r="X57" s="8">
        <v>0</v>
      </c>
      <c r="Y57" s="8">
        <v>0</v>
      </c>
      <c r="Z57" s="8">
        <v>11</v>
      </c>
      <c r="AA57" s="19">
        <v>0</v>
      </c>
      <c r="AB57" s="8">
        <v>0</v>
      </c>
      <c r="AC57" s="8">
        <v>0</v>
      </c>
      <c r="AD57" s="8">
        <v>0</v>
      </c>
      <c r="AE57" s="8">
        <v>0</v>
      </c>
      <c r="AF57" s="8">
        <v>60</v>
      </c>
      <c r="AG57" s="8" t="s">
        <v>1686</v>
      </c>
      <c r="AH57" s="8" t="s">
        <v>1686</v>
      </c>
      <c r="AI57" s="60">
        <v>9.8477999999999994</v>
      </c>
      <c r="AJ57" s="60">
        <v>71.950800000000001</v>
      </c>
      <c r="AK57" s="60">
        <v>48.682600000000001</v>
      </c>
      <c r="AL57" s="60">
        <f>Table2[[#This Row],[Company Direct Land Through FY20]]+Table2[[#This Row],[Company Direct Land FY20 and After]]</f>
        <v>120.63339999999999</v>
      </c>
      <c r="AM57" s="60">
        <v>40.9253</v>
      </c>
      <c r="AN57" s="60">
        <v>193.1397</v>
      </c>
      <c r="AO57" s="60">
        <v>202.31469999999999</v>
      </c>
      <c r="AP57" s="60">
        <f>Table2[[#This Row],[Company Direct Building Through FY20]]+Table2[[#This Row],[Company Direct Building FY20 and After]]</f>
        <v>395.45439999999996</v>
      </c>
      <c r="AQ57" s="60">
        <v>0</v>
      </c>
      <c r="AR57" s="60">
        <v>10.1793</v>
      </c>
      <c r="AS57" s="60">
        <v>0</v>
      </c>
      <c r="AT57" s="60">
        <f>Table2[[#This Row],[Mortgage Recording Tax Through FY20]]+Table2[[#This Row],[Mortgage Recording Tax FY20 and After]]</f>
        <v>10.1793</v>
      </c>
      <c r="AU57" s="60">
        <v>25.490300000000001</v>
      </c>
      <c r="AV57" s="60">
        <v>130.0754</v>
      </c>
      <c r="AW57" s="60">
        <v>126.0119</v>
      </c>
      <c r="AX57" s="60">
        <f>Table2[[#This Row],[Pilot Savings Through FY20]]+Table2[[#This Row],[Pilot Savings FY20 and After]]</f>
        <v>256.08730000000003</v>
      </c>
      <c r="AY57" s="60">
        <v>0</v>
      </c>
      <c r="AZ57" s="60">
        <v>10.1793</v>
      </c>
      <c r="BA57" s="60">
        <v>0</v>
      </c>
      <c r="BB57" s="60">
        <f>Table2[[#This Row],[Mortgage Recording Tax Exemption Through FY20]]+Table2[[#This Row],[Indirect and Induced Land FY20]]</f>
        <v>12.717099999999999</v>
      </c>
      <c r="BC57" s="60">
        <v>2.5377999999999998</v>
      </c>
      <c r="BD57" s="60">
        <v>109.68429999999999</v>
      </c>
      <c r="BE57" s="60">
        <v>12.545500000000001</v>
      </c>
      <c r="BF57" s="60">
        <f>Table2[[#This Row],[Indirect and Induced Land Through FY20]]+Table2[[#This Row],[Indirect and Induced Land FY20 and After]]</f>
        <v>122.2298</v>
      </c>
      <c r="BG57" s="60">
        <v>8.9977</v>
      </c>
      <c r="BH57" s="60">
        <v>388.88049999999998</v>
      </c>
      <c r="BI57" s="60">
        <v>44.479900000000001</v>
      </c>
      <c r="BJ57" s="60">
        <f>Table2[[#This Row],[Indirect and Induced Building Through FY20]]+Table2[[#This Row],[Indirect and Induced Building FY20 and After]]</f>
        <v>433.36039999999997</v>
      </c>
      <c r="BK57" s="60">
        <v>36.818300000000001</v>
      </c>
      <c r="BL57" s="60">
        <v>633.57989999999995</v>
      </c>
      <c r="BM57" s="60">
        <v>182.01079999999999</v>
      </c>
      <c r="BN57" s="60">
        <f>Table2[[#This Row],[TOTAL Real Property Related Taxes Through FY20]]+Table2[[#This Row],[TOTAL Real Property Related Taxes FY20 and After]]</f>
        <v>815.59069999999997</v>
      </c>
      <c r="BO57" s="60">
        <v>16.025700000000001</v>
      </c>
      <c r="BP57" s="60">
        <v>772.12840000000006</v>
      </c>
      <c r="BQ57" s="60">
        <v>79.223100000000002</v>
      </c>
      <c r="BR57" s="60">
        <f>Table2[[#This Row],[Company Direct Through FY20]]+Table2[[#This Row],[Company Direct FY20 and After]]</f>
        <v>851.3515000000001</v>
      </c>
      <c r="BS57" s="60">
        <v>0</v>
      </c>
      <c r="BT57" s="60">
        <v>0</v>
      </c>
      <c r="BU57" s="60">
        <v>0</v>
      </c>
      <c r="BV57" s="60">
        <f>Table2[[#This Row],[Sales Tax Exemption Through FY20]]+Table2[[#This Row],[Sales Tax Exemption FY20 and After]]</f>
        <v>0</v>
      </c>
      <c r="BW57" s="60">
        <v>0</v>
      </c>
      <c r="BX57" s="60">
        <v>0</v>
      </c>
      <c r="BY57" s="60">
        <v>0</v>
      </c>
      <c r="BZ57" s="60">
        <f>Table2[[#This Row],[Energy Tax Savings Through FY20]]+Table2[[#This Row],[Energy Tax Savings FY20 and After]]</f>
        <v>0</v>
      </c>
      <c r="CA57" s="60">
        <v>0</v>
      </c>
      <c r="CB57" s="60">
        <v>0</v>
      </c>
      <c r="CC57" s="60">
        <v>0</v>
      </c>
      <c r="CD57" s="60">
        <f>Table2[[#This Row],[Tax Exempt Bond Savings Through FY20]]+Table2[[#This Row],[Tax Exempt Bond Savings FY20 and After]]</f>
        <v>0</v>
      </c>
      <c r="CE57" s="60">
        <v>11.4876</v>
      </c>
      <c r="CF57" s="60">
        <v>624.25310000000002</v>
      </c>
      <c r="CG57" s="60">
        <v>56.788899999999998</v>
      </c>
      <c r="CH57" s="60">
        <f>Table2[[#This Row],[Indirect and Induced Through FY20]]+Table2[[#This Row],[Indirect and Induced FY20 and After]]</f>
        <v>681.04200000000003</v>
      </c>
      <c r="CI57" s="60">
        <v>27.513300000000001</v>
      </c>
      <c r="CJ57" s="60">
        <v>1396.3815</v>
      </c>
      <c r="CK57" s="60">
        <v>136.012</v>
      </c>
      <c r="CL57" s="60">
        <f>Table2[[#This Row],[TOTAL Income Consumption Use Taxes Through FY20]]+Table2[[#This Row],[TOTAL Income Consumption Use Taxes FY20 and After]]</f>
        <v>1532.3934999999999</v>
      </c>
      <c r="CM57" s="60">
        <v>25.490300000000001</v>
      </c>
      <c r="CN57" s="60">
        <v>140.25470000000001</v>
      </c>
      <c r="CO57" s="60">
        <v>126.0119</v>
      </c>
      <c r="CP57" s="60">
        <f>Table2[[#This Row],[Assistance Provided Through FY20]]+Table2[[#This Row],[Assistance Provided FY20 and After]]</f>
        <v>266.26660000000004</v>
      </c>
      <c r="CQ57" s="60">
        <v>0</v>
      </c>
      <c r="CR57" s="60">
        <v>0</v>
      </c>
      <c r="CS57" s="60">
        <v>0</v>
      </c>
      <c r="CT57" s="60">
        <f>Table2[[#This Row],[Recapture Cancellation Reduction Amount Through FY20]]+Table2[[#This Row],[Recapture Cancellation Reduction Amount FY20 and After]]</f>
        <v>0</v>
      </c>
      <c r="CU57" s="60">
        <v>0</v>
      </c>
      <c r="CV57" s="60">
        <v>0</v>
      </c>
      <c r="CW57" s="60">
        <v>0</v>
      </c>
      <c r="CX57" s="60">
        <f>Table2[[#This Row],[Penalty Paid Through FY20]]+Table2[[#This Row],[Penalty Paid FY20 and After]]</f>
        <v>0</v>
      </c>
      <c r="CY57" s="60">
        <v>25.490300000000001</v>
      </c>
      <c r="CZ57" s="60">
        <v>140.25470000000001</v>
      </c>
      <c r="DA57" s="60">
        <v>126.0119</v>
      </c>
      <c r="DB57" s="60">
        <f>Table2[[#This Row],[TOTAL Assistance Net of Recapture Penalties Through FY20]]+Table2[[#This Row],[TOTAL Assistance Net of Recapture Penalties FY20 and After]]</f>
        <v>266.26660000000004</v>
      </c>
      <c r="DC57" s="60">
        <v>66.7988</v>
      </c>
      <c r="DD57" s="60">
        <v>1047.3982000000001</v>
      </c>
      <c r="DE57" s="60">
        <v>330.22039999999998</v>
      </c>
      <c r="DF57" s="60">
        <f>Table2[[#This Row],[Company Direct Tax Revenue Before Assistance Through FY20]]+Table2[[#This Row],[Company Direct Tax Revenue Before Assistance FY20 and After]]</f>
        <v>1377.6186</v>
      </c>
      <c r="DG57" s="60">
        <v>23.023099999999999</v>
      </c>
      <c r="DH57" s="60">
        <v>1122.8179</v>
      </c>
      <c r="DI57" s="60">
        <v>113.8143</v>
      </c>
      <c r="DJ57" s="60">
        <f>Table2[[#This Row],[Indirect and Induced Tax Revenues FY20 and After]]+Table2[[#This Row],[Indirect and Induced Tax Revenues Through FY20]]</f>
        <v>1236.6322</v>
      </c>
      <c r="DK57" s="60">
        <v>89.821899999999999</v>
      </c>
      <c r="DL57" s="60">
        <v>2170.2161000000001</v>
      </c>
      <c r="DM57" s="60">
        <v>444.03469999999999</v>
      </c>
      <c r="DN57" s="60">
        <f>Table2[[#This Row],[TOTAL Tax Revenues Before Assistance FY20 and After]]+Table2[[#This Row],[TOTAL Tax Revenues Before Assistance Through FY20]]</f>
        <v>2614.2508000000003</v>
      </c>
      <c r="DO57" s="60">
        <v>64.331599999999995</v>
      </c>
      <c r="DP57" s="60">
        <v>2029.9613999999999</v>
      </c>
      <c r="DQ57" s="60">
        <v>318.02280000000002</v>
      </c>
      <c r="DR57" s="60">
        <f>Table2[[#This Row],[TOTAL Tax Revenues Net of Assistance Recapture and Penalty Through FY20]]+Table2[[#This Row],[TOTAL Tax Revenues Net of Assistance Recapture and Penalty FY20 and After]]</f>
        <v>2347.9841999999999</v>
      </c>
      <c r="DS57" s="60">
        <v>0</v>
      </c>
      <c r="DT57" s="60">
        <v>0</v>
      </c>
      <c r="DU57" s="60">
        <v>0</v>
      </c>
      <c r="DV57" s="60">
        <v>0</v>
      </c>
      <c r="DW57" s="74">
        <v>5</v>
      </c>
      <c r="DX57" s="74">
        <v>0</v>
      </c>
      <c r="DY57" s="74">
        <v>0</v>
      </c>
      <c r="DZ57" s="74">
        <v>0</v>
      </c>
      <c r="EA57" s="74">
        <v>5</v>
      </c>
      <c r="EB57" s="74">
        <v>0</v>
      </c>
      <c r="EC57" s="74">
        <v>0</v>
      </c>
      <c r="ED57" s="74">
        <v>0</v>
      </c>
      <c r="EE57" s="74">
        <v>100</v>
      </c>
      <c r="EF57" s="74">
        <v>0</v>
      </c>
      <c r="EG57" s="74">
        <v>0</v>
      </c>
      <c r="EH57" s="74">
        <v>0</v>
      </c>
      <c r="EI57" s="8">
        <f>Table2[[#This Row],[Total Industrial Employees FY20]]+Table2[[#This Row],[Total Restaurant Employees FY20]]+Table2[[#This Row],[Total Retail Employees FY20]]+Table2[[#This Row],[Total Other Employees FY20]]</f>
        <v>5</v>
      </c>
      <c r="EJ57" s="8">
        <f>Table2[[#This Row],[Number of Industrial Employees Earning More than Living Wage FY20]]+Table2[[#This Row],[Number of Restaurant Employees Earning More than Living Wage FY20]]+Table2[[#This Row],[Number of Retail Employees Earning More than Living Wage FY20]]+Table2[[#This Row],[Number of Other Employees Earning More than Living Wage FY20]]</f>
        <v>5</v>
      </c>
      <c r="EK57" s="72">
        <f>Table2[[#This Row],[Total Employees Earning More than Living Wage FY20]]/Table2[[#This Row],[Total Jobs FY20]]</f>
        <v>1</v>
      </c>
    </row>
    <row r="58" spans="1:141" x14ac:dyDescent="0.25">
      <c r="A58" s="9">
        <v>94116</v>
      </c>
      <c r="B58" s="11" t="s">
        <v>489</v>
      </c>
      <c r="C58" s="11" t="s">
        <v>940</v>
      </c>
      <c r="D58" s="11" t="s">
        <v>1045</v>
      </c>
      <c r="E58" s="15">
        <v>28</v>
      </c>
      <c r="F58" s="7">
        <v>14260</v>
      </c>
      <c r="G58" s="7">
        <v>1</v>
      </c>
      <c r="H58" s="7">
        <v>609840</v>
      </c>
      <c r="I58" s="7">
        <v>178000</v>
      </c>
      <c r="J58" s="7">
        <v>488119</v>
      </c>
      <c r="K58" s="11" t="s">
        <v>1097</v>
      </c>
      <c r="L58" s="11" t="s">
        <v>1504</v>
      </c>
      <c r="M58" s="11" t="s">
        <v>1505</v>
      </c>
      <c r="N58" s="18">
        <v>35000000</v>
      </c>
      <c r="O58" s="11" t="s">
        <v>1671</v>
      </c>
      <c r="P58" s="8">
        <v>20</v>
      </c>
      <c r="Q58" s="8">
        <v>0</v>
      </c>
      <c r="R58" s="8">
        <v>184</v>
      </c>
      <c r="S58" s="8">
        <v>0</v>
      </c>
      <c r="T58" s="8">
        <v>0</v>
      </c>
      <c r="U58" s="8">
        <v>204</v>
      </c>
      <c r="V58" s="8">
        <v>194</v>
      </c>
      <c r="W58" s="8">
        <v>0</v>
      </c>
      <c r="X58" s="8">
        <v>0</v>
      </c>
      <c r="Y58" s="8">
        <v>0</v>
      </c>
      <c r="Z58" s="8">
        <v>75</v>
      </c>
      <c r="AA58" s="19">
        <v>20</v>
      </c>
      <c r="AB58" s="8">
        <v>0</v>
      </c>
      <c r="AC58" s="8">
        <v>50</v>
      </c>
      <c r="AD58" s="8">
        <v>10</v>
      </c>
      <c r="AE58" s="8">
        <v>20</v>
      </c>
      <c r="AF58" s="8">
        <v>73.529411764705884</v>
      </c>
      <c r="AG58" s="8" t="s">
        <v>1686</v>
      </c>
      <c r="AH58" s="8" t="s">
        <v>1687</v>
      </c>
      <c r="AI58" s="60">
        <v>0</v>
      </c>
      <c r="AJ58" s="60">
        <v>0</v>
      </c>
      <c r="AK58" s="60">
        <v>0</v>
      </c>
      <c r="AL58" s="60">
        <f>Table2[[#This Row],[Company Direct Land Through FY20]]+Table2[[#This Row],[Company Direct Land FY20 and After]]</f>
        <v>0</v>
      </c>
      <c r="AM58" s="60">
        <v>0</v>
      </c>
      <c r="AN58" s="60">
        <v>0</v>
      </c>
      <c r="AO58" s="60">
        <v>0</v>
      </c>
      <c r="AP58" s="60">
        <f>Table2[[#This Row],[Company Direct Building Through FY20]]+Table2[[#This Row],[Company Direct Building FY20 and After]]</f>
        <v>0</v>
      </c>
      <c r="AQ58" s="60">
        <v>0</v>
      </c>
      <c r="AR58" s="60">
        <v>63.816600000000001</v>
      </c>
      <c r="AS58" s="60">
        <v>0</v>
      </c>
      <c r="AT58" s="60">
        <f>Table2[[#This Row],[Mortgage Recording Tax Through FY20]]+Table2[[#This Row],[Mortgage Recording Tax FY20 and After]]</f>
        <v>63.816600000000001</v>
      </c>
      <c r="AU58" s="60">
        <v>0</v>
      </c>
      <c r="AV58" s="60">
        <v>0</v>
      </c>
      <c r="AW58" s="60">
        <v>0</v>
      </c>
      <c r="AX58" s="60">
        <f>Table2[[#This Row],[Pilot Savings Through FY20]]+Table2[[#This Row],[Pilot Savings FY20 and After]]</f>
        <v>0</v>
      </c>
      <c r="AY58" s="60">
        <v>0</v>
      </c>
      <c r="AZ58" s="60">
        <v>63.816600000000001</v>
      </c>
      <c r="BA58" s="60">
        <v>0</v>
      </c>
      <c r="BB58" s="60">
        <f>Table2[[#This Row],[Mortgage Recording Tax Exemption Through FY20]]+Table2[[#This Row],[Indirect and Induced Land FY20]]</f>
        <v>168.89359999999999</v>
      </c>
      <c r="BC58" s="60">
        <v>105.077</v>
      </c>
      <c r="BD58" s="60">
        <v>109.70659999999999</v>
      </c>
      <c r="BE58" s="60">
        <v>1396.1312</v>
      </c>
      <c r="BF58" s="60">
        <f>Table2[[#This Row],[Indirect and Induced Land Through FY20]]+Table2[[#This Row],[Indirect and Induced Land FY20 and After]]</f>
        <v>1505.8378</v>
      </c>
      <c r="BG58" s="60">
        <v>372.54570000000001</v>
      </c>
      <c r="BH58" s="60">
        <v>388.9597</v>
      </c>
      <c r="BI58" s="60">
        <v>4949.9296999999997</v>
      </c>
      <c r="BJ58" s="60">
        <f>Table2[[#This Row],[Indirect and Induced Building Through FY20]]+Table2[[#This Row],[Indirect and Induced Building FY20 and After]]</f>
        <v>5338.8894</v>
      </c>
      <c r="BK58" s="60">
        <v>477.62270000000001</v>
      </c>
      <c r="BL58" s="60">
        <v>498.66629999999998</v>
      </c>
      <c r="BM58" s="60">
        <v>6346.0609000000004</v>
      </c>
      <c r="BN58" s="60">
        <f>Table2[[#This Row],[TOTAL Real Property Related Taxes Through FY20]]+Table2[[#This Row],[TOTAL Real Property Related Taxes FY20 and After]]</f>
        <v>6844.7272000000003</v>
      </c>
      <c r="BO58" s="60">
        <v>754.98739999999998</v>
      </c>
      <c r="BP58" s="60">
        <v>801.23630000000003</v>
      </c>
      <c r="BQ58" s="60">
        <v>10031.343000000001</v>
      </c>
      <c r="BR58" s="60">
        <f>Table2[[#This Row],[Company Direct Through FY20]]+Table2[[#This Row],[Company Direct FY20 and After]]</f>
        <v>10832.579300000001</v>
      </c>
      <c r="BS58" s="60">
        <v>0</v>
      </c>
      <c r="BT58" s="60">
        <v>0</v>
      </c>
      <c r="BU58" s="60">
        <v>0</v>
      </c>
      <c r="BV58" s="60">
        <f>Table2[[#This Row],[Sales Tax Exemption Through FY20]]+Table2[[#This Row],[Sales Tax Exemption FY20 and After]]</f>
        <v>0</v>
      </c>
      <c r="BW58" s="60">
        <v>0</v>
      </c>
      <c r="BX58" s="60">
        <v>0</v>
      </c>
      <c r="BY58" s="60">
        <v>0</v>
      </c>
      <c r="BZ58" s="60">
        <f>Table2[[#This Row],[Energy Tax Savings Through FY20]]+Table2[[#This Row],[Energy Tax Savings FY20 and After]]</f>
        <v>0</v>
      </c>
      <c r="CA58" s="60">
        <v>36.835799999999999</v>
      </c>
      <c r="CB58" s="60">
        <v>116.4267</v>
      </c>
      <c r="CC58" s="60">
        <v>353.80290000000002</v>
      </c>
      <c r="CD58" s="60">
        <f>Table2[[#This Row],[Tax Exempt Bond Savings Through FY20]]+Table2[[#This Row],[Tax Exempt Bond Savings FY20 and After]]</f>
        <v>470.2296</v>
      </c>
      <c r="CE58" s="60">
        <v>475.64019999999999</v>
      </c>
      <c r="CF58" s="60">
        <v>505.9067</v>
      </c>
      <c r="CG58" s="60">
        <v>6319.7221</v>
      </c>
      <c r="CH58" s="60">
        <f>Table2[[#This Row],[Indirect and Induced Through FY20]]+Table2[[#This Row],[Indirect and Induced FY20 and After]]</f>
        <v>6825.6288000000004</v>
      </c>
      <c r="CI58" s="60">
        <v>1193.7918</v>
      </c>
      <c r="CJ58" s="60">
        <v>1190.7163</v>
      </c>
      <c r="CK58" s="60">
        <v>15997.262199999999</v>
      </c>
      <c r="CL58" s="60">
        <f>Table2[[#This Row],[TOTAL Income Consumption Use Taxes Through FY20]]+Table2[[#This Row],[TOTAL Income Consumption Use Taxes FY20 and After]]</f>
        <v>17187.978499999997</v>
      </c>
      <c r="CM58" s="60">
        <v>36.835799999999999</v>
      </c>
      <c r="CN58" s="60">
        <v>180.2433</v>
      </c>
      <c r="CO58" s="60">
        <v>353.80290000000002</v>
      </c>
      <c r="CP58" s="60">
        <f>Table2[[#This Row],[Assistance Provided Through FY20]]+Table2[[#This Row],[Assistance Provided FY20 and After]]</f>
        <v>534.0462</v>
      </c>
      <c r="CQ58" s="60">
        <v>0</v>
      </c>
      <c r="CR58" s="60">
        <v>0</v>
      </c>
      <c r="CS58" s="60">
        <v>0</v>
      </c>
      <c r="CT58" s="60">
        <f>Table2[[#This Row],[Recapture Cancellation Reduction Amount Through FY20]]+Table2[[#This Row],[Recapture Cancellation Reduction Amount FY20 and After]]</f>
        <v>0</v>
      </c>
      <c r="CU58" s="60">
        <v>0</v>
      </c>
      <c r="CV58" s="60">
        <v>0</v>
      </c>
      <c r="CW58" s="60">
        <v>0</v>
      </c>
      <c r="CX58" s="60">
        <f>Table2[[#This Row],[Penalty Paid Through FY20]]+Table2[[#This Row],[Penalty Paid FY20 and After]]</f>
        <v>0</v>
      </c>
      <c r="CY58" s="60">
        <v>36.835799999999999</v>
      </c>
      <c r="CZ58" s="60">
        <v>180.2433</v>
      </c>
      <c r="DA58" s="60">
        <v>353.80290000000002</v>
      </c>
      <c r="DB58" s="60">
        <f>Table2[[#This Row],[TOTAL Assistance Net of Recapture Penalties Through FY20]]+Table2[[#This Row],[TOTAL Assistance Net of Recapture Penalties FY20 and After]]</f>
        <v>534.0462</v>
      </c>
      <c r="DC58" s="60">
        <v>754.98739999999998</v>
      </c>
      <c r="DD58" s="60">
        <v>865.05290000000002</v>
      </c>
      <c r="DE58" s="60">
        <v>10031.343000000001</v>
      </c>
      <c r="DF58" s="60">
        <f>Table2[[#This Row],[Company Direct Tax Revenue Before Assistance Through FY20]]+Table2[[#This Row],[Company Direct Tax Revenue Before Assistance FY20 and After]]</f>
        <v>10896.395900000001</v>
      </c>
      <c r="DG58" s="60">
        <v>953.26289999999995</v>
      </c>
      <c r="DH58" s="60">
        <v>1004.573</v>
      </c>
      <c r="DI58" s="60">
        <v>12665.782999999999</v>
      </c>
      <c r="DJ58" s="60">
        <f>Table2[[#This Row],[Indirect and Induced Tax Revenues FY20 and After]]+Table2[[#This Row],[Indirect and Induced Tax Revenues Through FY20]]</f>
        <v>13670.356</v>
      </c>
      <c r="DK58" s="60">
        <v>1708.2502999999999</v>
      </c>
      <c r="DL58" s="60">
        <v>1869.6259</v>
      </c>
      <c r="DM58" s="60">
        <v>22697.126</v>
      </c>
      <c r="DN58" s="60">
        <f>Table2[[#This Row],[TOTAL Tax Revenues Before Assistance FY20 and After]]+Table2[[#This Row],[TOTAL Tax Revenues Before Assistance Through FY20]]</f>
        <v>24566.751899999999</v>
      </c>
      <c r="DO58" s="60">
        <v>1671.4145000000001</v>
      </c>
      <c r="DP58" s="60">
        <v>1689.3825999999999</v>
      </c>
      <c r="DQ58" s="60">
        <v>22343.323100000001</v>
      </c>
      <c r="DR58" s="60">
        <f>Table2[[#This Row],[TOTAL Tax Revenues Net of Assistance Recapture and Penalty Through FY20]]+Table2[[#This Row],[TOTAL Tax Revenues Net of Assistance Recapture and Penalty FY20 and After]]</f>
        <v>24032.705700000002</v>
      </c>
      <c r="DS58" s="60">
        <v>0</v>
      </c>
      <c r="DT58" s="60">
        <v>0</v>
      </c>
      <c r="DU58" s="60">
        <v>0</v>
      </c>
      <c r="DV58" s="60">
        <v>0</v>
      </c>
      <c r="DW58" s="74">
        <v>0</v>
      </c>
      <c r="DX58" s="74">
        <v>0</v>
      </c>
      <c r="DY58" s="74">
        <v>0</v>
      </c>
      <c r="DZ58" s="74">
        <v>204</v>
      </c>
      <c r="EA58" s="74">
        <v>0</v>
      </c>
      <c r="EB58" s="74">
        <v>0</v>
      </c>
      <c r="EC58" s="74">
        <v>0</v>
      </c>
      <c r="ED58" s="74">
        <v>204</v>
      </c>
      <c r="EE58" s="74">
        <v>0</v>
      </c>
      <c r="EF58" s="74">
        <v>0</v>
      </c>
      <c r="EG58" s="74">
        <v>0</v>
      </c>
      <c r="EH58" s="74">
        <v>100</v>
      </c>
      <c r="EI58" s="8">
        <f>Table2[[#This Row],[Total Industrial Employees FY20]]+Table2[[#This Row],[Total Restaurant Employees FY20]]+Table2[[#This Row],[Total Retail Employees FY20]]+Table2[[#This Row],[Total Other Employees FY20]]</f>
        <v>204</v>
      </c>
      <c r="EJ58" s="8">
        <f>Table2[[#This Row],[Number of Industrial Employees Earning More than Living Wage FY20]]+Table2[[#This Row],[Number of Restaurant Employees Earning More than Living Wage FY20]]+Table2[[#This Row],[Number of Retail Employees Earning More than Living Wage FY20]]+Table2[[#This Row],[Number of Other Employees Earning More than Living Wage FY20]]</f>
        <v>204</v>
      </c>
      <c r="EK58" s="72">
        <f>Table2[[#This Row],[Total Employees Earning More than Living Wage FY20]]/Table2[[#This Row],[Total Jobs FY20]]</f>
        <v>1</v>
      </c>
    </row>
    <row r="59" spans="1:141" x14ac:dyDescent="0.25">
      <c r="A59" s="9">
        <v>92678</v>
      </c>
      <c r="B59" s="11" t="s">
        <v>230</v>
      </c>
      <c r="C59" s="11" t="s">
        <v>684</v>
      </c>
      <c r="D59" s="11" t="s">
        <v>1044</v>
      </c>
      <c r="E59" s="15">
        <v>34</v>
      </c>
      <c r="F59" s="7">
        <v>3190</v>
      </c>
      <c r="G59" s="7">
        <v>12</v>
      </c>
      <c r="H59" s="7">
        <v>18700</v>
      </c>
      <c r="I59" s="7">
        <v>18800</v>
      </c>
      <c r="J59" s="7">
        <v>315220</v>
      </c>
      <c r="K59" s="11" t="s">
        <v>1048</v>
      </c>
      <c r="L59" s="11" t="s">
        <v>1168</v>
      </c>
      <c r="M59" s="11" t="s">
        <v>1139</v>
      </c>
      <c r="N59" s="18">
        <v>1890000</v>
      </c>
      <c r="O59" s="11" t="s">
        <v>1666</v>
      </c>
      <c r="P59" s="8">
        <v>0</v>
      </c>
      <c r="Q59" s="8">
        <v>0</v>
      </c>
      <c r="R59" s="8">
        <v>20</v>
      </c>
      <c r="S59" s="8">
        <v>0</v>
      </c>
      <c r="T59" s="8">
        <v>0</v>
      </c>
      <c r="U59" s="8">
        <v>20</v>
      </c>
      <c r="V59" s="8">
        <v>20</v>
      </c>
      <c r="W59" s="8">
        <v>0</v>
      </c>
      <c r="X59" s="8">
        <v>0</v>
      </c>
      <c r="Y59" s="8">
        <v>0</v>
      </c>
      <c r="Z59" s="8">
        <v>3</v>
      </c>
      <c r="AA59" s="19">
        <v>0</v>
      </c>
      <c r="AB59" s="8">
        <v>0</v>
      </c>
      <c r="AC59" s="8">
        <v>0</v>
      </c>
      <c r="AD59" s="8">
        <v>0</v>
      </c>
      <c r="AE59" s="8">
        <v>0</v>
      </c>
      <c r="AF59" s="8">
        <v>100</v>
      </c>
      <c r="AG59" s="8" t="s">
        <v>1687</v>
      </c>
      <c r="AH59" s="8" t="s">
        <v>1687</v>
      </c>
      <c r="AI59" s="60">
        <v>32.690600000000003</v>
      </c>
      <c r="AJ59" s="60">
        <v>155.0779</v>
      </c>
      <c r="AK59" s="60">
        <v>57.174300000000002</v>
      </c>
      <c r="AL59" s="60">
        <f>Table2[[#This Row],[Company Direct Land Through FY20]]+Table2[[#This Row],[Company Direct Land FY20 and After]]</f>
        <v>212.25220000000002</v>
      </c>
      <c r="AM59" s="60">
        <v>53.406300000000002</v>
      </c>
      <c r="AN59" s="60">
        <v>285.5883</v>
      </c>
      <c r="AO59" s="60">
        <v>93.404799999999994</v>
      </c>
      <c r="AP59" s="60">
        <f>Table2[[#This Row],[Company Direct Building Through FY20]]+Table2[[#This Row],[Company Direct Building FY20 and After]]</f>
        <v>378.99310000000003</v>
      </c>
      <c r="AQ59" s="60">
        <v>0</v>
      </c>
      <c r="AR59" s="60">
        <v>23.6858</v>
      </c>
      <c r="AS59" s="60">
        <v>0</v>
      </c>
      <c r="AT59" s="60">
        <f>Table2[[#This Row],[Mortgage Recording Tax Through FY20]]+Table2[[#This Row],[Mortgage Recording Tax FY20 and After]]</f>
        <v>23.6858</v>
      </c>
      <c r="AU59" s="60">
        <v>59.780200000000001</v>
      </c>
      <c r="AV59" s="60">
        <v>243.20310000000001</v>
      </c>
      <c r="AW59" s="60">
        <v>104.55249999999999</v>
      </c>
      <c r="AX59" s="60">
        <f>Table2[[#This Row],[Pilot Savings Through FY20]]+Table2[[#This Row],[Pilot Savings FY20 and After]]</f>
        <v>347.75560000000002</v>
      </c>
      <c r="AY59" s="60">
        <v>0</v>
      </c>
      <c r="AZ59" s="60">
        <v>23.6858</v>
      </c>
      <c r="BA59" s="60">
        <v>0</v>
      </c>
      <c r="BB59" s="60">
        <f>Table2[[#This Row],[Mortgage Recording Tax Exemption Through FY20]]+Table2[[#This Row],[Indirect and Induced Land FY20]]</f>
        <v>30.530799999999999</v>
      </c>
      <c r="BC59" s="60">
        <v>6.8449999999999998</v>
      </c>
      <c r="BD59" s="60">
        <v>316.97210000000001</v>
      </c>
      <c r="BE59" s="60">
        <v>11.971500000000001</v>
      </c>
      <c r="BF59" s="60">
        <f>Table2[[#This Row],[Indirect and Induced Land Through FY20]]+Table2[[#This Row],[Indirect and Induced Land FY20 and After]]</f>
        <v>328.9436</v>
      </c>
      <c r="BG59" s="60">
        <v>24.268599999999999</v>
      </c>
      <c r="BH59" s="60">
        <v>1123.8094000000001</v>
      </c>
      <c r="BI59" s="60">
        <v>42.444299999999998</v>
      </c>
      <c r="BJ59" s="60">
        <f>Table2[[#This Row],[Indirect and Induced Building Through FY20]]+Table2[[#This Row],[Indirect and Induced Building FY20 and After]]</f>
        <v>1166.2537000000002</v>
      </c>
      <c r="BK59" s="60">
        <v>57.430300000000003</v>
      </c>
      <c r="BL59" s="60">
        <v>1638.2446</v>
      </c>
      <c r="BM59" s="60">
        <v>100.44240000000001</v>
      </c>
      <c r="BN59" s="60">
        <f>Table2[[#This Row],[TOTAL Real Property Related Taxes Through FY20]]+Table2[[#This Row],[TOTAL Real Property Related Taxes FY20 and After]]</f>
        <v>1738.6869999999999</v>
      </c>
      <c r="BO59" s="60">
        <v>58.1509</v>
      </c>
      <c r="BP59" s="60">
        <v>2826.3022999999998</v>
      </c>
      <c r="BQ59" s="60">
        <v>101.70310000000001</v>
      </c>
      <c r="BR59" s="60">
        <f>Table2[[#This Row],[Company Direct Through FY20]]+Table2[[#This Row],[Company Direct FY20 and After]]</f>
        <v>2928.0054</v>
      </c>
      <c r="BS59" s="60">
        <v>0</v>
      </c>
      <c r="BT59" s="60">
        <v>0</v>
      </c>
      <c r="BU59" s="60">
        <v>0</v>
      </c>
      <c r="BV59" s="60">
        <f>Table2[[#This Row],[Sales Tax Exemption Through FY20]]+Table2[[#This Row],[Sales Tax Exemption FY20 and After]]</f>
        <v>0</v>
      </c>
      <c r="BW59" s="60">
        <v>0</v>
      </c>
      <c r="BX59" s="60">
        <v>2.7627999999999999</v>
      </c>
      <c r="BY59" s="60">
        <v>0</v>
      </c>
      <c r="BZ59" s="60">
        <f>Table2[[#This Row],[Energy Tax Savings Through FY20]]+Table2[[#This Row],[Energy Tax Savings FY20 and After]]</f>
        <v>2.7627999999999999</v>
      </c>
      <c r="CA59" s="60">
        <v>0</v>
      </c>
      <c r="CB59" s="60">
        <v>0</v>
      </c>
      <c r="CC59" s="60">
        <v>0</v>
      </c>
      <c r="CD59" s="60">
        <f>Table2[[#This Row],[Tax Exempt Bond Savings Through FY20]]+Table2[[#This Row],[Tax Exempt Bond Savings FY20 and After]]</f>
        <v>0</v>
      </c>
      <c r="CE59" s="60">
        <v>33.731900000000003</v>
      </c>
      <c r="CF59" s="60">
        <v>2109.4587999999999</v>
      </c>
      <c r="CG59" s="60">
        <v>58.995399999999997</v>
      </c>
      <c r="CH59" s="60">
        <f>Table2[[#This Row],[Indirect and Induced Through FY20]]+Table2[[#This Row],[Indirect and Induced FY20 and After]]</f>
        <v>2168.4541999999997</v>
      </c>
      <c r="CI59" s="60">
        <v>91.882800000000003</v>
      </c>
      <c r="CJ59" s="60">
        <v>4932.9983000000002</v>
      </c>
      <c r="CK59" s="60">
        <v>160.6985</v>
      </c>
      <c r="CL59" s="60">
        <f>Table2[[#This Row],[TOTAL Income Consumption Use Taxes Through FY20]]+Table2[[#This Row],[TOTAL Income Consumption Use Taxes FY20 and After]]</f>
        <v>5093.6968000000006</v>
      </c>
      <c r="CM59" s="60">
        <v>59.780200000000001</v>
      </c>
      <c r="CN59" s="60">
        <v>269.65170000000001</v>
      </c>
      <c r="CO59" s="60">
        <v>104.55249999999999</v>
      </c>
      <c r="CP59" s="60">
        <f>Table2[[#This Row],[Assistance Provided Through FY20]]+Table2[[#This Row],[Assistance Provided FY20 and After]]</f>
        <v>374.20420000000001</v>
      </c>
      <c r="CQ59" s="60">
        <v>0</v>
      </c>
      <c r="CR59" s="60">
        <v>0</v>
      </c>
      <c r="CS59" s="60">
        <v>0</v>
      </c>
      <c r="CT59" s="60">
        <f>Table2[[#This Row],[Recapture Cancellation Reduction Amount Through FY20]]+Table2[[#This Row],[Recapture Cancellation Reduction Amount FY20 and After]]</f>
        <v>0</v>
      </c>
      <c r="CU59" s="60">
        <v>0</v>
      </c>
      <c r="CV59" s="60">
        <v>0</v>
      </c>
      <c r="CW59" s="60">
        <v>0</v>
      </c>
      <c r="CX59" s="60">
        <f>Table2[[#This Row],[Penalty Paid Through FY20]]+Table2[[#This Row],[Penalty Paid FY20 and After]]</f>
        <v>0</v>
      </c>
      <c r="CY59" s="60">
        <v>59.780200000000001</v>
      </c>
      <c r="CZ59" s="60">
        <v>269.65170000000001</v>
      </c>
      <c r="DA59" s="60">
        <v>104.55249999999999</v>
      </c>
      <c r="DB59" s="60">
        <f>Table2[[#This Row],[TOTAL Assistance Net of Recapture Penalties Through FY20]]+Table2[[#This Row],[TOTAL Assistance Net of Recapture Penalties FY20 and After]]</f>
        <v>374.20420000000001</v>
      </c>
      <c r="DC59" s="60">
        <v>144.24780000000001</v>
      </c>
      <c r="DD59" s="60">
        <v>3290.6543000000001</v>
      </c>
      <c r="DE59" s="60">
        <v>252.28219999999999</v>
      </c>
      <c r="DF59" s="60">
        <f>Table2[[#This Row],[Company Direct Tax Revenue Before Assistance Through FY20]]+Table2[[#This Row],[Company Direct Tax Revenue Before Assistance FY20 and After]]</f>
        <v>3542.9365000000003</v>
      </c>
      <c r="DG59" s="60">
        <v>64.845500000000001</v>
      </c>
      <c r="DH59" s="60">
        <v>3550.2402999999999</v>
      </c>
      <c r="DI59" s="60">
        <v>113.41119999999999</v>
      </c>
      <c r="DJ59" s="60">
        <f>Table2[[#This Row],[Indirect and Induced Tax Revenues FY20 and After]]+Table2[[#This Row],[Indirect and Induced Tax Revenues Through FY20]]</f>
        <v>3663.6514999999999</v>
      </c>
      <c r="DK59" s="60">
        <v>209.0933</v>
      </c>
      <c r="DL59" s="60">
        <v>6840.8945999999996</v>
      </c>
      <c r="DM59" s="60">
        <v>365.6934</v>
      </c>
      <c r="DN59" s="60">
        <f>Table2[[#This Row],[TOTAL Tax Revenues Before Assistance FY20 and After]]+Table2[[#This Row],[TOTAL Tax Revenues Before Assistance Through FY20]]</f>
        <v>7206.5879999999997</v>
      </c>
      <c r="DO59" s="60">
        <v>149.31309999999999</v>
      </c>
      <c r="DP59" s="60">
        <v>6571.2429000000002</v>
      </c>
      <c r="DQ59" s="60">
        <v>261.14089999999999</v>
      </c>
      <c r="DR59" s="60">
        <f>Table2[[#This Row],[TOTAL Tax Revenues Net of Assistance Recapture and Penalty Through FY20]]+Table2[[#This Row],[TOTAL Tax Revenues Net of Assistance Recapture and Penalty FY20 and After]]</f>
        <v>6832.3838000000005</v>
      </c>
      <c r="DS59" s="60">
        <v>0</v>
      </c>
      <c r="DT59" s="60">
        <v>0</v>
      </c>
      <c r="DU59" s="60">
        <v>0</v>
      </c>
      <c r="DV59" s="60">
        <v>0</v>
      </c>
      <c r="DW59" s="74">
        <v>20</v>
      </c>
      <c r="DX59" s="74">
        <v>0</v>
      </c>
      <c r="DY59" s="74">
        <v>0</v>
      </c>
      <c r="DZ59" s="74">
        <v>0</v>
      </c>
      <c r="EA59" s="74">
        <v>20</v>
      </c>
      <c r="EB59" s="74">
        <v>0</v>
      </c>
      <c r="EC59" s="74">
        <v>0</v>
      </c>
      <c r="ED59" s="74">
        <v>0</v>
      </c>
      <c r="EE59" s="74">
        <v>100</v>
      </c>
      <c r="EF59" s="74">
        <v>0</v>
      </c>
      <c r="EG59" s="74">
        <v>0</v>
      </c>
      <c r="EH59" s="74">
        <v>0</v>
      </c>
      <c r="EI59" s="8">
        <f>Table2[[#This Row],[Total Industrial Employees FY20]]+Table2[[#This Row],[Total Restaurant Employees FY20]]+Table2[[#This Row],[Total Retail Employees FY20]]+Table2[[#This Row],[Total Other Employees FY20]]</f>
        <v>20</v>
      </c>
      <c r="EJ59" s="8">
        <f>Table2[[#This Row],[Number of Industrial Employees Earning More than Living Wage FY20]]+Table2[[#This Row],[Number of Restaurant Employees Earning More than Living Wage FY20]]+Table2[[#This Row],[Number of Retail Employees Earning More than Living Wage FY20]]+Table2[[#This Row],[Number of Other Employees Earning More than Living Wage FY20]]</f>
        <v>20</v>
      </c>
      <c r="EK59" s="72">
        <f>Table2[[#This Row],[Total Employees Earning More than Living Wage FY20]]/Table2[[#This Row],[Total Jobs FY20]]</f>
        <v>1</v>
      </c>
    </row>
    <row r="60" spans="1:141" x14ac:dyDescent="0.25">
      <c r="A60" s="9">
        <v>92753</v>
      </c>
      <c r="B60" s="11" t="s">
        <v>244</v>
      </c>
      <c r="C60" s="11" t="s">
        <v>698</v>
      </c>
      <c r="D60" s="11" t="s">
        <v>1044</v>
      </c>
      <c r="E60" s="15">
        <v>39</v>
      </c>
      <c r="F60" s="7">
        <v>1113</v>
      </c>
      <c r="G60" s="7">
        <v>61</v>
      </c>
      <c r="H60" s="7">
        <v>54580</v>
      </c>
      <c r="I60" s="7">
        <v>42850</v>
      </c>
      <c r="J60" s="7">
        <v>812331</v>
      </c>
      <c r="K60" s="11" t="s">
        <v>1048</v>
      </c>
      <c r="L60" s="11" t="s">
        <v>1182</v>
      </c>
      <c r="M60" s="11" t="s">
        <v>1180</v>
      </c>
      <c r="N60" s="18">
        <v>897000</v>
      </c>
      <c r="O60" s="11" t="s">
        <v>1676</v>
      </c>
      <c r="P60" s="8">
        <v>0</v>
      </c>
      <c r="Q60" s="8">
        <v>0</v>
      </c>
      <c r="R60" s="8">
        <v>27</v>
      </c>
      <c r="S60" s="8">
        <v>0</v>
      </c>
      <c r="T60" s="8">
        <v>0</v>
      </c>
      <c r="U60" s="8">
        <v>27</v>
      </c>
      <c r="V60" s="8">
        <v>27</v>
      </c>
      <c r="W60" s="8">
        <v>0</v>
      </c>
      <c r="X60" s="8">
        <v>0</v>
      </c>
      <c r="Y60" s="8">
        <v>175</v>
      </c>
      <c r="Z60" s="8">
        <v>10</v>
      </c>
      <c r="AA60" s="19">
        <v>13</v>
      </c>
      <c r="AB60" s="8">
        <v>0</v>
      </c>
      <c r="AC60" s="8">
        <v>52</v>
      </c>
      <c r="AD60" s="8">
        <v>23</v>
      </c>
      <c r="AE60" s="8">
        <v>13</v>
      </c>
      <c r="AF60" s="8">
        <v>92.592592592592595</v>
      </c>
      <c r="AG60" s="8" t="s">
        <v>1686</v>
      </c>
      <c r="AH60" s="8" t="s">
        <v>1687</v>
      </c>
      <c r="AI60" s="60">
        <v>60.955800000000004</v>
      </c>
      <c r="AJ60" s="60">
        <v>557.38810000000001</v>
      </c>
      <c r="AK60" s="60">
        <v>136.62780000000001</v>
      </c>
      <c r="AL60" s="60">
        <f>Table2[[#This Row],[Company Direct Land Through FY20]]+Table2[[#This Row],[Company Direct Land FY20 and After]]</f>
        <v>694.01589999999999</v>
      </c>
      <c r="AM60" s="60">
        <v>180.34690000000001</v>
      </c>
      <c r="AN60" s="60">
        <v>722.23230000000001</v>
      </c>
      <c r="AO60" s="60">
        <v>404.23289999999997</v>
      </c>
      <c r="AP60" s="60">
        <f>Table2[[#This Row],[Company Direct Building Through FY20]]+Table2[[#This Row],[Company Direct Building FY20 and After]]</f>
        <v>1126.4652000000001</v>
      </c>
      <c r="AQ60" s="60">
        <v>0</v>
      </c>
      <c r="AR60" s="60">
        <v>0</v>
      </c>
      <c r="AS60" s="60">
        <v>0</v>
      </c>
      <c r="AT60" s="60">
        <f>Table2[[#This Row],[Mortgage Recording Tax Through FY20]]+Table2[[#This Row],[Mortgage Recording Tax FY20 and After]]</f>
        <v>0</v>
      </c>
      <c r="AU60" s="60">
        <v>184.7253</v>
      </c>
      <c r="AV60" s="60">
        <v>889.57090000000005</v>
      </c>
      <c r="AW60" s="60">
        <v>414.0471</v>
      </c>
      <c r="AX60" s="60">
        <f>Table2[[#This Row],[Pilot Savings Through FY20]]+Table2[[#This Row],[Pilot Savings FY20 and After]]</f>
        <v>1303.6179999999999</v>
      </c>
      <c r="AY60" s="60">
        <v>0</v>
      </c>
      <c r="AZ60" s="60">
        <v>0</v>
      </c>
      <c r="BA60" s="60">
        <v>0</v>
      </c>
      <c r="BB60" s="60">
        <f>Table2[[#This Row],[Mortgage Recording Tax Exemption Through FY20]]+Table2[[#This Row],[Indirect and Induced Land FY20]]</f>
        <v>13.704599999999999</v>
      </c>
      <c r="BC60" s="60">
        <v>13.704599999999999</v>
      </c>
      <c r="BD60" s="60">
        <v>995.83159999999998</v>
      </c>
      <c r="BE60" s="60">
        <v>30.7178</v>
      </c>
      <c r="BF60" s="60">
        <f>Table2[[#This Row],[Indirect and Induced Land Through FY20]]+Table2[[#This Row],[Indirect and Induced Land FY20 and After]]</f>
        <v>1026.5493999999999</v>
      </c>
      <c r="BG60" s="60">
        <v>48.588999999999999</v>
      </c>
      <c r="BH60" s="60">
        <v>3530.6752999999999</v>
      </c>
      <c r="BI60" s="60">
        <v>108.90819999999999</v>
      </c>
      <c r="BJ60" s="60">
        <f>Table2[[#This Row],[Indirect and Induced Building Through FY20]]+Table2[[#This Row],[Indirect and Induced Building FY20 and After]]</f>
        <v>3639.5834999999997</v>
      </c>
      <c r="BK60" s="60">
        <v>118.871</v>
      </c>
      <c r="BL60" s="60">
        <v>4916.5564000000004</v>
      </c>
      <c r="BM60" s="60">
        <v>266.43959999999998</v>
      </c>
      <c r="BN60" s="60">
        <f>Table2[[#This Row],[TOTAL Real Property Related Taxes Through FY20]]+Table2[[#This Row],[TOTAL Real Property Related Taxes FY20 and After]]</f>
        <v>5182.9960000000001</v>
      </c>
      <c r="BO60" s="60">
        <v>94.2119</v>
      </c>
      <c r="BP60" s="60">
        <v>7984.3185999999996</v>
      </c>
      <c r="BQ60" s="60">
        <v>211.16839999999999</v>
      </c>
      <c r="BR60" s="60">
        <f>Table2[[#This Row],[Company Direct Through FY20]]+Table2[[#This Row],[Company Direct FY20 and After]]</f>
        <v>8195.4869999999992</v>
      </c>
      <c r="BS60" s="60">
        <v>0</v>
      </c>
      <c r="BT60" s="60">
        <v>25.761700000000001</v>
      </c>
      <c r="BU60" s="60">
        <v>0</v>
      </c>
      <c r="BV60" s="60">
        <f>Table2[[#This Row],[Sales Tax Exemption Through FY20]]+Table2[[#This Row],[Sales Tax Exemption FY20 and After]]</f>
        <v>25.761700000000001</v>
      </c>
      <c r="BW60" s="60">
        <v>0</v>
      </c>
      <c r="BX60" s="60">
        <v>2.0828000000000002</v>
      </c>
      <c r="BY60" s="60">
        <v>0</v>
      </c>
      <c r="BZ60" s="60">
        <f>Table2[[#This Row],[Energy Tax Savings Through FY20]]+Table2[[#This Row],[Energy Tax Savings FY20 and After]]</f>
        <v>2.0828000000000002</v>
      </c>
      <c r="CA60" s="60">
        <v>0</v>
      </c>
      <c r="CB60" s="60">
        <v>0</v>
      </c>
      <c r="CC60" s="60">
        <v>0</v>
      </c>
      <c r="CD60" s="60">
        <f>Table2[[#This Row],[Tax Exempt Bond Savings Through FY20]]+Table2[[#This Row],[Tax Exempt Bond Savings FY20 and After]]</f>
        <v>0</v>
      </c>
      <c r="CE60" s="60">
        <v>67.535600000000002</v>
      </c>
      <c r="CF60" s="60">
        <v>6235.7650999999996</v>
      </c>
      <c r="CG60" s="60">
        <v>151.37569999999999</v>
      </c>
      <c r="CH60" s="60">
        <f>Table2[[#This Row],[Indirect and Induced Through FY20]]+Table2[[#This Row],[Indirect and Induced FY20 and After]]</f>
        <v>6387.1407999999992</v>
      </c>
      <c r="CI60" s="60">
        <v>161.7475</v>
      </c>
      <c r="CJ60" s="60">
        <v>14192.2392</v>
      </c>
      <c r="CK60" s="60">
        <v>362.54410000000001</v>
      </c>
      <c r="CL60" s="60">
        <f>Table2[[#This Row],[TOTAL Income Consumption Use Taxes Through FY20]]+Table2[[#This Row],[TOTAL Income Consumption Use Taxes FY20 and After]]</f>
        <v>14554.783299999999</v>
      </c>
      <c r="CM60" s="60">
        <v>184.7253</v>
      </c>
      <c r="CN60" s="60">
        <v>917.41539999999998</v>
      </c>
      <c r="CO60" s="60">
        <v>414.0471</v>
      </c>
      <c r="CP60" s="60">
        <f>Table2[[#This Row],[Assistance Provided Through FY20]]+Table2[[#This Row],[Assistance Provided FY20 and After]]</f>
        <v>1331.4625000000001</v>
      </c>
      <c r="CQ60" s="60">
        <v>0</v>
      </c>
      <c r="CR60" s="60">
        <v>0</v>
      </c>
      <c r="CS60" s="60">
        <v>0</v>
      </c>
      <c r="CT60" s="60">
        <f>Table2[[#This Row],[Recapture Cancellation Reduction Amount Through FY20]]+Table2[[#This Row],[Recapture Cancellation Reduction Amount FY20 and After]]</f>
        <v>0</v>
      </c>
      <c r="CU60" s="60">
        <v>0</v>
      </c>
      <c r="CV60" s="60">
        <v>0</v>
      </c>
      <c r="CW60" s="60">
        <v>0</v>
      </c>
      <c r="CX60" s="60">
        <f>Table2[[#This Row],[Penalty Paid Through FY20]]+Table2[[#This Row],[Penalty Paid FY20 and After]]</f>
        <v>0</v>
      </c>
      <c r="CY60" s="60">
        <v>184.7253</v>
      </c>
      <c r="CZ60" s="60">
        <v>917.41539999999998</v>
      </c>
      <c r="DA60" s="60">
        <v>414.0471</v>
      </c>
      <c r="DB60" s="60">
        <f>Table2[[#This Row],[TOTAL Assistance Net of Recapture Penalties Through FY20]]+Table2[[#This Row],[TOTAL Assistance Net of Recapture Penalties FY20 and After]]</f>
        <v>1331.4625000000001</v>
      </c>
      <c r="DC60" s="60">
        <v>335.51459999999997</v>
      </c>
      <c r="DD60" s="60">
        <v>9263.9390000000003</v>
      </c>
      <c r="DE60" s="60">
        <v>752.02909999999997</v>
      </c>
      <c r="DF60" s="60">
        <f>Table2[[#This Row],[Company Direct Tax Revenue Before Assistance Through FY20]]+Table2[[#This Row],[Company Direct Tax Revenue Before Assistance FY20 and After]]</f>
        <v>10015.9681</v>
      </c>
      <c r="DG60" s="60">
        <v>129.82919999999999</v>
      </c>
      <c r="DH60" s="60">
        <v>10762.272000000001</v>
      </c>
      <c r="DI60" s="60">
        <v>291.00170000000003</v>
      </c>
      <c r="DJ60" s="60">
        <f>Table2[[#This Row],[Indirect and Induced Tax Revenues FY20 and After]]+Table2[[#This Row],[Indirect and Induced Tax Revenues Through FY20]]</f>
        <v>11053.273700000002</v>
      </c>
      <c r="DK60" s="60">
        <v>465.34379999999999</v>
      </c>
      <c r="DL60" s="60">
        <v>20026.210999999999</v>
      </c>
      <c r="DM60" s="60">
        <v>1043.0308</v>
      </c>
      <c r="DN60" s="60">
        <f>Table2[[#This Row],[TOTAL Tax Revenues Before Assistance FY20 and After]]+Table2[[#This Row],[TOTAL Tax Revenues Before Assistance Through FY20]]</f>
        <v>21069.2418</v>
      </c>
      <c r="DO60" s="60">
        <v>280.61849999999998</v>
      </c>
      <c r="DP60" s="60">
        <v>19108.795600000001</v>
      </c>
      <c r="DQ60" s="60">
        <v>628.9837</v>
      </c>
      <c r="DR60" s="60">
        <f>Table2[[#This Row],[TOTAL Tax Revenues Net of Assistance Recapture and Penalty Through FY20]]+Table2[[#This Row],[TOTAL Tax Revenues Net of Assistance Recapture and Penalty FY20 and After]]</f>
        <v>19737.779300000002</v>
      </c>
      <c r="DS60" s="60">
        <v>0</v>
      </c>
      <c r="DT60" s="60">
        <v>0</v>
      </c>
      <c r="DU60" s="60">
        <v>0</v>
      </c>
      <c r="DV60" s="60">
        <v>0</v>
      </c>
      <c r="DW60" s="74">
        <v>23</v>
      </c>
      <c r="DX60" s="74">
        <v>0</v>
      </c>
      <c r="DY60" s="74">
        <v>0</v>
      </c>
      <c r="DZ60" s="74">
        <v>4</v>
      </c>
      <c r="EA60" s="74">
        <v>23</v>
      </c>
      <c r="EB60" s="74">
        <v>0</v>
      </c>
      <c r="EC60" s="74">
        <v>0</v>
      </c>
      <c r="ED60" s="74">
        <v>4</v>
      </c>
      <c r="EE60" s="74">
        <v>100</v>
      </c>
      <c r="EF60" s="74">
        <v>0</v>
      </c>
      <c r="EG60" s="74">
        <v>0</v>
      </c>
      <c r="EH60" s="74">
        <v>100</v>
      </c>
      <c r="EI60" s="8">
        <f>Table2[[#This Row],[Total Industrial Employees FY20]]+Table2[[#This Row],[Total Restaurant Employees FY20]]+Table2[[#This Row],[Total Retail Employees FY20]]+Table2[[#This Row],[Total Other Employees FY20]]</f>
        <v>27</v>
      </c>
      <c r="EJ60" s="8">
        <f>Table2[[#This Row],[Number of Industrial Employees Earning More than Living Wage FY20]]+Table2[[#This Row],[Number of Restaurant Employees Earning More than Living Wage FY20]]+Table2[[#This Row],[Number of Retail Employees Earning More than Living Wage FY20]]+Table2[[#This Row],[Number of Other Employees Earning More than Living Wage FY20]]</f>
        <v>27</v>
      </c>
      <c r="EK60" s="72">
        <f>Table2[[#This Row],[Total Employees Earning More than Living Wage FY20]]/Table2[[#This Row],[Total Jobs FY20]]</f>
        <v>1</v>
      </c>
    </row>
    <row r="61" spans="1:141" x14ac:dyDescent="0.25">
      <c r="A61" s="9">
        <v>93948</v>
      </c>
      <c r="B61" s="11" t="s">
        <v>402</v>
      </c>
      <c r="C61" s="11" t="s">
        <v>855</v>
      </c>
      <c r="D61" s="11" t="s">
        <v>1044</v>
      </c>
      <c r="E61" s="15">
        <v>38</v>
      </c>
      <c r="F61" s="7">
        <v>661</v>
      </c>
      <c r="G61" s="7">
        <v>41</v>
      </c>
      <c r="H61" s="7">
        <v>21540</v>
      </c>
      <c r="I61" s="7">
        <v>19370</v>
      </c>
      <c r="J61" s="7">
        <v>339999</v>
      </c>
      <c r="K61" s="11" t="s">
        <v>1048</v>
      </c>
      <c r="L61" s="11" t="s">
        <v>1383</v>
      </c>
      <c r="M61" s="11" t="s">
        <v>1339</v>
      </c>
      <c r="N61" s="18">
        <v>6000000</v>
      </c>
      <c r="O61" s="11" t="s">
        <v>1658</v>
      </c>
      <c r="P61" s="8">
        <v>0</v>
      </c>
      <c r="Q61" s="8">
        <v>0</v>
      </c>
      <c r="R61" s="8">
        <v>106</v>
      </c>
      <c r="S61" s="8">
        <v>0</v>
      </c>
      <c r="T61" s="8">
        <v>0</v>
      </c>
      <c r="U61" s="8">
        <v>106</v>
      </c>
      <c r="V61" s="8">
        <v>106</v>
      </c>
      <c r="W61" s="8">
        <v>0</v>
      </c>
      <c r="X61" s="8">
        <v>0</v>
      </c>
      <c r="Y61" s="8">
        <v>31</v>
      </c>
      <c r="Z61" s="8">
        <v>14</v>
      </c>
      <c r="AA61" s="19">
        <v>0</v>
      </c>
      <c r="AB61" s="8">
        <v>0</v>
      </c>
      <c r="AC61" s="8">
        <v>0</v>
      </c>
      <c r="AD61" s="8">
        <v>0</v>
      </c>
      <c r="AE61" s="8">
        <v>0</v>
      </c>
      <c r="AF61" s="8">
        <v>98.113207547169807</v>
      </c>
      <c r="AG61" s="8" t="s">
        <v>1686</v>
      </c>
      <c r="AH61" s="8" t="s">
        <v>1687</v>
      </c>
      <c r="AI61" s="60">
        <v>37.023400000000002</v>
      </c>
      <c r="AJ61" s="60">
        <v>176.21469999999999</v>
      </c>
      <c r="AK61" s="60">
        <v>380.05020000000002</v>
      </c>
      <c r="AL61" s="60">
        <f>Table2[[#This Row],[Company Direct Land Through FY20]]+Table2[[#This Row],[Company Direct Land FY20 and After]]</f>
        <v>556.26490000000001</v>
      </c>
      <c r="AM61" s="60">
        <v>41.436500000000002</v>
      </c>
      <c r="AN61" s="60">
        <v>240.2962</v>
      </c>
      <c r="AO61" s="60">
        <v>425.35180000000003</v>
      </c>
      <c r="AP61" s="60">
        <f>Table2[[#This Row],[Company Direct Building Through FY20]]+Table2[[#This Row],[Company Direct Building FY20 and After]]</f>
        <v>665.64800000000002</v>
      </c>
      <c r="AQ61" s="60">
        <v>0</v>
      </c>
      <c r="AR61" s="60">
        <v>57.270499999999998</v>
      </c>
      <c r="AS61" s="60">
        <v>0</v>
      </c>
      <c r="AT61" s="60">
        <f>Table2[[#This Row],[Mortgage Recording Tax Through FY20]]+Table2[[#This Row],[Mortgage Recording Tax FY20 and After]]</f>
        <v>57.270499999999998</v>
      </c>
      <c r="AU61" s="60">
        <v>45.081699999999998</v>
      </c>
      <c r="AV61" s="60">
        <v>192.63069999999999</v>
      </c>
      <c r="AW61" s="60">
        <v>462.7697</v>
      </c>
      <c r="AX61" s="60">
        <f>Table2[[#This Row],[Pilot Savings Through FY20]]+Table2[[#This Row],[Pilot Savings FY20 and After]]</f>
        <v>655.40039999999999</v>
      </c>
      <c r="AY61" s="60">
        <v>0</v>
      </c>
      <c r="AZ61" s="60">
        <v>57.270499999999998</v>
      </c>
      <c r="BA61" s="60">
        <v>0</v>
      </c>
      <c r="BB61" s="60">
        <f>Table2[[#This Row],[Mortgage Recording Tax Exemption Through FY20]]+Table2[[#This Row],[Indirect and Induced Land FY20]]</f>
        <v>173.2467</v>
      </c>
      <c r="BC61" s="60">
        <v>115.97620000000001</v>
      </c>
      <c r="BD61" s="60">
        <v>560.54359999999997</v>
      </c>
      <c r="BE61" s="60">
        <v>1190.5117</v>
      </c>
      <c r="BF61" s="60">
        <f>Table2[[#This Row],[Indirect and Induced Land Through FY20]]+Table2[[#This Row],[Indirect and Induced Land FY20 and After]]</f>
        <v>1751.0553</v>
      </c>
      <c r="BG61" s="60">
        <v>411.18830000000003</v>
      </c>
      <c r="BH61" s="60">
        <v>1987.3807999999999</v>
      </c>
      <c r="BI61" s="60">
        <v>4220.9017000000003</v>
      </c>
      <c r="BJ61" s="60">
        <f>Table2[[#This Row],[Indirect and Induced Building Through FY20]]+Table2[[#This Row],[Indirect and Induced Building FY20 and After]]</f>
        <v>6208.2825000000003</v>
      </c>
      <c r="BK61" s="60">
        <v>560.54269999999997</v>
      </c>
      <c r="BL61" s="60">
        <v>2771.8045999999999</v>
      </c>
      <c r="BM61" s="60">
        <v>5754.0456999999997</v>
      </c>
      <c r="BN61" s="60">
        <f>Table2[[#This Row],[TOTAL Real Property Related Taxes Through FY20]]+Table2[[#This Row],[TOTAL Real Property Related Taxes FY20 and After]]</f>
        <v>8525.8503000000001</v>
      </c>
      <c r="BO61" s="60">
        <v>1266.3860999999999</v>
      </c>
      <c r="BP61" s="60">
        <v>6462.8732</v>
      </c>
      <c r="BQ61" s="60">
        <v>12999.619500000001</v>
      </c>
      <c r="BR61" s="60">
        <f>Table2[[#This Row],[Company Direct Through FY20]]+Table2[[#This Row],[Company Direct FY20 and After]]</f>
        <v>19462.492700000003</v>
      </c>
      <c r="BS61" s="60">
        <v>0</v>
      </c>
      <c r="BT61" s="60">
        <v>0</v>
      </c>
      <c r="BU61" s="60">
        <v>0</v>
      </c>
      <c r="BV61" s="60">
        <f>Table2[[#This Row],[Sales Tax Exemption Through FY20]]+Table2[[#This Row],[Sales Tax Exemption FY20 and After]]</f>
        <v>0</v>
      </c>
      <c r="BW61" s="60">
        <v>0</v>
      </c>
      <c r="BX61" s="60">
        <v>0</v>
      </c>
      <c r="BY61" s="60">
        <v>0</v>
      </c>
      <c r="BZ61" s="60">
        <f>Table2[[#This Row],[Energy Tax Savings Through FY20]]+Table2[[#This Row],[Energy Tax Savings FY20 and After]]</f>
        <v>0</v>
      </c>
      <c r="CA61" s="60">
        <v>0</v>
      </c>
      <c r="CB61" s="60">
        <v>0</v>
      </c>
      <c r="CC61" s="60">
        <v>0</v>
      </c>
      <c r="CD61" s="60">
        <f>Table2[[#This Row],[Tax Exempt Bond Savings Through FY20]]+Table2[[#This Row],[Tax Exempt Bond Savings FY20 and After]]</f>
        <v>0</v>
      </c>
      <c r="CE61" s="60">
        <v>571.52589999999998</v>
      </c>
      <c r="CF61" s="60">
        <v>3016.8337999999999</v>
      </c>
      <c r="CG61" s="60">
        <v>5866.7879000000003</v>
      </c>
      <c r="CH61" s="60">
        <f>Table2[[#This Row],[Indirect and Induced Through FY20]]+Table2[[#This Row],[Indirect and Induced FY20 and After]]</f>
        <v>8883.6216999999997</v>
      </c>
      <c r="CI61" s="60">
        <v>1837.912</v>
      </c>
      <c r="CJ61" s="60">
        <v>9479.7070000000003</v>
      </c>
      <c r="CK61" s="60">
        <v>18866.4074</v>
      </c>
      <c r="CL61" s="60">
        <f>Table2[[#This Row],[TOTAL Income Consumption Use Taxes Through FY20]]+Table2[[#This Row],[TOTAL Income Consumption Use Taxes FY20 and After]]</f>
        <v>28346.114399999999</v>
      </c>
      <c r="CM61" s="60">
        <v>45.081699999999998</v>
      </c>
      <c r="CN61" s="60">
        <v>249.90119999999999</v>
      </c>
      <c r="CO61" s="60">
        <v>462.7697</v>
      </c>
      <c r="CP61" s="60">
        <f>Table2[[#This Row],[Assistance Provided Through FY20]]+Table2[[#This Row],[Assistance Provided FY20 and After]]</f>
        <v>712.67089999999996</v>
      </c>
      <c r="CQ61" s="60">
        <v>0</v>
      </c>
      <c r="CR61" s="60">
        <v>0</v>
      </c>
      <c r="CS61" s="60">
        <v>0</v>
      </c>
      <c r="CT61" s="60">
        <f>Table2[[#This Row],[Recapture Cancellation Reduction Amount Through FY20]]+Table2[[#This Row],[Recapture Cancellation Reduction Amount FY20 and After]]</f>
        <v>0</v>
      </c>
      <c r="CU61" s="60">
        <v>0</v>
      </c>
      <c r="CV61" s="60">
        <v>0</v>
      </c>
      <c r="CW61" s="60">
        <v>0</v>
      </c>
      <c r="CX61" s="60">
        <f>Table2[[#This Row],[Penalty Paid Through FY20]]+Table2[[#This Row],[Penalty Paid FY20 and After]]</f>
        <v>0</v>
      </c>
      <c r="CY61" s="60">
        <v>45.081699999999998</v>
      </c>
      <c r="CZ61" s="60">
        <v>249.90119999999999</v>
      </c>
      <c r="DA61" s="60">
        <v>462.7697</v>
      </c>
      <c r="DB61" s="60">
        <f>Table2[[#This Row],[TOTAL Assistance Net of Recapture Penalties Through FY20]]+Table2[[#This Row],[TOTAL Assistance Net of Recapture Penalties FY20 and After]]</f>
        <v>712.67089999999996</v>
      </c>
      <c r="DC61" s="60">
        <v>1344.846</v>
      </c>
      <c r="DD61" s="60">
        <v>6936.6545999999998</v>
      </c>
      <c r="DE61" s="60">
        <v>13805.021500000001</v>
      </c>
      <c r="DF61" s="60">
        <f>Table2[[#This Row],[Company Direct Tax Revenue Before Assistance Through FY20]]+Table2[[#This Row],[Company Direct Tax Revenue Before Assistance FY20 and After]]</f>
        <v>20741.676100000001</v>
      </c>
      <c r="DG61" s="60">
        <v>1098.6904</v>
      </c>
      <c r="DH61" s="60">
        <v>5564.7582000000002</v>
      </c>
      <c r="DI61" s="60">
        <v>11278.201300000001</v>
      </c>
      <c r="DJ61" s="60">
        <f>Table2[[#This Row],[Indirect and Induced Tax Revenues FY20 and After]]+Table2[[#This Row],[Indirect and Induced Tax Revenues Through FY20]]</f>
        <v>16842.959500000001</v>
      </c>
      <c r="DK61" s="60">
        <v>2443.5364</v>
      </c>
      <c r="DL61" s="60">
        <v>12501.4128</v>
      </c>
      <c r="DM61" s="60">
        <v>25083.2228</v>
      </c>
      <c r="DN61" s="60">
        <f>Table2[[#This Row],[TOTAL Tax Revenues Before Assistance FY20 and After]]+Table2[[#This Row],[TOTAL Tax Revenues Before Assistance Through FY20]]</f>
        <v>37584.635600000001</v>
      </c>
      <c r="DO61" s="60">
        <v>2398.4546999999998</v>
      </c>
      <c r="DP61" s="60">
        <v>12251.5116</v>
      </c>
      <c r="DQ61" s="60">
        <v>24620.453099999999</v>
      </c>
      <c r="DR61" s="60">
        <f>Table2[[#This Row],[TOTAL Tax Revenues Net of Assistance Recapture and Penalty Through FY20]]+Table2[[#This Row],[TOTAL Tax Revenues Net of Assistance Recapture and Penalty FY20 and After]]</f>
        <v>36871.964699999997</v>
      </c>
      <c r="DS61" s="60">
        <v>0</v>
      </c>
      <c r="DT61" s="60">
        <v>0</v>
      </c>
      <c r="DU61" s="60">
        <v>0</v>
      </c>
      <c r="DV61" s="60">
        <v>0</v>
      </c>
      <c r="DW61" s="74">
        <v>0</v>
      </c>
      <c r="DX61" s="74">
        <v>0</v>
      </c>
      <c r="DY61" s="74">
        <v>0</v>
      </c>
      <c r="DZ61" s="74">
        <v>0</v>
      </c>
      <c r="EA61" s="74">
        <v>0</v>
      </c>
      <c r="EB61" s="74">
        <v>0</v>
      </c>
      <c r="EC61" s="74">
        <v>0</v>
      </c>
      <c r="ED61" s="74">
        <v>0</v>
      </c>
      <c r="EE61" s="74">
        <v>0</v>
      </c>
      <c r="EF61" s="74">
        <v>0</v>
      </c>
      <c r="EG61" s="74">
        <v>0</v>
      </c>
      <c r="EH61" s="74">
        <v>0</v>
      </c>
      <c r="EI61" s="8">
        <f>Table2[[#This Row],[Total Industrial Employees FY20]]+Table2[[#This Row],[Total Restaurant Employees FY20]]+Table2[[#This Row],[Total Retail Employees FY20]]+Table2[[#This Row],[Total Other Employees FY20]]</f>
        <v>0</v>
      </c>
      <c r="EJ61" s="8">
        <f>Table2[[#This Row],[Number of Industrial Employees Earning More than Living Wage FY20]]+Table2[[#This Row],[Number of Restaurant Employees Earning More than Living Wage FY20]]+Table2[[#This Row],[Number of Retail Employees Earning More than Living Wage FY20]]+Table2[[#This Row],[Number of Other Employees Earning More than Living Wage FY20]]</f>
        <v>0</v>
      </c>
      <c r="EK61" s="72">
        <v>0</v>
      </c>
    </row>
    <row r="62" spans="1:141" x14ac:dyDescent="0.25">
      <c r="A62" s="9">
        <v>94045</v>
      </c>
      <c r="B62" s="11" t="s">
        <v>454</v>
      </c>
      <c r="C62" s="11" t="s">
        <v>907</v>
      </c>
      <c r="D62" s="11" t="s">
        <v>1045</v>
      </c>
      <c r="E62" s="15">
        <v>31</v>
      </c>
      <c r="F62" s="7">
        <v>16081</v>
      </c>
      <c r="G62" s="7">
        <v>45</v>
      </c>
      <c r="H62" s="7">
        <v>226286</v>
      </c>
      <c r="I62" s="7">
        <v>58455</v>
      </c>
      <c r="J62" s="7">
        <v>531120</v>
      </c>
      <c r="K62" s="11" t="s">
        <v>1319</v>
      </c>
      <c r="L62" s="11" t="s">
        <v>1453</v>
      </c>
      <c r="M62" s="11" t="s">
        <v>1454</v>
      </c>
      <c r="N62" s="18">
        <v>11100000</v>
      </c>
      <c r="O62" s="11" t="s">
        <v>1663</v>
      </c>
      <c r="P62" s="8">
        <v>14</v>
      </c>
      <c r="Q62" s="8">
        <v>10</v>
      </c>
      <c r="R62" s="8">
        <v>59</v>
      </c>
      <c r="S62" s="8">
        <v>6</v>
      </c>
      <c r="T62" s="8">
        <v>0</v>
      </c>
      <c r="U62" s="8">
        <v>89</v>
      </c>
      <c r="V62" s="8">
        <v>77</v>
      </c>
      <c r="W62" s="8">
        <v>0</v>
      </c>
      <c r="X62" s="8">
        <v>0</v>
      </c>
      <c r="Y62" s="8">
        <v>162</v>
      </c>
      <c r="Z62" s="8">
        <v>3</v>
      </c>
      <c r="AA62" s="19">
        <v>0</v>
      </c>
      <c r="AB62" s="8">
        <v>0</v>
      </c>
      <c r="AC62" s="8">
        <v>0</v>
      </c>
      <c r="AD62" s="8">
        <v>0</v>
      </c>
      <c r="AE62" s="8">
        <v>0</v>
      </c>
      <c r="AF62" s="8">
        <v>76.404494382022463</v>
      </c>
      <c r="AG62" s="8" t="s">
        <v>1686</v>
      </c>
      <c r="AH62" s="8" t="s">
        <v>1686</v>
      </c>
      <c r="AI62" s="60">
        <v>213.28890000000001</v>
      </c>
      <c r="AJ62" s="60">
        <v>1430.1685</v>
      </c>
      <c r="AK62" s="60">
        <v>2326.2784000000001</v>
      </c>
      <c r="AL62" s="60">
        <f>Table2[[#This Row],[Company Direct Land Through FY20]]+Table2[[#This Row],[Company Direct Land FY20 and After]]</f>
        <v>3756.4468999999999</v>
      </c>
      <c r="AM62" s="60">
        <v>396.10789999999997</v>
      </c>
      <c r="AN62" s="60">
        <v>1678.1786</v>
      </c>
      <c r="AO62" s="60">
        <v>4320.2299999999996</v>
      </c>
      <c r="AP62" s="60">
        <f>Table2[[#This Row],[Company Direct Building Through FY20]]+Table2[[#This Row],[Company Direct Building FY20 and After]]</f>
        <v>5998.4085999999998</v>
      </c>
      <c r="AQ62" s="60">
        <v>0</v>
      </c>
      <c r="AR62" s="60">
        <v>0</v>
      </c>
      <c r="AS62" s="60">
        <v>0</v>
      </c>
      <c r="AT62" s="60">
        <f>Table2[[#This Row],[Mortgage Recording Tax Through FY20]]+Table2[[#This Row],[Mortgage Recording Tax FY20 and After]]</f>
        <v>0</v>
      </c>
      <c r="AU62" s="60">
        <v>0</v>
      </c>
      <c r="AV62" s="60">
        <v>0</v>
      </c>
      <c r="AW62" s="60">
        <v>0</v>
      </c>
      <c r="AX62" s="60">
        <f>Table2[[#This Row],[Pilot Savings Through FY20]]+Table2[[#This Row],[Pilot Savings FY20 and After]]</f>
        <v>0</v>
      </c>
      <c r="AY62" s="60">
        <v>0</v>
      </c>
      <c r="AZ62" s="60">
        <v>0</v>
      </c>
      <c r="BA62" s="60">
        <v>0</v>
      </c>
      <c r="BB62" s="60">
        <f>Table2[[#This Row],[Mortgage Recording Tax Exemption Through FY20]]+Table2[[#This Row],[Indirect and Induced Land FY20]]</f>
        <v>43.192700000000002</v>
      </c>
      <c r="BC62" s="60">
        <v>43.192700000000002</v>
      </c>
      <c r="BD62" s="60">
        <v>335.9325</v>
      </c>
      <c r="BE62" s="60">
        <v>471.0908</v>
      </c>
      <c r="BF62" s="60">
        <f>Table2[[#This Row],[Indirect and Induced Land Through FY20]]+Table2[[#This Row],[Indirect and Induced Land FY20 and After]]</f>
        <v>807.02330000000006</v>
      </c>
      <c r="BG62" s="60">
        <v>153.1378</v>
      </c>
      <c r="BH62" s="60">
        <v>1191.0334</v>
      </c>
      <c r="BI62" s="60">
        <v>1670.2284</v>
      </c>
      <c r="BJ62" s="60">
        <f>Table2[[#This Row],[Indirect and Induced Building Through FY20]]+Table2[[#This Row],[Indirect and Induced Building FY20 and After]]</f>
        <v>2861.2618000000002</v>
      </c>
      <c r="BK62" s="60">
        <v>805.72730000000001</v>
      </c>
      <c r="BL62" s="60">
        <v>4635.3130000000001</v>
      </c>
      <c r="BM62" s="60">
        <v>8787.8276000000005</v>
      </c>
      <c r="BN62" s="60">
        <f>Table2[[#This Row],[TOTAL Real Property Related Taxes Through FY20]]+Table2[[#This Row],[TOTAL Real Property Related Taxes FY20 and After]]</f>
        <v>13423.140600000001</v>
      </c>
      <c r="BO62" s="60">
        <v>472.36259999999999</v>
      </c>
      <c r="BP62" s="60">
        <v>3874.0610999999999</v>
      </c>
      <c r="BQ62" s="60">
        <v>5151.9170999999997</v>
      </c>
      <c r="BR62" s="60">
        <f>Table2[[#This Row],[Company Direct Through FY20]]+Table2[[#This Row],[Company Direct FY20 and After]]</f>
        <v>9025.9781999999996</v>
      </c>
      <c r="BS62" s="60">
        <v>0</v>
      </c>
      <c r="BT62" s="60">
        <v>0</v>
      </c>
      <c r="BU62" s="60">
        <v>0</v>
      </c>
      <c r="BV62" s="60">
        <f>Table2[[#This Row],[Sales Tax Exemption Through FY20]]+Table2[[#This Row],[Sales Tax Exemption FY20 and After]]</f>
        <v>0</v>
      </c>
      <c r="BW62" s="60">
        <v>0</v>
      </c>
      <c r="BX62" s="60">
        <v>0</v>
      </c>
      <c r="BY62" s="60">
        <v>0</v>
      </c>
      <c r="BZ62" s="60">
        <f>Table2[[#This Row],[Energy Tax Savings Through FY20]]+Table2[[#This Row],[Energy Tax Savings FY20 and After]]</f>
        <v>0</v>
      </c>
      <c r="CA62" s="60">
        <v>4.7792000000000003</v>
      </c>
      <c r="CB62" s="60">
        <v>24.313500000000001</v>
      </c>
      <c r="CC62" s="60">
        <v>38.624099999999999</v>
      </c>
      <c r="CD62" s="60">
        <f>Table2[[#This Row],[Tax Exempt Bond Savings Through FY20]]+Table2[[#This Row],[Tax Exempt Bond Savings FY20 and After]]</f>
        <v>62.937600000000003</v>
      </c>
      <c r="CE62" s="60">
        <v>195.51560000000001</v>
      </c>
      <c r="CF62" s="60">
        <v>1690.6822999999999</v>
      </c>
      <c r="CG62" s="60">
        <v>2132.4308000000001</v>
      </c>
      <c r="CH62" s="60">
        <f>Table2[[#This Row],[Indirect and Induced Through FY20]]+Table2[[#This Row],[Indirect and Induced FY20 and After]]</f>
        <v>3823.1131</v>
      </c>
      <c r="CI62" s="60">
        <v>663.09900000000005</v>
      </c>
      <c r="CJ62" s="60">
        <v>5540.4299000000001</v>
      </c>
      <c r="CK62" s="60">
        <v>7245.7237999999998</v>
      </c>
      <c r="CL62" s="60">
        <f>Table2[[#This Row],[TOTAL Income Consumption Use Taxes Through FY20]]+Table2[[#This Row],[TOTAL Income Consumption Use Taxes FY20 and After]]</f>
        <v>12786.153699999999</v>
      </c>
      <c r="CM62" s="60">
        <v>4.7792000000000003</v>
      </c>
      <c r="CN62" s="60">
        <v>24.313500000000001</v>
      </c>
      <c r="CO62" s="60">
        <v>38.624099999999999</v>
      </c>
      <c r="CP62" s="60">
        <f>Table2[[#This Row],[Assistance Provided Through FY20]]+Table2[[#This Row],[Assistance Provided FY20 and After]]</f>
        <v>62.937600000000003</v>
      </c>
      <c r="CQ62" s="60">
        <v>0</v>
      </c>
      <c r="CR62" s="60">
        <v>0</v>
      </c>
      <c r="CS62" s="60">
        <v>0</v>
      </c>
      <c r="CT62" s="60">
        <f>Table2[[#This Row],[Recapture Cancellation Reduction Amount Through FY20]]+Table2[[#This Row],[Recapture Cancellation Reduction Amount FY20 and After]]</f>
        <v>0</v>
      </c>
      <c r="CU62" s="60">
        <v>0</v>
      </c>
      <c r="CV62" s="60">
        <v>0</v>
      </c>
      <c r="CW62" s="60">
        <v>0</v>
      </c>
      <c r="CX62" s="60">
        <f>Table2[[#This Row],[Penalty Paid Through FY20]]+Table2[[#This Row],[Penalty Paid FY20 and After]]</f>
        <v>0</v>
      </c>
      <c r="CY62" s="60">
        <v>4.7792000000000003</v>
      </c>
      <c r="CZ62" s="60">
        <v>24.313500000000001</v>
      </c>
      <c r="DA62" s="60">
        <v>38.624099999999999</v>
      </c>
      <c r="DB62" s="60">
        <f>Table2[[#This Row],[TOTAL Assistance Net of Recapture Penalties Through FY20]]+Table2[[#This Row],[TOTAL Assistance Net of Recapture Penalties FY20 and After]]</f>
        <v>62.937600000000003</v>
      </c>
      <c r="DC62" s="60">
        <v>1081.7593999999999</v>
      </c>
      <c r="DD62" s="60">
        <v>6982.4081999999999</v>
      </c>
      <c r="DE62" s="60">
        <v>11798.425499999999</v>
      </c>
      <c r="DF62" s="60">
        <f>Table2[[#This Row],[Company Direct Tax Revenue Before Assistance Through FY20]]+Table2[[#This Row],[Company Direct Tax Revenue Before Assistance FY20 and After]]</f>
        <v>18780.833699999999</v>
      </c>
      <c r="DG62" s="60">
        <v>391.84609999999998</v>
      </c>
      <c r="DH62" s="60">
        <v>3217.6482000000001</v>
      </c>
      <c r="DI62" s="60">
        <v>4273.75</v>
      </c>
      <c r="DJ62" s="60">
        <f>Table2[[#This Row],[Indirect and Induced Tax Revenues FY20 and After]]+Table2[[#This Row],[Indirect and Induced Tax Revenues Through FY20]]</f>
        <v>7491.3981999999996</v>
      </c>
      <c r="DK62" s="60">
        <v>1473.6054999999999</v>
      </c>
      <c r="DL62" s="60">
        <v>10200.056399999999</v>
      </c>
      <c r="DM62" s="60">
        <v>16072.175499999999</v>
      </c>
      <c r="DN62" s="60">
        <f>Table2[[#This Row],[TOTAL Tax Revenues Before Assistance FY20 and After]]+Table2[[#This Row],[TOTAL Tax Revenues Before Assistance Through FY20]]</f>
        <v>26272.231899999999</v>
      </c>
      <c r="DO62" s="60">
        <v>1468.8262999999999</v>
      </c>
      <c r="DP62" s="60">
        <v>10175.742899999999</v>
      </c>
      <c r="DQ62" s="60">
        <v>16033.5514</v>
      </c>
      <c r="DR62" s="60">
        <f>Table2[[#This Row],[TOTAL Tax Revenues Net of Assistance Recapture and Penalty Through FY20]]+Table2[[#This Row],[TOTAL Tax Revenues Net of Assistance Recapture and Penalty FY20 and After]]</f>
        <v>26209.294300000001</v>
      </c>
      <c r="DS62" s="60">
        <v>0</v>
      </c>
      <c r="DT62" s="60">
        <v>0</v>
      </c>
      <c r="DU62" s="60">
        <v>0</v>
      </c>
      <c r="DV62" s="60">
        <v>0</v>
      </c>
      <c r="DW62" s="74">
        <v>0</v>
      </c>
      <c r="DX62" s="74">
        <v>40</v>
      </c>
      <c r="DY62" s="74">
        <v>9</v>
      </c>
      <c r="DZ62" s="74">
        <v>40</v>
      </c>
      <c r="EA62" s="74">
        <v>0</v>
      </c>
      <c r="EB62" s="74">
        <v>40</v>
      </c>
      <c r="EC62" s="74">
        <v>9</v>
      </c>
      <c r="ED62" s="74">
        <v>40</v>
      </c>
      <c r="EE62" s="74">
        <v>0</v>
      </c>
      <c r="EF62" s="74">
        <v>100</v>
      </c>
      <c r="EG62" s="74">
        <v>100</v>
      </c>
      <c r="EH62" s="74">
        <v>100</v>
      </c>
      <c r="EI62" s="8">
        <f>Table2[[#This Row],[Total Industrial Employees FY20]]+Table2[[#This Row],[Total Restaurant Employees FY20]]+Table2[[#This Row],[Total Retail Employees FY20]]+Table2[[#This Row],[Total Other Employees FY20]]</f>
        <v>89</v>
      </c>
      <c r="EJ62" s="8">
        <f>Table2[[#This Row],[Number of Industrial Employees Earning More than Living Wage FY20]]+Table2[[#This Row],[Number of Restaurant Employees Earning More than Living Wage FY20]]+Table2[[#This Row],[Number of Retail Employees Earning More than Living Wage FY20]]+Table2[[#This Row],[Number of Other Employees Earning More than Living Wage FY20]]</f>
        <v>89</v>
      </c>
      <c r="EK62" s="72">
        <f>Table2[[#This Row],[Total Employees Earning More than Living Wage FY20]]/Table2[[#This Row],[Total Jobs FY20]]</f>
        <v>1</v>
      </c>
    </row>
    <row r="63" spans="1:141" x14ac:dyDescent="0.25">
      <c r="A63" s="9">
        <v>94077</v>
      </c>
      <c r="B63" s="11" t="s">
        <v>484</v>
      </c>
      <c r="C63" s="11" t="s">
        <v>936</v>
      </c>
      <c r="D63" s="11" t="s">
        <v>1046</v>
      </c>
      <c r="E63" s="15">
        <v>4</v>
      </c>
      <c r="F63" s="7">
        <v>1405</v>
      </c>
      <c r="G63" s="7">
        <v>1</v>
      </c>
      <c r="H63" s="7">
        <v>9037</v>
      </c>
      <c r="I63" s="7">
        <v>50933</v>
      </c>
      <c r="J63" s="7">
        <v>611710</v>
      </c>
      <c r="K63" s="11" t="s">
        <v>1097</v>
      </c>
      <c r="L63" s="11" t="s">
        <v>1496</v>
      </c>
      <c r="M63" s="11" t="s">
        <v>1497</v>
      </c>
      <c r="N63" s="18">
        <v>16795000</v>
      </c>
      <c r="O63" s="11" t="s">
        <v>1663</v>
      </c>
      <c r="P63" s="8">
        <v>10</v>
      </c>
      <c r="Q63" s="8">
        <v>43</v>
      </c>
      <c r="R63" s="8">
        <v>98</v>
      </c>
      <c r="S63" s="8">
        <v>1</v>
      </c>
      <c r="T63" s="8">
        <v>0</v>
      </c>
      <c r="U63" s="8">
        <v>152</v>
      </c>
      <c r="V63" s="8">
        <v>125</v>
      </c>
      <c r="W63" s="8">
        <v>0</v>
      </c>
      <c r="X63" s="8">
        <v>0</v>
      </c>
      <c r="Y63" s="8">
        <v>113</v>
      </c>
      <c r="Z63" s="8">
        <v>0</v>
      </c>
      <c r="AA63" s="19">
        <v>0</v>
      </c>
      <c r="AB63" s="8">
        <v>0</v>
      </c>
      <c r="AC63" s="8">
        <v>0</v>
      </c>
      <c r="AD63" s="8">
        <v>0</v>
      </c>
      <c r="AE63" s="8">
        <v>0</v>
      </c>
      <c r="AF63" s="8">
        <v>82.89473684210526</v>
      </c>
      <c r="AG63" s="8" t="s">
        <v>1686</v>
      </c>
      <c r="AH63" s="8" t="s">
        <v>1687</v>
      </c>
      <c r="AI63" s="60">
        <v>0</v>
      </c>
      <c r="AJ63" s="60">
        <v>0</v>
      </c>
      <c r="AK63" s="60">
        <v>0</v>
      </c>
      <c r="AL63" s="60">
        <f>Table2[[#This Row],[Company Direct Land Through FY20]]+Table2[[#This Row],[Company Direct Land FY20 and After]]</f>
        <v>0</v>
      </c>
      <c r="AM63" s="60">
        <v>0</v>
      </c>
      <c r="AN63" s="60">
        <v>0</v>
      </c>
      <c r="AO63" s="60">
        <v>0</v>
      </c>
      <c r="AP63" s="60">
        <f>Table2[[#This Row],[Company Direct Building Through FY20]]+Table2[[#This Row],[Company Direct Building FY20 and After]]</f>
        <v>0</v>
      </c>
      <c r="AQ63" s="60">
        <v>0</v>
      </c>
      <c r="AR63" s="60">
        <v>0</v>
      </c>
      <c r="AS63" s="60">
        <v>0</v>
      </c>
      <c r="AT63" s="60">
        <f>Table2[[#This Row],[Mortgage Recording Tax Through FY20]]+Table2[[#This Row],[Mortgage Recording Tax FY20 and After]]</f>
        <v>0</v>
      </c>
      <c r="AU63" s="60">
        <v>0</v>
      </c>
      <c r="AV63" s="60">
        <v>0</v>
      </c>
      <c r="AW63" s="60">
        <v>0</v>
      </c>
      <c r="AX63" s="60">
        <f>Table2[[#This Row],[Pilot Savings Through FY20]]+Table2[[#This Row],[Pilot Savings FY20 and After]]</f>
        <v>0</v>
      </c>
      <c r="AY63" s="60">
        <v>0</v>
      </c>
      <c r="AZ63" s="60">
        <v>0</v>
      </c>
      <c r="BA63" s="60">
        <v>0</v>
      </c>
      <c r="BB63" s="60">
        <f>Table2[[#This Row],[Mortgage Recording Tax Exemption Through FY20]]+Table2[[#This Row],[Indirect and Induced Land FY20]]</f>
        <v>50.098399999999998</v>
      </c>
      <c r="BC63" s="60">
        <v>50.098399999999998</v>
      </c>
      <c r="BD63" s="60">
        <v>233.20240000000001</v>
      </c>
      <c r="BE63" s="60">
        <v>711.43119999999999</v>
      </c>
      <c r="BF63" s="60">
        <f>Table2[[#This Row],[Indirect and Induced Land Through FY20]]+Table2[[#This Row],[Indirect and Induced Land FY20 and After]]</f>
        <v>944.6336</v>
      </c>
      <c r="BG63" s="60">
        <v>177.62139999999999</v>
      </c>
      <c r="BH63" s="60">
        <v>826.80799999999999</v>
      </c>
      <c r="BI63" s="60">
        <v>2522.3462</v>
      </c>
      <c r="BJ63" s="60">
        <f>Table2[[#This Row],[Indirect and Induced Building Through FY20]]+Table2[[#This Row],[Indirect and Induced Building FY20 and After]]</f>
        <v>3349.1541999999999</v>
      </c>
      <c r="BK63" s="60">
        <v>227.71979999999999</v>
      </c>
      <c r="BL63" s="60">
        <v>1060.0103999999999</v>
      </c>
      <c r="BM63" s="60">
        <v>3233.7773999999999</v>
      </c>
      <c r="BN63" s="60">
        <f>Table2[[#This Row],[TOTAL Real Property Related Taxes Through FY20]]+Table2[[#This Row],[TOTAL Real Property Related Taxes FY20 and After]]</f>
        <v>4293.7878000000001</v>
      </c>
      <c r="BO63" s="60">
        <v>210.23910000000001</v>
      </c>
      <c r="BP63" s="60">
        <v>1013.1174</v>
      </c>
      <c r="BQ63" s="60">
        <v>2985.5430000000001</v>
      </c>
      <c r="BR63" s="60">
        <f>Table2[[#This Row],[Company Direct Through FY20]]+Table2[[#This Row],[Company Direct FY20 and After]]</f>
        <v>3998.6604000000002</v>
      </c>
      <c r="BS63" s="60">
        <v>0</v>
      </c>
      <c r="BT63" s="60">
        <v>0</v>
      </c>
      <c r="BU63" s="60">
        <v>0</v>
      </c>
      <c r="BV63" s="60">
        <f>Table2[[#This Row],[Sales Tax Exemption Through FY20]]+Table2[[#This Row],[Sales Tax Exemption FY20 and After]]</f>
        <v>0</v>
      </c>
      <c r="BW63" s="60">
        <v>0</v>
      </c>
      <c r="BX63" s="60">
        <v>0</v>
      </c>
      <c r="BY63" s="60">
        <v>0</v>
      </c>
      <c r="BZ63" s="60">
        <f>Table2[[#This Row],[Energy Tax Savings Through FY20]]+Table2[[#This Row],[Energy Tax Savings FY20 and After]]</f>
        <v>0</v>
      </c>
      <c r="CA63" s="60">
        <v>7.78</v>
      </c>
      <c r="CB63" s="60">
        <v>44.964300000000001</v>
      </c>
      <c r="CC63" s="60">
        <v>76.218699999999998</v>
      </c>
      <c r="CD63" s="60">
        <f>Table2[[#This Row],[Tax Exempt Bond Savings Through FY20]]+Table2[[#This Row],[Tax Exempt Bond Savings FY20 and After]]</f>
        <v>121.18299999999999</v>
      </c>
      <c r="CE63" s="60">
        <v>203.03579999999999</v>
      </c>
      <c r="CF63" s="60">
        <v>1034.8342</v>
      </c>
      <c r="CG63" s="60">
        <v>2883.2511</v>
      </c>
      <c r="CH63" s="60">
        <f>Table2[[#This Row],[Indirect and Induced Through FY20]]+Table2[[#This Row],[Indirect and Induced FY20 and After]]</f>
        <v>3918.0852999999997</v>
      </c>
      <c r="CI63" s="60">
        <v>405.49489999999997</v>
      </c>
      <c r="CJ63" s="60">
        <v>2002.9873</v>
      </c>
      <c r="CK63" s="60">
        <v>5792.5753999999997</v>
      </c>
      <c r="CL63" s="60">
        <f>Table2[[#This Row],[TOTAL Income Consumption Use Taxes Through FY20]]+Table2[[#This Row],[TOTAL Income Consumption Use Taxes FY20 and After]]</f>
        <v>7795.5626999999995</v>
      </c>
      <c r="CM63" s="60">
        <v>7.78</v>
      </c>
      <c r="CN63" s="60">
        <v>44.964300000000001</v>
      </c>
      <c r="CO63" s="60">
        <v>76.218699999999998</v>
      </c>
      <c r="CP63" s="60">
        <f>Table2[[#This Row],[Assistance Provided Through FY20]]+Table2[[#This Row],[Assistance Provided FY20 and After]]</f>
        <v>121.18299999999999</v>
      </c>
      <c r="CQ63" s="60">
        <v>0</v>
      </c>
      <c r="CR63" s="60">
        <v>0</v>
      </c>
      <c r="CS63" s="60">
        <v>0</v>
      </c>
      <c r="CT63" s="60">
        <f>Table2[[#This Row],[Recapture Cancellation Reduction Amount Through FY20]]+Table2[[#This Row],[Recapture Cancellation Reduction Amount FY20 and After]]</f>
        <v>0</v>
      </c>
      <c r="CU63" s="60">
        <v>0</v>
      </c>
      <c r="CV63" s="60">
        <v>0</v>
      </c>
      <c r="CW63" s="60">
        <v>0</v>
      </c>
      <c r="CX63" s="60">
        <f>Table2[[#This Row],[Penalty Paid Through FY20]]+Table2[[#This Row],[Penalty Paid FY20 and After]]</f>
        <v>0</v>
      </c>
      <c r="CY63" s="60">
        <v>7.78</v>
      </c>
      <c r="CZ63" s="60">
        <v>44.964300000000001</v>
      </c>
      <c r="DA63" s="60">
        <v>76.218699999999998</v>
      </c>
      <c r="DB63" s="60">
        <f>Table2[[#This Row],[TOTAL Assistance Net of Recapture Penalties Through FY20]]+Table2[[#This Row],[TOTAL Assistance Net of Recapture Penalties FY20 and After]]</f>
        <v>121.18299999999999</v>
      </c>
      <c r="DC63" s="60">
        <v>210.23910000000001</v>
      </c>
      <c r="DD63" s="60">
        <v>1013.1174</v>
      </c>
      <c r="DE63" s="60">
        <v>2985.5430000000001</v>
      </c>
      <c r="DF63" s="60">
        <f>Table2[[#This Row],[Company Direct Tax Revenue Before Assistance Through FY20]]+Table2[[#This Row],[Company Direct Tax Revenue Before Assistance FY20 and After]]</f>
        <v>3998.6604000000002</v>
      </c>
      <c r="DG63" s="60">
        <v>430.75560000000002</v>
      </c>
      <c r="DH63" s="60">
        <v>2094.8445999999999</v>
      </c>
      <c r="DI63" s="60">
        <v>6117.0285000000003</v>
      </c>
      <c r="DJ63" s="60">
        <f>Table2[[#This Row],[Indirect and Induced Tax Revenues FY20 and After]]+Table2[[#This Row],[Indirect and Induced Tax Revenues Through FY20]]</f>
        <v>8211.8731000000007</v>
      </c>
      <c r="DK63" s="60">
        <v>640.99469999999997</v>
      </c>
      <c r="DL63" s="60">
        <v>3107.962</v>
      </c>
      <c r="DM63" s="60">
        <v>9102.5715</v>
      </c>
      <c r="DN63" s="60">
        <f>Table2[[#This Row],[TOTAL Tax Revenues Before Assistance FY20 and After]]+Table2[[#This Row],[TOTAL Tax Revenues Before Assistance Through FY20]]</f>
        <v>12210.5335</v>
      </c>
      <c r="DO63" s="60">
        <v>633.21469999999999</v>
      </c>
      <c r="DP63" s="60">
        <v>3062.9976999999999</v>
      </c>
      <c r="DQ63" s="60">
        <v>9026.3528000000006</v>
      </c>
      <c r="DR63" s="60">
        <f>Table2[[#This Row],[TOTAL Tax Revenues Net of Assistance Recapture and Penalty Through FY20]]+Table2[[#This Row],[TOTAL Tax Revenues Net of Assistance Recapture and Penalty FY20 and After]]</f>
        <v>12089.3505</v>
      </c>
      <c r="DS63" s="60">
        <v>0</v>
      </c>
      <c r="DT63" s="60">
        <v>0</v>
      </c>
      <c r="DU63" s="60">
        <v>0</v>
      </c>
      <c r="DV63" s="60">
        <v>0</v>
      </c>
      <c r="DW63" s="74">
        <v>0</v>
      </c>
      <c r="DX63" s="74">
        <v>11</v>
      </c>
      <c r="DY63" s="74">
        <v>5</v>
      </c>
      <c r="DZ63" s="74">
        <v>136</v>
      </c>
      <c r="EA63" s="74">
        <v>0</v>
      </c>
      <c r="EB63" s="74">
        <v>11</v>
      </c>
      <c r="EC63" s="74">
        <v>5</v>
      </c>
      <c r="ED63" s="74">
        <v>136</v>
      </c>
      <c r="EE63" s="74">
        <v>0</v>
      </c>
      <c r="EF63" s="74">
        <v>100</v>
      </c>
      <c r="EG63" s="74">
        <v>100</v>
      </c>
      <c r="EH63" s="74">
        <v>100</v>
      </c>
      <c r="EI63" s="8">
        <f>Table2[[#This Row],[Total Industrial Employees FY20]]+Table2[[#This Row],[Total Restaurant Employees FY20]]+Table2[[#This Row],[Total Retail Employees FY20]]+Table2[[#This Row],[Total Other Employees FY20]]</f>
        <v>152</v>
      </c>
      <c r="EJ63" s="8">
        <f>Table2[[#This Row],[Number of Industrial Employees Earning More than Living Wage FY20]]+Table2[[#This Row],[Number of Restaurant Employees Earning More than Living Wage FY20]]+Table2[[#This Row],[Number of Retail Employees Earning More than Living Wage FY20]]+Table2[[#This Row],[Number of Other Employees Earning More than Living Wage FY20]]</f>
        <v>152</v>
      </c>
      <c r="EK63" s="72">
        <f>Table2[[#This Row],[Total Employees Earning More than Living Wage FY20]]/Table2[[#This Row],[Total Jobs FY20]]</f>
        <v>1</v>
      </c>
    </row>
    <row r="64" spans="1:141" x14ac:dyDescent="0.25">
      <c r="A64" s="9">
        <v>93208</v>
      </c>
      <c r="B64" s="11" t="s">
        <v>310</v>
      </c>
      <c r="C64" s="11" t="s">
        <v>763</v>
      </c>
      <c r="D64" s="11" t="s">
        <v>1046</v>
      </c>
      <c r="E64" s="15">
        <v>3</v>
      </c>
      <c r="F64" s="7">
        <v>819</v>
      </c>
      <c r="G64" s="7">
        <v>56</v>
      </c>
      <c r="H64" s="7">
        <v>13800</v>
      </c>
      <c r="I64" s="7">
        <v>173152</v>
      </c>
      <c r="J64" s="7">
        <v>623210</v>
      </c>
      <c r="K64" s="11" t="s">
        <v>1107</v>
      </c>
      <c r="L64" s="11" t="s">
        <v>1262</v>
      </c>
      <c r="M64" s="11" t="s">
        <v>1263</v>
      </c>
      <c r="N64" s="18">
        <v>2335000</v>
      </c>
      <c r="O64" s="11" t="s">
        <v>1663</v>
      </c>
      <c r="P64" s="8">
        <v>0</v>
      </c>
      <c r="Q64" s="8">
        <v>0</v>
      </c>
      <c r="R64" s="8">
        <v>0</v>
      </c>
      <c r="S64" s="8">
        <v>0</v>
      </c>
      <c r="T64" s="8">
        <v>0</v>
      </c>
      <c r="U64" s="8">
        <v>0</v>
      </c>
      <c r="V64" s="8">
        <v>92</v>
      </c>
      <c r="W64" s="8">
        <v>0</v>
      </c>
      <c r="X64" s="8">
        <v>0</v>
      </c>
      <c r="Y64" s="8">
        <v>129</v>
      </c>
      <c r="Z64" s="8">
        <v>87</v>
      </c>
      <c r="AA64" s="19">
        <v>0</v>
      </c>
      <c r="AB64" s="8">
        <v>0</v>
      </c>
      <c r="AC64" s="8">
        <v>0</v>
      </c>
      <c r="AD64" s="8">
        <v>0</v>
      </c>
      <c r="AE64" s="8">
        <v>0</v>
      </c>
      <c r="AF64" s="8">
        <v>0</v>
      </c>
      <c r="AI64" s="60">
        <v>0</v>
      </c>
      <c r="AJ64" s="60">
        <v>0</v>
      </c>
      <c r="AK64" s="60">
        <v>0</v>
      </c>
      <c r="AL64" s="60">
        <f>Table2[[#This Row],[Company Direct Land Through FY20]]+Table2[[#This Row],[Company Direct Land FY20 and After]]</f>
        <v>0</v>
      </c>
      <c r="AM64" s="60">
        <v>0</v>
      </c>
      <c r="AN64" s="60">
        <v>0</v>
      </c>
      <c r="AO64" s="60">
        <v>0</v>
      </c>
      <c r="AP64" s="60">
        <f>Table2[[#This Row],[Company Direct Building Through FY20]]+Table2[[#This Row],[Company Direct Building FY20 and After]]</f>
        <v>0</v>
      </c>
      <c r="AQ64" s="60">
        <v>0</v>
      </c>
      <c r="AR64" s="60">
        <v>0</v>
      </c>
      <c r="AS64" s="60">
        <v>0</v>
      </c>
      <c r="AT64" s="60">
        <f>Table2[[#This Row],[Mortgage Recording Tax Through FY20]]+Table2[[#This Row],[Mortgage Recording Tax FY20 and After]]</f>
        <v>0</v>
      </c>
      <c r="AU64" s="60">
        <v>0</v>
      </c>
      <c r="AV64" s="60">
        <v>0</v>
      </c>
      <c r="AW64" s="60">
        <v>0</v>
      </c>
      <c r="AX64" s="60">
        <f>Table2[[#This Row],[Pilot Savings Through FY20]]+Table2[[#This Row],[Pilot Savings FY20 and After]]</f>
        <v>0</v>
      </c>
      <c r="AY64" s="60">
        <v>0</v>
      </c>
      <c r="AZ64" s="60">
        <v>0</v>
      </c>
      <c r="BA64" s="60">
        <v>0</v>
      </c>
      <c r="BB64" s="60">
        <f>Table2[[#This Row],[Mortgage Recording Tax Exemption Through FY20]]+Table2[[#This Row],[Indirect and Induced Land FY20]]</f>
        <v>37.926499999999997</v>
      </c>
      <c r="BC64" s="60">
        <v>37.926499999999997</v>
      </c>
      <c r="BD64" s="60">
        <v>360.83229999999998</v>
      </c>
      <c r="BE64" s="60">
        <v>0</v>
      </c>
      <c r="BF64" s="60">
        <f>Table2[[#This Row],[Indirect and Induced Land Through FY20]]+Table2[[#This Row],[Indirect and Induced Land FY20 and After]]</f>
        <v>360.83229999999998</v>
      </c>
      <c r="BG64" s="60">
        <v>134.4666</v>
      </c>
      <c r="BH64" s="60">
        <v>1279.3142</v>
      </c>
      <c r="BI64" s="60">
        <v>0</v>
      </c>
      <c r="BJ64" s="60">
        <f>Table2[[#This Row],[Indirect and Induced Building Through FY20]]+Table2[[#This Row],[Indirect and Induced Building FY20 and After]]</f>
        <v>1279.3142</v>
      </c>
      <c r="BK64" s="60">
        <v>172.3931</v>
      </c>
      <c r="BL64" s="60">
        <v>1640.1465000000001</v>
      </c>
      <c r="BM64" s="60">
        <v>0</v>
      </c>
      <c r="BN64" s="60">
        <f>Table2[[#This Row],[TOTAL Real Property Related Taxes Through FY20]]+Table2[[#This Row],[TOTAL Real Property Related Taxes FY20 and After]]</f>
        <v>1640.1465000000001</v>
      </c>
      <c r="BO64" s="60">
        <v>142.91679999999999</v>
      </c>
      <c r="BP64" s="60">
        <v>1593.3280999999999</v>
      </c>
      <c r="BQ64" s="60">
        <v>0</v>
      </c>
      <c r="BR64" s="60">
        <f>Table2[[#This Row],[Company Direct Through FY20]]+Table2[[#This Row],[Company Direct FY20 and After]]</f>
        <v>1593.3280999999999</v>
      </c>
      <c r="BS64" s="60">
        <v>0</v>
      </c>
      <c r="BT64" s="60">
        <v>0</v>
      </c>
      <c r="BU64" s="60">
        <v>0</v>
      </c>
      <c r="BV64" s="60">
        <f>Table2[[#This Row],[Sales Tax Exemption Through FY20]]+Table2[[#This Row],[Sales Tax Exemption FY20 and After]]</f>
        <v>0</v>
      </c>
      <c r="BW64" s="60">
        <v>0</v>
      </c>
      <c r="BX64" s="60">
        <v>0</v>
      </c>
      <c r="BY64" s="60">
        <v>0</v>
      </c>
      <c r="BZ64" s="60">
        <f>Table2[[#This Row],[Energy Tax Savings Through FY20]]+Table2[[#This Row],[Energy Tax Savings FY20 and After]]</f>
        <v>0</v>
      </c>
      <c r="CA64" s="60">
        <v>0.42909999999999998</v>
      </c>
      <c r="CB64" s="60">
        <v>12.9666</v>
      </c>
      <c r="CC64" s="60">
        <v>0</v>
      </c>
      <c r="CD64" s="60">
        <f>Table2[[#This Row],[Tax Exempt Bond Savings Through FY20]]+Table2[[#This Row],[Tax Exempt Bond Savings FY20 and After]]</f>
        <v>12.9666</v>
      </c>
      <c r="CE64" s="60">
        <v>153.7063</v>
      </c>
      <c r="CF64" s="60">
        <v>1823.2946999999999</v>
      </c>
      <c r="CG64" s="60">
        <v>0</v>
      </c>
      <c r="CH64" s="60">
        <f>Table2[[#This Row],[Indirect and Induced Through FY20]]+Table2[[#This Row],[Indirect and Induced FY20 and After]]</f>
        <v>1823.2946999999999</v>
      </c>
      <c r="CI64" s="60">
        <v>296.19400000000002</v>
      </c>
      <c r="CJ64" s="60">
        <v>3403.6561999999999</v>
      </c>
      <c r="CK64" s="60">
        <v>0</v>
      </c>
      <c r="CL64" s="60">
        <f>Table2[[#This Row],[TOTAL Income Consumption Use Taxes Through FY20]]+Table2[[#This Row],[TOTAL Income Consumption Use Taxes FY20 and After]]</f>
        <v>3403.6561999999999</v>
      </c>
      <c r="CM64" s="60">
        <v>0.42909999999999998</v>
      </c>
      <c r="CN64" s="60">
        <v>12.9666</v>
      </c>
      <c r="CO64" s="60">
        <v>0</v>
      </c>
      <c r="CP64" s="60">
        <f>Table2[[#This Row],[Assistance Provided Through FY20]]+Table2[[#This Row],[Assistance Provided FY20 and After]]</f>
        <v>12.9666</v>
      </c>
      <c r="CQ64" s="60">
        <v>0</v>
      </c>
      <c r="CR64" s="60">
        <v>0</v>
      </c>
      <c r="CS64" s="60">
        <v>0</v>
      </c>
      <c r="CT64" s="60">
        <f>Table2[[#This Row],[Recapture Cancellation Reduction Amount Through FY20]]+Table2[[#This Row],[Recapture Cancellation Reduction Amount FY20 and After]]</f>
        <v>0</v>
      </c>
      <c r="CU64" s="60">
        <v>0</v>
      </c>
      <c r="CV64" s="60">
        <v>0</v>
      </c>
      <c r="CW64" s="60">
        <v>0</v>
      </c>
      <c r="CX64" s="60">
        <f>Table2[[#This Row],[Penalty Paid Through FY20]]+Table2[[#This Row],[Penalty Paid FY20 and After]]</f>
        <v>0</v>
      </c>
      <c r="CY64" s="60">
        <v>0.42909999999999998</v>
      </c>
      <c r="CZ64" s="60">
        <v>12.9666</v>
      </c>
      <c r="DA64" s="60">
        <v>0</v>
      </c>
      <c r="DB64" s="60">
        <f>Table2[[#This Row],[TOTAL Assistance Net of Recapture Penalties Through FY20]]+Table2[[#This Row],[TOTAL Assistance Net of Recapture Penalties FY20 and After]]</f>
        <v>12.9666</v>
      </c>
      <c r="DC64" s="60">
        <v>142.91679999999999</v>
      </c>
      <c r="DD64" s="60">
        <v>1593.3280999999999</v>
      </c>
      <c r="DE64" s="60">
        <v>0</v>
      </c>
      <c r="DF64" s="60">
        <f>Table2[[#This Row],[Company Direct Tax Revenue Before Assistance Through FY20]]+Table2[[#This Row],[Company Direct Tax Revenue Before Assistance FY20 and After]]</f>
        <v>1593.3280999999999</v>
      </c>
      <c r="DG64" s="60">
        <v>326.0994</v>
      </c>
      <c r="DH64" s="60">
        <v>3463.4412000000002</v>
      </c>
      <c r="DI64" s="60">
        <v>0</v>
      </c>
      <c r="DJ64" s="60">
        <f>Table2[[#This Row],[Indirect and Induced Tax Revenues FY20 and After]]+Table2[[#This Row],[Indirect and Induced Tax Revenues Through FY20]]</f>
        <v>3463.4412000000002</v>
      </c>
      <c r="DK64" s="60">
        <v>469.01620000000003</v>
      </c>
      <c r="DL64" s="60">
        <v>5056.7692999999999</v>
      </c>
      <c r="DM64" s="60">
        <v>0</v>
      </c>
      <c r="DN64" s="60">
        <f>Table2[[#This Row],[TOTAL Tax Revenues Before Assistance FY20 and After]]+Table2[[#This Row],[TOTAL Tax Revenues Before Assistance Through FY20]]</f>
        <v>5056.7692999999999</v>
      </c>
      <c r="DO64" s="60">
        <v>468.58710000000002</v>
      </c>
      <c r="DP64" s="60">
        <v>5043.8027000000002</v>
      </c>
      <c r="DQ64" s="60">
        <v>0</v>
      </c>
      <c r="DR64" s="60">
        <f>Table2[[#This Row],[TOTAL Tax Revenues Net of Assistance Recapture and Penalty Through FY20]]+Table2[[#This Row],[TOTAL Tax Revenues Net of Assistance Recapture and Penalty FY20 and After]]</f>
        <v>5043.8027000000002</v>
      </c>
      <c r="DS64" s="60">
        <v>0</v>
      </c>
      <c r="DT64" s="60">
        <v>0</v>
      </c>
      <c r="DU64" s="60">
        <v>0</v>
      </c>
      <c r="DV64" s="60">
        <v>0</v>
      </c>
      <c r="DW64" s="75">
        <v>0</v>
      </c>
      <c r="DX64" s="75">
        <v>0</v>
      </c>
      <c r="DY64" s="75">
        <v>0</v>
      </c>
      <c r="DZ64" s="75">
        <v>0</v>
      </c>
      <c r="EA64" s="75">
        <v>0</v>
      </c>
      <c r="EB64" s="75">
        <v>0</v>
      </c>
      <c r="EC64" s="75">
        <v>0</v>
      </c>
      <c r="ED64" s="75">
        <v>0</v>
      </c>
      <c r="EE64" s="75">
        <v>0</v>
      </c>
      <c r="EF64" s="75">
        <v>0</v>
      </c>
      <c r="EG64" s="75">
        <v>0</v>
      </c>
      <c r="EH64" s="75">
        <v>0</v>
      </c>
      <c r="EI64" s="76">
        <v>0</v>
      </c>
      <c r="EJ64" s="76">
        <v>0</v>
      </c>
      <c r="EK64" s="77">
        <v>0</v>
      </c>
    </row>
    <row r="65" spans="1:141" x14ac:dyDescent="0.25">
      <c r="A65" s="9">
        <v>93214</v>
      </c>
      <c r="B65" s="11" t="s">
        <v>312</v>
      </c>
      <c r="C65" s="11" t="s">
        <v>765</v>
      </c>
      <c r="D65" s="11" t="s">
        <v>1044</v>
      </c>
      <c r="E65" s="15">
        <v>44</v>
      </c>
      <c r="F65" s="7">
        <v>6685</v>
      </c>
      <c r="G65" s="7">
        <v>34</v>
      </c>
      <c r="H65" s="7">
        <v>33000</v>
      </c>
      <c r="I65" s="7">
        <v>60865</v>
      </c>
      <c r="J65" s="7">
        <v>611110</v>
      </c>
      <c r="K65" s="11" t="s">
        <v>1067</v>
      </c>
      <c r="L65" s="11" t="s">
        <v>1265</v>
      </c>
      <c r="M65" s="11" t="s">
        <v>1237</v>
      </c>
      <c r="N65" s="18">
        <v>13200000</v>
      </c>
      <c r="O65" s="11" t="s">
        <v>1671</v>
      </c>
      <c r="P65" s="8">
        <v>122</v>
      </c>
      <c r="Q65" s="8">
        <v>0</v>
      </c>
      <c r="R65" s="8">
        <v>80</v>
      </c>
      <c r="S65" s="8">
        <v>0</v>
      </c>
      <c r="T65" s="8">
        <v>0</v>
      </c>
      <c r="U65" s="8">
        <v>202</v>
      </c>
      <c r="V65" s="8">
        <v>141</v>
      </c>
      <c r="W65" s="8">
        <v>0</v>
      </c>
      <c r="X65" s="8">
        <v>0</v>
      </c>
      <c r="Y65" s="8">
        <v>90</v>
      </c>
      <c r="Z65" s="8">
        <v>9</v>
      </c>
      <c r="AA65" s="19">
        <v>0</v>
      </c>
      <c r="AB65" s="8">
        <v>0</v>
      </c>
      <c r="AC65" s="8">
        <v>0</v>
      </c>
      <c r="AD65" s="8">
        <v>0</v>
      </c>
      <c r="AE65" s="8">
        <v>0</v>
      </c>
      <c r="AF65" s="8">
        <v>100</v>
      </c>
      <c r="AG65" s="8" t="s">
        <v>1686</v>
      </c>
      <c r="AH65" s="8" t="s">
        <v>1687</v>
      </c>
      <c r="AI65" s="60">
        <v>0</v>
      </c>
      <c r="AJ65" s="60">
        <v>0</v>
      </c>
      <c r="AK65" s="60">
        <v>0</v>
      </c>
      <c r="AL65" s="60">
        <f>Table2[[#This Row],[Company Direct Land Through FY20]]+Table2[[#This Row],[Company Direct Land FY20 and After]]</f>
        <v>0</v>
      </c>
      <c r="AM65" s="60">
        <v>0</v>
      </c>
      <c r="AN65" s="60">
        <v>0</v>
      </c>
      <c r="AO65" s="60">
        <v>0</v>
      </c>
      <c r="AP65" s="60">
        <f>Table2[[#This Row],[Company Direct Building Through FY20]]+Table2[[#This Row],[Company Direct Building FY20 and After]]</f>
        <v>0</v>
      </c>
      <c r="AQ65" s="60">
        <v>0</v>
      </c>
      <c r="AR65" s="60">
        <v>238.00129999999999</v>
      </c>
      <c r="AS65" s="60">
        <v>0</v>
      </c>
      <c r="AT65" s="60">
        <f>Table2[[#This Row],[Mortgage Recording Tax Through FY20]]+Table2[[#This Row],[Mortgage Recording Tax FY20 and After]]</f>
        <v>238.00129999999999</v>
      </c>
      <c r="AU65" s="60">
        <v>0</v>
      </c>
      <c r="AV65" s="60">
        <v>0</v>
      </c>
      <c r="AW65" s="60">
        <v>0</v>
      </c>
      <c r="AX65" s="60">
        <f>Table2[[#This Row],[Pilot Savings Through FY20]]+Table2[[#This Row],[Pilot Savings FY20 and After]]</f>
        <v>0</v>
      </c>
      <c r="AY65" s="60">
        <v>0</v>
      </c>
      <c r="AZ65" s="60">
        <v>238.00129999999999</v>
      </c>
      <c r="BA65" s="60">
        <v>0</v>
      </c>
      <c r="BB65" s="60">
        <f>Table2[[#This Row],[Mortgage Recording Tax Exemption Through FY20]]+Table2[[#This Row],[Indirect and Induced Land FY20]]</f>
        <v>294.51209999999998</v>
      </c>
      <c r="BC65" s="60">
        <v>56.510800000000003</v>
      </c>
      <c r="BD65" s="60">
        <v>422.98450000000003</v>
      </c>
      <c r="BE65" s="60">
        <v>347.8442</v>
      </c>
      <c r="BF65" s="60">
        <f>Table2[[#This Row],[Indirect and Induced Land Through FY20]]+Table2[[#This Row],[Indirect and Induced Land FY20 and After]]</f>
        <v>770.82870000000003</v>
      </c>
      <c r="BG65" s="60">
        <v>200.35640000000001</v>
      </c>
      <c r="BH65" s="60">
        <v>1499.6723999999999</v>
      </c>
      <c r="BI65" s="60">
        <v>1233.2651000000001</v>
      </c>
      <c r="BJ65" s="60">
        <f>Table2[[#This Row],[Indirect and Induced Building Through FY20]]+Table2[[#This Row],[Indirect and Induced Building FY20 and After]]</f>
        <v>2732.9375</v>
      </c>
      <c r="BK65" s="60">
        <v>256.86720000000003</v>
      </c>
      <c r="BL65" s="60">
        <v>1922.6569</v>
      </c>
      <c r="BM65" s="60">
        <v>1581.1093000000001</v>
      </c>
      <c r="BN65" s="60">
        <f>Table2[[#This Row],[TOTAL Real Property Related Taxes Through FY20]]+Table2[[#This Row],[TOTAL Real Property Related Taxes FY20 and After]]</f>
        <v>3503.7662</v>
      </c>
      <c r="BO65" s="60">
        <v>288.36369999999999</v>
      </c>
      <c r="BP65" s="60">
        <v>2240.7314000000001</v>
      </c>
      <c r="BQ65" s="60">
        <v>1774.9813999999999</v>
      </c>
      <c r="BR65" s="60">
        <f>Table2[[#This Row],[Company Direct Through FY20]]+Table2[[#This Row],[Company Direct FY20 and After]]</f>
        <v>4015.7128000000002</v>
      </c>
      <c r="BS65" s="60">
        <v>0</v>
      </c>
      <c r="BT65" s="60">
        <v>0</v>
      </c>
      <c r="BU65" s="60">
        <v>0</v>
      </c>
      <c r="BV65" s="60">
        <f>Table2[[#This Row],[Sales Tax Exemption Through FY20]]+Table2[[#This Row],[Sales Tax Exemption FY20 and After]]</f>
        <v>0</v>
      </c>
      <c r="BW65" s="60">
        <v>0</v>
      </c>
      <c r="BX65" s="60">
        <v>0</v>
      </c>
      <c r="BY65" s="60">
        <v>0</v>
      </c>
      <c r="BZ65" s="60">
        <f>Table2[[#This Row],[Energy Tax Savings Through FY20]]+Table2[[#This Row],[Energy Tax Savings FY20 and After]]</f>
        <v>0</v>
      </c>
      <c r="CA65" s="60">
        <v>5.2851999999999997</v>
      </c>
      <c r="CB65" s="60">
        <v>71.464500000000001</v>
      </c>
      <c r="CC65" s="60">
        <v>24.731999999999999</v>
      </c>
      <c r="CD65" s="60">
        <f>Table2[[#This Row],[Tax Exempt Bond Savings Through FY20]]+Table2[[#This Row],[Tax Exempt Bond Savings FY20 and After]]</f>
        <v>96.1965</v>
      </c>
      <c r="CE65" s="60">
        <v>278.4828</v>
      </c>
      <c r="CF65" s="60">
        <v>2560.5331000000001</v>
      </c>
      <c r="CG65" s="60">
        <v>1714.1609000000001</v>
      </c>
      <c r="CH65" s="60">
        <f>Table2[[#This Row],[Indirect and Induced Through FY20]]+Table2[[#This Row],[Indirect and Induced FY20 and After]]</f>
        <v>4274.6940000000004</v>
      </c>
      <c r="CI65" s="60">
        <v>561.56129999999996</v>
      </c>
      <c r="CJ65" s="60">
        <v>4729.8</v>
      </c>
      <c r="CK65" s="60">
        <v>3464.4103</v>
      </c>
      <c r="CL65" s="60">
        <f>Table2[[#This Row],[TOTAL Income Consumption Use Taxes Through FY20]]+Table2[[#This Row],[TOTAL Income Consumption Use Taxes FY20 and After]]</f>
        <v>8194.2103000000006</v>
      </c>
      <c r="CM65" s="60">
        <v>5.2851999999999997</v>
      </c>
      <c r="CN65" s="60">
        <v>309.4658</v>
      </c>
      <c r="CO65" s="60">
        <v>24.731999999999999</v>
      </c>
      <c r="CP65" s="60">
        <f>Table2[[#This Row],[Assistance Provided Through FY20]]+Table2[[#This Row],[Assistance Provided FY20 and After]]</f>
        <v>334.19780000000003</v>
      </c>
      <c r="CQ65" s="60">
        <v>0</v>
      </c>
      <c r="CR65" s="60">
        <v>0</v>
      </c>
      <c r="CS65" s="60">
        <v>0</v>
      </c>
      <c r="CT65" s="60">
        <f>Table2[[#This Row],[Recapture Cancellation Reduction Amount Through FY20]]+Table2[[#This Row],[Recapture Cancellation Reduction Amount FY20 and After]]</f>
        <v>0</v>
      </c>
      <c r="CU65" s="60">
        <v>0</v>
      </c>
      <c r="CV65" s="60">
        <v>0</v>
      </c>
      <c r="CW65" s="60">
        <v>0</v>
      </c>
      <c r="CX65" s="60">
        <f>Table2[[#This Row],[Penalty Paid Through FY20]]+Table2[[#This Row],[Penalty Paid FY20 and After]]</f>
        <v>0</v>
      </c>
      <c r="CY65" s="60">
        <v>5.2851999999999997</v>
      </c>
      <c r="CZ65" s="60">
        <v>309.4658</v>
      </c>
      <c r="DA65" s="60">
        <v>24.731999999999999</v>
      </c>
      <c r="DB65" s="60">
        <f>Table2[[#This Row],[TOTAL Assistance Net of Recapture Penalties Through FY20]]+Table2[[#This Row],[TOTAL Assistance Net of Recapture Penalties FY20 and After]]</f>
        <v>334.19780000000003</v>
      </c>
      <c r="DC65" s="60">
        <v>288.36369999999999</v>
      </c>
      <c r="DD65" s="60">
        <v>2478.7327</v>
      </c>
      <c r="DE65" s="60">
        <v>1774.9813999999999</v>
      </c>
      <c r="DF65" s="60">
        <f>Table2[[#This Row],[Company Direct Tax Revenue Before Assistance Through FY20]]+Table2[[#This Row],[Company Direct Tax Revenue Before Assistance FY20 and After]]</f>
        <v>4253.7141000000001</v>
      </c>
      <c r="DG65" s="60">
        <v>535.35</v>
      </c>
      <c r="DH65" s="60">
        <v>4483.1899999999996</v>
      </c>
      <c r="DI65" s="60">
        <v>3295.2701999999999</v>
      </c>
      <c r="DJ65" s="60">
        <f>Table2[[#This Row],[Indirect and Induced Tax Revenues FY20 and After]]+Table2[[#This Row],[Indirect and Induced Tax Revenues Through FY20]]</f>
        <v>7778.4601999999995</v>
      </c>
      <c r="DK65" s="60">
        <v>823.71370000000002</v>
      </c>
      <c r="DL65" s="60">
        <v>6961.9227000000001</v>
      </c>
      <c r="DM65" s="60">
        <v>5070.2515999999996</v>
      </c>
      <c r="DN65" s="60">
        <f>Table2[[#This Row],[TOTAL Tax Revenues Before Assistance FY20 and After]]+Table2[[#This Row],[TOTAL Tax Revenues Before Assistance Through FY20]]</f>
        <v>12032.174299999999</v>
      </c>
      <c r="DO65" s="60">
        <v>818.42849999999999</v>
      </c>
      <c r="DP65" s="60">
        <v>6652.4569000000001</v>
      </c>
      <c r="DQ65" s="60">
        <v>5045.5195999999996</v>
      </c>
      <c r="DR65" s="60">
        <f>Table2[[#This Row],[TOTAL Tax Revenues Net of Assistance Recapture and Penalty Through FY20]]+Table2[[#This Row],[TOTAL Tax Revenues Net of Assistance Recapture and Penalty FY20 and After]]</f>
        <v>11697.976500000001</v>
      </c>
      <c r="DS65" s="60">
        <v>0</v>
      </c>
      <c r="DT65" s="60">
        <v>0</v>
      </c>
      <c r="DU65" s="60">
        <v>0</v>
      </c>
      <c r="DV65" s="60">
        <v>0</v>
      </c>
      <c r="DW65" s="74">
        <v>0</v>
      </c>
      <c r="DX65" s="74">
        <v>0</v>
      </c>
      <c r="DY65" s="74">
        <v>0</v>
      </c>
      <c r="DZ65" s="74">
        <v>202</v>
      </c>
      <c r="EA65" s="74">
        <v>0</v>
      </c>
      <c r="EB65" s="74">
        <v>0</v>
      </c>
      <c r="EC65" s="74">
        <v>0</v>
      </c>
      <c r="ED65" s="74">
        <v>202</v>
      </c>
      <c r="EE65" s="74">
        <v>0</v>
      </c>
      <c r="EF65" s="74">
        <v>0</v>
      </c>
      <c r="EG65" s="74">
        <v>0</v>
      </c>
      <c r="EH65" s="74">
        <v>100</v>
      </c>
      <c r="EI65" s="8">
        <f>Table2[[#This Row],[Total Industrial Employees FY20]]+Table2[[#This Row],[Total Restaurant Employees FY20]]+Table2[[#This Row],[Total Retail Employees FY20]]+Table2[[#This Row],[Total Other Employees FY20]]</f>
        <v>202</v>
      </c>
      <c r="EJ65" s="8">
        <f>Table2[[#This Row],[Number of Industrial Employees Earning More than Living Wage FY20]]+Table2[[#This Row],[Number of Restaurant Employees Earning More than Living Wage FY20]]+Table2[[#This Row],[Number of Retail Employees Earning More than Living Wage FY20]]+Table2[[#This Row],[Number of Other Employees Earning More than Living Wage FY20]]</f>
        <v>202</v>
      </c>
      <c r="EK65" s="72">
        <f>Table2[[#This Row],[Total Employees Earning More than Living Wage FY20]]/Table2[[#This Row],[Total Jobs FY20]]</f>
        <v>1</v>
      </c>
    </row>
    <row r="66" spans="1:141" x14ac:dyDescent="0.25">
      <c r="A66" s="78">
        <v>91009</v>
      </c>
      <c r="B66" s="12" t="s">
        <v>151</v>
      </c>
      <c r="C66" s="12" t="s">
        <v>605</v>
      </c>
      <c r="D66" s="12" t="s">
        <v>1044</v>
      </c>
      <c r="E66" s="78">
        <v>34</v>
      </c>
      <c r="F66" s="79">
        <v>2918</v>
      </c>
      <c r="G66" s="79">
        <v>19</v>
      </c>
      <c r="H66" s="79">
        <v>34580</v>
      </c>
      <c r="I66" s="79">
        <v>23150</v>
      </c>
      <c r="J66" s="79">
        <v>311612</v>
      </c>
      <c r="K66" s="12" t="s">
        <v>1048</v>
      </c>
      <c r="L66" s="12" t="s">
        <v>1059</v>
      </c>
      <c r="M66" s="12" t="s">
        <v>1060</v>
      </c>
      <c r="N66" s="80">
        <v>1995000</v>
      </c>
      <c r="O66" s="12" t="s">
        <v>1661</v>
      </c>
      <c r="P66" s="81">
        <v>1</v>
      </c>
      <c r="Q66" s="81">
        <v>0</v>
      </c>
      <c r="R66" s="81">
        <v>50</v>
      </c>
      <c r="S66" s="81">
        <v>0</v>
      </c>
      <c r="T66" s="81">
        <v>0</v>
      </c>
      <c r="U66" s="81">
        <v>51</v>
      </c>
      <c r="V66" s="81">
        <v>50</v>
      </c>
      <c r="W66" s="81">
        <v>0</v>
      </c>
      <c r="X66" s="81">
        <v>0</v>
      </c>
      <c r="Y66" s="81">
        <v>0</v>
      </c>
      <c r="Z66" s="81">
        <v>31</v>
      </c>
      <c r="AA66" s="82">
        <v>0</v>
      </c>
      <c r="AB66" s="81">
        <v>0</v>
      </c>
      <c r="AC66" s="81">
        <v>0</v>
      </c>
      <c r="AD66" s="81">
        <v>0</v>
      </c>
      <c r="AE66" s="81">
        <v>0</v>
      </c>
      <c r="AF66" s="81">
        <v>76.470588235294116</v>
      </c>
      <c r="AG66" s="81" t="s">
        <v>1686</v>
      </c>
      <c r="AH66" s="81" t="s">
        <v>1687</v>
      </c>
      <c r="AI66" s="83">
        <v>38.097999999999999</v>
      </c>
      <c r="AJ66" s="83">
        <v>264.30270000000002</v>
      </c>
      <c r="AK66" s="83">
        <v>12.8887</v>
      </c>
      <c r="AL66" s="83">
        <f>Table2[[#This Row],[Company Direct Land Through FY20]]+Table2[[#This Row],[Company Direct Land FY20 and After]]</f>
        <v>277.19140000000004</v>
      </c>
      <c r="AM66" s="83">
        <v>20.668500000000002</v>
      </c>
      <c r="AN66" s="83">
        <v>357.59440000000001</v>
      </c>
      <c r="AO66" s="83">
        <v>6.9922000000000004</v>
      </c>
      <c r="AP66" s="83">
        <f>Table2[[#This Row],[Company Direct Building Through FY20]]+Table2[[#This Row],[Company Direct Building FY20 and After]]</f>
        <v>364.58660000000003</v>
      </c>
      <c r="AQ66" s="83">
        <v>0</v>
      </c>
      <c r="AR66" s="83">
        <v>0</v>
      </c>
      <c r="AS66" s="83">
        <v>0</v>
      </c>
      <c r="AT66" s="83">
        <f>Table2[[#This Row],[Mortgage Recording Tax Through FY20]]+Table2[[#This Row],[Mortgage Recording Tax FY20 and After]]</f>
        <v>0</v>
      </c>
      <c r="AU66" s="83">
        <v>25.198599999999999</v>
      </c>
      <c r="AV66" s="83">
        <v>150.8528</v>
      </c>
      <c r="AW66" s="83">
        <v>8.5246999999999993</v>
      </c>
      <c r="AX66" s="83">
        <f>Table2[[#This Row],[Pilot Savings Through FY20]]+Table2[[#This Row],[Pilot Savings FY20 and After]]</f>
        <v>159.3775</v>
      </c>
      <c r="AY66" s="83">
        <v>0</v>
      </c>
      <c r="AZ66" s="83">
        <v>0</v>
      </c>
      <c r="BA66" s="83">
        <v>0</v>
      </c>
      <c r="BB66" s="83">
        <f>Table2[[#This Row],[Mortgage Recording Tax Exemption Through FY20]]+Table2[[#This Row],[Indirect and Induced Land FY20]]</f>
        <v>32.548299999999998</v>
      </c>
      <c r="BC66" s="83">
        <v>32.548299999999998</v>
      </c>
      <c r="BD66" s="83">
        <v>958.73419999999999</v>
      </c>
      <c r="BE66" s="83">
        <v>11.011100000000001</v>
      </c>
      <c r="BF66" s="83">
        <f>Table2[[#This Row],[Indirect and Induced Land Through FY20]]+Table2[[#This Row],[Indirect and Induced Land FY20 and After]]</f>
        <v>969.74530000000004</v>
      </c>
      <c r="BG66" s="83">
        <v>115.3985</v>
      </c>
      <c r="BH66" s="83">
        <v>3399.1489999999999</v>
      </c>
      <c r="BI66" s="83">
        <v>39.0396</v>
      </c>
      <c r="BJ66" s="83">
        <f>Table2[[#This Row],[Indirect and Induced Building Through FY20]]+Table2[[#This Row],[Indirect and Induced Building FY20 and After]]</f>
        <v>3438.1886</v>
      </c>
      <c r="BK66" s="83">
        <v>181.5147</v>
      </c>
      <c r="BL66" s="83">
        <v>4828.9274999999998</v>
      </c>
      <c r="BM66" s="83">
        <v>61.4069</v>
      </c>
      <c r="BN66" s="83">
        <f>Table2[[#This Row],[TOTAL Real Property Related Taxes Through FY20]]+Table2[[#This Row],[TOTAL Real Property Related Taxes FY20 and After]]</f>
        <v>4890.3343999999997</v>
      </c>
      <c r="BO66" s="83">
        <v>612.31089999999995</v>
      </c>
      <c r="BP66" s="83">
        <v>16144.4642</v>
      </c>
      <c r="BQ66" s="83">
        <v>207.1463</v>
      </c>
      <c r="BR66" s="83">
        <f>Table2[[#This Row],[Company Direct Through FY20]]+Table2[[#This Row],[Company Direct FY20 and After]]</f>
        <v>16351.610500000001</v>
      </c>
      <c r="BS66" s="83">
        <v>0</v>
      </c>
      <c r="BT66" s="83">
        <v>0</v>
      </c>
      <c r="BU66" s="83">
        <v>0</v>
      </c>
      <c r="BV66" s="83">
        <f>Table2[[#This Row],[Sales Tax Exemption Through FY20]]+Table2[[#This Row],[Sales Tax Exemption FY20 and After]]</f>
        <v>0</v>
      </c>
      <c r="BW66" s="83">
        <v>0</v>
      </c>
      <c r="BX66" s="83">
        <v>0</v>
      </c>
      <c r="BY66" s="83">
        <v>0</v>
      </c>
      <c r="BZ66" s="83">
        <f>Table2[[#This Row],[Energy Tax Savings Through FY20]]+Table2[[#This Row],[Energy Tax Savings FY20 and After]]</f>
        <v>0</v>
      </c>
      <c r="CA66" s="83">
        <v>0</v>
      </c>
      <c r="CB66" s="83">
        <v>18.002099999999999</v>
      </c>
      <c r="CC66" s="83">
        <v>0</v>
      </c>
      <c r="CD66" s="83">
        <f>Table2[[#This Row],[Tax Exempt Bond Savings Through FY20]]+Table2[[#This Row],[Tax Exempt Bond Savings FY20 and After]]</f>
        <v>18.002099999999999</v>
      </c>
      <c r="CE66" s="83">
        <v>160.39670000000001</v>
      </c>
      <c r="CF66" s="83">
        <v>6238.5465999999997</v>
      </c>
      <c r="CG66" s="83">
        <v>54.262599999999999</v>
      </c>
      <c r="CH66" s="83">
        <f>Table2[[#This Row],[Indirect and Induced Through FY20]]+Table2[[#This Row],[Indirect and Induced FY20 and After]]</f>
        <v>6292.8091999999997</v>
      </c>
      <c r="CI66" s="83">
        <v>772.70759999999996</v>
      </c>
      <c r="CJ66" s="83">
        <v>22365.008699999998</v>
      </c>
      <c r="CK66" s="83">
        <v>261.40890000000002</v>
      </c>
      <c r="CL66" s="83">
        <f>Table2[[#This Row],[TOTAL Income Consumption Use Taxes Through FY20]]+Table2[[#This Row],[TOTAL Income Consumption Use Taxes FY20 and After]]</f>
        <v>22626.417599999997</v>
      </c>
      <c r="CM66" s="83">
        <v>25.198599999999999</v>
      </c>
      <c r="CN66" s="83">
        <v>168.85489999999999</v>
      </c>
      <c r="CO66" s="83">
        <v>8.5246999999999993</v>
      </c>
      <c r="CP66" s="83">
        <f>Table2[[#This Row],[Assistance Provided Through FY20]]+Table2[[#This Row],[Assistance Provided FY20 and After]]</f>
        <v>177.37959999999998</v>
      </c>
      <c r="CQ66" s="83">
        <v>0</v>
      </c>
      <c r="CR66" s="83">
        <v>0</v>
      </c>
      <c r="CS66" s="83">
        <v>0</v>
      </c>
      <c r="CT66" s="83">
        <f>Table2[[#This Row],[Recapture Cancellation Reduction Amount Through FY20]]+Table2[[#This Row],[Recapture Cancellation Reduction Amount FY20 and After]]</f>
        <v>0</v>
      </c>
      <c r="CU66" s="83">
        <v>0</v>
      </c>
      <c r="CV66" s="83">
        <v>0</v>
      </c>
      <c r="CW66" s="83">
        <v>0</v>
      </c>
      <c r="CX66" s="83">
        <f>Table2[[#This Row],[Penalty Paid Through FY20]]+Table2[[#This Row],[Penalty Paid FY20 and After]]</f>
        <v>0</v>
      </c>
      <c r="CY66" s="83">
        <v>25.198599999999999</v>
      </c>
      <c r="CZ66" s="83">
        <v>168.85489999999999</v>
      </c>
      <c r="DA66" s="83">
        <v>8.5246999999999993</v>
      </c>
      <c r="DB66" s="83">
        <f>Table2[[#This Row],[TOTAL Assistance Net of Recapture Penalties Through FY20]]+Table2[[#This Row],[TOTAL Assistance Net of Recapture Penalties FY20 and After]]</f>
        <v>177.37959999999998</v>
      </c>
      <c r="DC66" s="83">
        <v>671.07740000000001</v>
      </c>
      <c r="DD66" s="83">
        <v>16766.3613</v>
      </c>
      <c r="DE66" s="83">
        <v>227.02719999999999</v>
      </c>
      <c r="DF66" s="83">
        <f>Table2[[#This Row],[Company Direct Tax Revenue Before Assistance Through FY20]]+Table2[[#This Row],[Company Direct Tax Revenue Before Assistance FY20 and After]]</f>
        <v>16993.388500000001</v>
      </c>
      <c r="DG66" s="83">
        <v>308.34350000000001</v>
      </c>
      <c r="DH66" s="83">
        <v>10596.4298</v>
      </c>
      <c r="DI66" s="83">
        <v>104.3133</v>
      </c>
      <c r="DJ66" s="83">
        <f>Table2[[#This Row],[Indirect and Induced Tax Revenues FY20 and After]]+Table2[[#This Row],[Indirect and Induced Tax Revenues Through FY20]]</f>
        <v>10700.7431</v>
      </c>
      <c r="DK66" s="83">
        <v>979.42089999999996</v>
      </c>
      <c r="DL66" s="83">
        <v>27362.791099999999</v>
      </c>
      <c r="DM66" s="83">
        <v>331.34050000000002</v>
      </c>
      <c r="DN66" s="83">
        <f>Table2[[#This Row],[TOTAL Tax Revenues Before Assistance FY20 and After]]+Table2[[#This Row],[TOTAL Tax Revenues Before Assistance Through FY20]]</f>
        <v>27694.131599999997</v>
      </c>
      <c r="DO66" s="83">
        <v>954.22230000000002</v>
      </c>
      <c r="DP66" s="83">
        <v>27193.9362</v>
      </c>
      <c r="DQ66" s="83">
        <v>322.81580000000002</v>
      </c>
      <c r="DR66" s="83">
        <f>Table2[[#This Row],[TOTAL Tax Revenues Net of Assistance Recapture and Penalty Through FY20]]+Table2[[#This Row],[TOTAL Tax Revenues Net of Assistance Recapture and Penalty FY20 and After]]</f>
        <v>27516.752</v>
      </c>
      <c r="DS66" s="83">
        <v>0</v>
      </c>
      <c r="DT66" s="83">
        <v>0</v>
      </c>
      <c r="DU66" s="83">
        <v>0</v>
      </c>
      <c r="DV66" s="83">
        <v>0</v>
      </c>
      <c r="DW66" s="74">
        <v>34</v>
      </c>
      <c r="DX66" s="74">
        <v>0</v>
      </c>
      <c r="DY66" s="74">
        <v>0</v>
      </c>
      <c r="DZ66" s="74">
        <v>17</v>
      </c>
      <c r="EA66" s="74">
        <v>34</v>
      </c>
      <c r="EB66" s="74">
        <v>0</v>
      </c>
      <c r="EC66" s="74">
        <v>0</v>
      </c>
      <c r="ED66" s="74">
        <v>17</v>
      </c>
      <c r="EE66" s="74">
        <v>100</v>
      </c>
      <c r="EF66" s="74">
        <v>0</v>
      </c>
      <c r="EG66" s="74">
        <v>0</v>
      </c>
      <c r="EH66" s="74">
        <v>100</v>
      </c>
      <c r="EI66" s="81">
        <f>Table2[[#This Row],[Total Industrial Employees FY20]]+Table2[[#This Row],[Total Restaurant Employees FY20]]+Table2[[#This Row],[Total Retail Employees FY20]]+Table2[[#This Row],[Total Other Employees FY20]]</f>
        <v>51</v>
      </c>
      <c r="EJ66" s="81">
        <f>Table2[[#This Row],[Number of Industrial Employees Earning More than Living Wage FY20]]+Table2[[#This Row],[Number of Restaurant Employees Earning More than Living Wage FY20]]+Table2[[#This Row],[Number of Retail Employees Earning More than Living Wage FY20]]+Table2[[#This Row],[Number of Other Employees Earning More than Living Wage FY20]]</f>
        <v>51</v>
      </c>
      <c r="EK66" s="84">
        <f>Table2[[#This Row],[Total Employees Earning More than Living Wage FY20]]/Table2[[#This Row],[Total Jobs FY20]]</f>
        <v>1</v>
      </c>
    </row>
    <row r="67" spans="1:141" x14ac:dyDescent="0.25">
      <c r="A67" s="9">
        <v>93216</v>
      </c>
      <c r="B67" s="11" t="s">
        <v>313</v>
      </c>
      <c r="C67" s="11" t="s">
        <v>766</v>
      </c>
      <c r="D67" s="11" t="s">
        <v>1045</v>
      </c>
      <c r="E67" s="15">
        <v>26</v>
      </c>
      <c r="F67" s="7">
        <v>251</v>
      </c>
      <c r="G67" s="7">
        <v>15</v>
      </c>
      <c r="H67" s="7">
        <v>70000</v>
      </c>
      <c r="I67" s="7">
        <v>99828</v>
      </c>
      <c r="J67" s="7">
        <v>424490</v>
      </c>
      <c r="K67" s="11" t="s">
        <v>1048</v>
      </c>
      <c r="L67" s="11" t="s">
        <v>1266</v>
      </c>
      <c r="M67" s="11" t="s">
        <v>1259</v>
      </c>
      <c r="N67" s="18">
        <v>16829550</v>
      </c>
      <c r="O67" s="11" t="s">
        <v>1666</v>
      </c>
      <c r="P67" s="8">
        <v>0</v>
      </c>
      <c r="Q67" s="8">
        <v>0</v>
      </c>
      <c r="R67" s="8">
        <v>168</v>
      </c>
      <c r="S67" s="8">
        <v>0</v>
      </c>
      <c r="T67" s="8">
        <v>0</v>
      </c>
      <c r="U67" s="8">
        <v>168</v>
      </c>
      <c r="V67" s="8">
        <v>168</v>
      </c>
      <c r="W67" s="8">
        <v>0</v>
      </c>
      <c r="X67" s="8">
        <v>0</v>
      </c>
      <c r="Y67" s="8">
        <v>0</v>
      </c>
      <c r="Z67" s="8">
        <v>60</v>
      </c>
      <c r="AA67" s="19">
        <v>0</v>
      </c>
      <c r="AB67" s="8">
        <v>0</v>
      </c>
      <c r="AC67" s="8">
        <v>0</v>
      </c>
      <c r="AD67" s="8">
        <v>0</v>
      </c>
      <c r="AE67" s="8">
        <v>0</v>
      </c>
      <c r="AF67" s="8">
        <v>91.071428571428569</v>
      </c>
      <c r="AG67" s="8" t="s">
        <v>1687</v>
      </c>
      <c r="AH67" s="8" t="s">
        <v>1687</v>
      </c>
      <c r="AI67" s="60">
        <v>86.9011</v>
      </c>
      <c r="AJ67" s="60">
        <v>843.25160000000005</v>
      </c>
      <c r="AK67" s="60">
        <v>429.59640000000002</v>
      </c>
      <c r="AL67" s="60">
        <f>Table2[[#This Row],[Company Direct Land Through FY20]]+Table2[[#This Row],[Company Direct Land FY20 and After]]</f>
        <v>1272.848</v>
      </c>
      <c r="AM67" s="60">
        <v>66.329700000000003</v>
      </c>
      <c r="AN67" s="60">
        <v>1388.9599000000001</v>
      </c>
      <c r="AO67" s="60">
        <v>327.9015</v>
      </c>
      <c r="AP67" s="60">
        <f>Table2[[#This Row],[Company Direct Building Through FY20]]+Table2[[#This Row],[Company Direct Building FY20 and After]]</f>
        <v>1716.8614</v>
      </c>
      <c r="AQ67" s="60">
        <v>0</v>
      </c>
      <c r="AR67" s="60">
        <v>200.97</v>
      </c>
      <c r="AS67" s="60">
        <v>0</v>
      </c>
      <c r="AT67" s="60">
        <f>Table2[[#This Row],[Mortgage Recording Tax Through FY20]]+Table2[[#This Row],[Mortgage Recording Tax FY20 and After]]</f>
        <v>200.97</v>
      </c>
      <c r="AU67" s="60">
        <v>29.37</v>
      </c>
      <c r="AV67" s="60">
        <v>819.66150000000005</v>
      </c>
      <c r="AW67" s="60">
        <v>145.19120000000001</v>
      </c>
      <c r="AX67" s="60">
        <f>Table2[[#This Row],[Pilot Savings Through FY20]]+Table2[[#This Row],[Pilot Savings FY20 and After]]</f>
        <v>964.85270000000003</v>
      </c>
      <c r="AY67" s="60">
        <v>0</v>
      </c>
      <c r="AZ67" s="60">
        <v>200.97</v>
      </c>
      <c r="BA67" s="60">
        <v>0</v>
      </c>
      <c r="BB67" s="60">
        <f>Table2[[#This Row],[Mortgage Recording Tax Exemption Through FY20]]+Table2[[#This Row],[Indirect and Induced Land FY20]]</f>
        <v>486.3981</v>
      </c>
      <c r="BC67" s="60">
        <v>285.42809999999997</v>
      </c>
      <c r="BD67" s="60">
        <v>1485.7272</v>
      </c>
      <c r="BE67" s="60">
        <v>1411.0165</v>
      </c>
      <c r="BF67" s="60">
        <f>Table2[[#This Row],[Indirect and Induced Land Through FY20]]+Table2[[#This Row],[Indirect and Induced Land FY20 and After]]</f>
        <v>2896.7437</v>
      </c>
      <c r="BG67" s="60">
        <v>1011.9722</v>
      </c>
      <c r="BH67" s="60">
        <v>5267.5775999999996</v>
      </c>
      <c r="BI67" s="60">
        <v>5002.6953999999996</v>
      </c>
      <c r="BJ67" s="60">
        <f>Table2[[#This Row],[Indirect and Induced Building Through FY20]]+Table2[[#This Row],[Indirect and Induced Building FY20 and After]]</f>
        <v>10270.272999999999</v>
      </c>
      <c r="BK67" s="60">
        <v>1421.2610999999999</v>
      </c>
      <c r="BL67" s="60">
        <v>8165.8548000000001</v>
      </c>
      <c r="BM67" s="60">
        <v>7026.0186000000003</v>
      </c>
      <c r="BN67" s="60">
        <f>Table2[[#This Row],[TOTAL Real Property Related Taxes Through FY20]]+Table2[[#This Row],[TOTAL Real Property Related Taxes FY20 and After]]</f>
        <v>15191.8734</v>
      </c>
      <c r="BO67" s="60">
        <v>2202.4319</v>
      </c>
      <c r="BP67" s="60">
        <v>13820.4318</v>
      </c>
      <c r="BQ67" s="60">
        <v>10887.7461</v>
      </c>
      <c r="BR67" s="60">
        <f>Table2[[#This Row],[Company Direct Through FY20]]+Table2[[#This Row],[Company Direct FY20 and After]]</f>
        <v>24708.177900000002</v>
      </c>
      <c r="BS67" s="60">
        <v>0</v>
      </c>
      <c r="BT67" s="60">
        <v>1.2329000000000001</v>
      </c>
      <c r="BU67" s="60">
        <v>0</v>
      </c>
      <c r="BV67" s="60">
        <f>Table2[[#This Row],[Sales Tax Exemption Through FY20]]+Table2[[#This Row],[Sales Tax Exemption FY20 and After]]</f>
        <v>1.2329000000000001</v>
      </c>
      <c r="BW67" s="60">
        <v>0</v>
      </c>
      <c r="BX67" s="60">
        <v>6.3349000000000002</v>
      </c>
      <c r="BY67" s="60">
        <v>0</v>
      </c>
      <c r="BZ67" s="60">
        <f>Table2[[#This Row],[Energy Tax Savings Through FY20]]+Table2[[#This Row],[Energy Tax Savings FY20 and After]]</f>
        <v>6.3349000000000002</v>
      </c>
      <c r="CA67" s="60">
        <v>0</v>
      </c>
      <c r="CB67" s="60">
        <v>0</v>
      </c>
      <c r="CC67" s="60">
        <v>0</v>
      </c>
      <c r="CD67" s="60">
        <f>Table2[[#This Row],[Tax Exempt Bond Savings Through FY20]]+Table2[[#This Row],[Tax Exempt Bond Savings FY20 and After]]</f>
        <v>0</v>
      </c>
      <c r="CE67" s="60">
        <v>1292.0147999999999</v>
      </c>
      <c r="CF67" s="60">
        <v>7840.3087999999998</v>
      </c>
      <c r="CG67" s="60">
        <v>6387.0893999999998</v>
      </c>
      <c r="CH67" s="60">
        <f>Table2[[#This Row],[Indirect and Induced Through FY20]]+Table2[[#This Row],[Indirect and Induced FY20 and After]]</f>
        <v>14227.3982</v>
      </c>
      <c r="CI67" s="60">
        <v>3494.4467</v>
      </c>
      <c r="CJ67" s="60">
        <v>21653.1728</v>
      </c>
      <c r="CK67" s="60">
        <v>17274.835500000001</v>
      </c>
      <c r="CL67" s="60">
        <f>Table2[[#This Row],[TOTAL Income Consumption Use Taxes Through FY20]]+Table2[[#This Row],[TOTAL Income Consumption Use Taxes FY20 and After]]</f>
        <v>38928.008300000001</v>
      </c>
      <c r="CM67" s="60">
        <v>29.37</v>
      </c>
      <c r="CN67" s="60">
        <v>1028.1993</v>
      </c>
      <c r="CO67" s="60">
        <v>145.19120000000001</v>
      </c>
      <c r="CP67" s="60">
        <f>Table2[[#This Row],[Assistance Provided Through FY20]]+Table2[[#This Row],[Assistance Provided FY20 and After]]</f>
        <v>1173.3905</v>
      </c>
      <c r="CQ67" s="60">
        <v>0</v>
      </c>
      <c r="CR67" s="60">
        <v>0</v>
      </c>
      <c r="CS67" s="60">
        <v>0</v>
      </c>
      <c r="CT67" s="60">
        <f>Table2[[#This Row],[Recapture Cancellation Reduction Amount Through FY20]]+Table2[[#This Row],[Recapture Cancellation Reduction Amount FY20 and After]]</f>
        <v>0</v>
      </c>
      <c r="CU67" s="60">
        <v>0</v>
      </c>
      <c r="CV67" s="60">
        <v>0</v>
      </c>
      <c r="CW67" s="60">
        <v>0</v>
      </c>
      <c r="CX67" s="60">
        <f>Table2[[#This Row],[Penalty Paid Through FY20]]+Table2[[#This Row],[Penalty Paid FY20 and After]]</f>
        <v>0</v>
      </c>
      <c r="CY67" s="60">
        <v>29.37</v>
      </c>
      <c r="CZ67" s="60">
        <v>1028.1993</v>
      </c>
      <c r="DA67" s="60">
        <v>145.19120000000001</v>
      </c>
      <c r="DB67" s="60">
        <f>Table2[[#This Row],[TOTAL Assistance Net of Recapture Penalties Through FY20]]+Table2[[#This Row],[TOTAL Assistance Net of Recapture Penalties FY20 and After]]</f>
        <v>1173.3905</v>
      </c>
      <c r="DC67" s="60">
        <v>2355.6626999999999</v>
      </c>
      <c r="DD67" s="60">
        <v>16253.613300000001</v>
      </c>
      <c r="DE67" s="60">
        <v>11645.244000000001</v>
      </c>
      <c r="DF67" s="60">
        <f>Table2[[#This Row],[Company Direct Tax Revenue Before Assistance Through FY20]]+Table2[[#This Row],[Company Direct Tax Revenue Before Assistance FY20 and After]]</f>
        <v>27898.857300000003</v>
      </c>
      <c r="DG67" s="60">
        <v>2589.4151000000002</v>
      </c>
      <c r="DH67" s="60">
        <v>14593.613600000001</v>
      </c>
      <c r="DI67" s="60">
        <v>12800.801299999999</v>
      </c>
      <c r="DJ67" s="60">
        <f>Table2[[#This Row],[Indirect and Induced Tax Revenues FY20 and After]]+Table2[[#This Row],[Indirect and Induced Tax Revenues Through FY20]]</f>
        <v>27394.4149</v>
      </c>
      <c r="DK67" s="60">
        <v>4945.0778</v>
      </c>
      <c r="DL67" s="60">
        <v>30847.226900000001</v>
      </c>
      <c r="DM67" s="60">
        <v>24446.045300000002</v>
      </c>
      <c r="DN67" s="60">
        <f>Table2[[#This Row],[TOTAL Tax Revenues Before Assistance FY20 and After]]+Table2[[#This Row],[TOTAL Tax Revenues Before Assistance Through FY20]]</f>
        <v>55293.272200000007</v>
      </c>
      <c r="DO67" s="60">
        <v>4915.7078000000001</v>
      </c>
      <c r="DP67" s="60">
        <v>29819.027600000001</v>
      </c>
      <c r="DQ67" s="60">
        <v>24300.8541</v>
      </c>
      <c r="DR67" s="60">
        <f>Table2[[#This Row],[TOTAL Tax Revenues Net of Assistance Recapture and Penalty Through FY20]]+Table2[[#This Row],[TOTAL Tax Revenues Net of Assistance Recapture and Penalty FY20 and After]]</f>
        <v>54119.881699999998</v>
      </c>
      <c r="DS67" s="60">
        <v>0</v>
      </c>
      <c r="DT67" s="60">
        <v>0</v>
      </c>
      <c r="DU67" s="60">
        <v>0</v>
      </c>
      <c r="DV67" s="60">
        <v>0</v>
      </c>
      <c r="DW67" s="74">
        <v>168</v>
      </c>
      <c r="DX67" s="74">
        <v>0</v>
      </c>
      <c r="DY67" s="74">
        <v>0</v>
      </c>
      <c r="DZ67" s="74">
        <v>0</v>
      </c>
      <c r="EA67" s="74">
        <v>168</v>
      </c>
      <c r="EB67" s="74">
        <v>0</v>
      </c>
      <c r="EC67" s="74">
        <v>0</v>
      </c>
      <c r="ED67" s="74">
        <v>0</v>
      </c>
      <c r="EE67" s="74">
        <v>100</v>
      </c>
      <c r="EF67" s="74">
        <v>0</v>
      </c>
      <c r="EG67" s="74">
        <v>0</v>
      </c>
      <c r="EH67" s="74">
        <v>0</v>
      </c>
      <c r="EI67" s="8">
        <f>Table2[[#This Row],[Total Industrial Employees FY20]]+Table2[[#This Row],[Total Restaurant Employees FY20]]+Table2[[#This Row],[Total Retail Employees FY20]]+Table2[[#This Row],[Total Other Employees FY20]]</f>
        <v>168</v>
      </c>
      <c r="EJ67" s="8">
        <f>Table2[[#This Row],[Number of Industrial Employees Earning More than Living Wage FY20]]+Table2[[#This Row],[Number of Restaurant Employees Earning More than Living Wage FY20]]+Table2[[#This Row],[Number of Retail Employees Earning More than Living Wage FY20]]+Table2[[#This Row],[Number of Other Employees Earning More than Living Wage FY20]]</f>
        <v>168</v>
      </c>
      <c r="EK67" s="72">
        <f>Table2[[#This Row],[Total Employees Earning More than Living Wage FY20]]/Table2[[#This Row],[Total Jobs FY20]]</f>
        <v>1</v>
      </c>
    </row>
    <row r="68" spans="1:141" x14ac:dyDescent="0.25">
      <c r="A68" s="9">
        <v>92564</v>
      </c>
      <c r="B68" s="11" t="s">
        <v>215</v>
      </c>
      <c r="C68" s="11" t="s">
        <v>669</v>
      </c>
      <c r="D68" s="11" t="s">
        <v>1043</v>
      </c>
      <c r="E68" s="15">
        <v>17</v>
      </c>
      <c r="F68" s="7">
        <v>2765</v>
      </c>
      <c r="G68" s="7">
        <v>56</v>
      </c>
      <c r="H68" s="7">
        <v>49897</v>
      </c>
      <c r="I68" s="7">
        <v>49500</v>
      </c>
      <c r="J68" s="7">
        <v>331221</v>
      </c>
      <c r="K68" s="11" t="s">
        <v>1048</v>
      </c>
      <c r="L68" s="11" t="s">
        <v>1148</v>
      </c>
      <c r="M68" s="11" t="s">
        <v>1119</v>
      </c>
      <c r="N68" s="18">
        <v>2470000</v>
      </c>
      <c r="O68" s="11" t="s">
        <v>1667</v>
      </c>
      <c r="P68" s="8">
        <v>0</v>
      </c>
      <c r="Q68" s="8">
        <v>0</v>
      </c>
      <c r="R68" s="8">
        <v>101</v>
      </c>
      <c r="S68" s="8">
        <v>0</v>
      </c>
      <c r="T68" s="8">
        <v>0</v>
      </c>
      <c r="U68" s="8">
        <v>101</v>
      </c>
      <c r="V68" s="8">
        <v>101</v>
      </c>
      <c r="W68" s="8">
        <v>0</v>
      </c>
      <c r="X68" s="8">
        <v>0</v>
      </c>
      <c r="Y68" s="8">
        <v>0</v>
      </c>
      <c r="Z68" s="8">
        <v>3</v>
      </c>
      <c r="AA68" s="19">
        <v>17</v>
      </c>
      <c r="AB68" s="8">
        <v>0</v>
      </c>
      <c r="AC68" s="8">
        <v>36</v>
      </c>
      <c r="AD68" s="8">
        <v>15</v>
      </c>
      <c r="AE68" s="8">
        <v>33</v>
      </c>
      <c r="AF68" s="8">
        <v>81.188118811881196</v>
      </c>
      <c r="AG68" s="8" t="s">
        <v>1686</v>
      </c>
      <c r="AH68" s="8" t="s">
        <v>1687</v>
      </c>
      <c r="AI68" s="60">
        <v>46.857100000000003</v>
      </c>
      <c r="AJ68" s="60">
        <v>279.77789999999999</v>
      </c>
      <c r="AK68" s="60">
        <v>76.056399999999996</v>
      </c>
      <c r="AL68" s="60">
        <f>Table2[[#This Row],[Company Direct Land Through FY20]]+Table2[[#This Row],[Company Direct Land FY20 and After]]</f>
        <v>355.83429999999998</v>
      </c>
      <c r="AM68" s="60">
        <v>100.7032</v>
      </c>
      <c r="AN68" s="60">
        <v>416.63529999999997</v>
      </c>
      <c r="AO68" s="60">
        <v>163.4572</v>
      </c>
      <c r="AP68" s="60">
        <f>Table2[[#This Row],[Company Direct Building Through FY20]]+Table2[[#This Row],[Company Direct Building FY20 and After]]</f>
        <v>580.09249999999997</v>
      </c>
      <c r="AQ68" s="60">
        <v>0</v>
      </c>
      <c r="AR68" s="60">
        <v>633.88490000000002</v>
      </c>
      <c r="AS68" s="60">
        <v>0</v>
      </c>
      <c r="AT68" s="60">
        <f>Table2[[#This Row],[Mortgage Recording Tax Through FY20]]+Table2[[#This Row],[Mortgage Recording Tax FY20 and After]]</f>
        <v>633.88490000000002</v>
      </c>
      <c r="AU68" s="60">
        <v>71.944299999999998</v>
      </c>
      <c r="AV68" s="60">
        <v>321.7534</v>
      </c>
      <c r="AW68" s="60">
        <v>116.777</v>
      </c>
      <c r="AX68" s="60">
        <f>Table2[[#This Row],[Pilot Savings Through FY20]]+Table2[[#This Row],[Pilot Savings FY20 and After]]</f>
        <v>438.53039999999999</v>
      </c>
      <c r="AY68" s="60">
        <v>0</v>
      </c>
      <c r="AZ68" s="60">
        <v>633.88490000000002</v>
      </c>
      <c r="BA68" s="60">
        <v>0</v>
      </c>
      <c r="BB68" s="60">
        <f>Table2[[#This Row],[Mortgage Recording Tax Exemption Through FY20]]+Table2[[#This Row],[Indirect and Induced Land FY20]]</f>
        <v>737.81220000000008</v>
      </c>
      <c r="BC68" s="60">
        <v>103.9273</v>
      </c>
      <c r="BD68" s="60">
        <v>596.79</v>
      </c>
      <c r="BE68" s="60">
        <v>168.69040000000001</v>
      </c>
      <c r="BF68" s="60">
        <f>Table2[[#This Row],[Indirect and Induced Land Through FY20]]+Table2[[#This Row],[Indirect and Induced Land FY20 and After]]</f>
        <v>765.48039999999992</v>
      </c>
      <c r="BG68" s="60">
        <v>368.46960000000001</v>
      </c>
      <c r="BH68" s="60">
        <v>2115.8917000000001</v>
      </c>
      <c r="BI68" s="60">
        <v>598.08349999999996</v>
      </c>
      <c r="BJ68" s="60">
        <f>Table2[[#This Row],[Indirect and Induced Building Through FY20]]+Table2[[#This Row],[Indirect and Induced Building FY20 and After]]</f>
        <v>2713.9751999999999</v>
      </c>
      <c r="BK68" s="60">
        <v>548.01289999999995</v>
      </c>
      <c r="BL68" s="60">
        <v>3087.3415</v>
      </c>
      <c r="BM68" s="60">
        <v>889.51049999999998</v>
      </c>
      <c r="BN68" s="60">
        <f>Table2[[#This Row],[TOTAL Real Property Related Taxes Through FY20]]+Table2[[#This Row],[TOTAL Real Property Related Taxes FY20 and After]]</f>
        <v>3976.8519999999999</v>
      </c>
      <c r="BO68" s="60">
        <v>1662.0655999999999</v>
      </c>
      <c r="BP68" s="60">
        <v>8941.1131000000005</v>
      </c>
      <c r="BQ68" s="60">
        <v>2697.7907</v>
      </c>
      <c r="BR68" s="60">
        <f>Table2[[#This Row],[Company Direct Through FY20]]+Table2[[#This Row],[Company Direct FY20 and After]]</f>
        <v>11638.9038</v>
      </c>
      <c r="BS68" s="60">
        <v>0</v>
      </c>
      <c r="BT68" s="60">
        <v>17.657499999999999</v>
      </c>
      <c r="BU68" s="60">
        <v>0</v>
      </c>
      <c r="BV68" s="60">
        <f>Table2[[#This Row],[Sales Tax Exemption Through FY20]]+Table2[[#This Row],[Sales Tax Exemption FY20 and After]]</f>
        <v>17.657499999999999</v>
      </c>
      <c r="BW68" s="60">
        <v>0</v>
      </c>
      <c r="BX68" s="60">
        <v>0</v>
      </c>
      <c r="BY68" s="60">
        <v>0</v>
      </c>
      <c r="BZ68" s="60">
        <f>Table2[[#This Row],[Energy Tax Savings Through FY20]]+Table2[[#This Row],[Energy Tax Savings FY20 and After]]</f>
        <v>0</v>
      </c>
      <c r="CA68" s="60">
        <v>0</v>
      </c>
      <c r="CB68" s="60">
        <v>19.5823</v>
      </c>
      <c r="CC68" s="60">
        <v>0</v>
      </c>
      <c r="CD68" s="60">
        <f>Table2[[#This Row],[Tax Exempt Bond Savings Through FY20]]+Table2[[#This Row],[Tax Exempt Bond Savings FY20 and After]]</f>
        <v>19.5823</v>
      </c>
      <c r="CE68" s="60">
        <v>470.43610000000001</v>
      </c>
      <c r="CF68" s="60">
        <v>3362.0005999999998</v>
      </c>
      <c r="CG68" s="60">
        <v>763.59090000000003</v>
      </c>
      <c r="CH68" s="60">
        <f>Table2[[#This Row],[Indirect and Induced Through FY20]]+Table2[[#This Row],[Indirect and Induced FY20 and After]]</f>
        <v>4125.5914999999995</v>
      </c>
      <c r="CI68" s="60">
        <v>2132.5016999999998</v>
      </c>
      <c r="CJ68" s="60">
        <v>12265.873900000001</v>
      </c>
      <c r="CK68" s="60">
        <v>3461.3816000000002</v>
      </c>
      <c r="CL68" s="60">
        <f>Table2[[#This Row],[TOTAL Income Consumption Use Taxes Through FY20]]+Table2[[#This Row],[TOTAL Income Consumption Use Taxes FY20 and After]]</f>
        <v>15727.255500000001</v>
      </c>
      <c r="CM68" s="60">
        <v>71.944299999999998</v>
      </c>
      <c r="CN68" s="60">
        <v>992.87810000000002</v>
      </c>
      <c r="CO68" s="60">
        <v>116.777</v>
      </c>
      <c r="CP68" s="60">
        <f>Table2[[#This Row],[Assistance Provided Through FY20]]+Table2[[#This Row],[Assistance Provided FY20 and After]]</f>
        <v>1109.6550999999999</v>
      </c>
      <c r="CQ68" s="60">
        <v>0</v>
      </c>
      <c r="CR68" s="60">
        <v>0</v>
      </c>
      <c r="CS68" s="60">
        <v>0</v>
      </c>
      <c r="CT68" s="60">
        <f>Table2[[#This Row],[Recapture Cancellation Reduction Amount Through FY20]]+Table2[[#This Row],[Recapture Cancellation Reduction Amount FY20 and After]]</f>
        <v>0</v>
      </c>
      <c r="CU68" s="60">
        <v>0</v>
      </c>
      <c r="CV68" s="60">
        <v>0</v>
      </c>
      <c r="CW68" s="60">
        <v>0</v>
      </c>
      <c r="CX68" s="60">
        <f>Table2[[#This Row],[Penalty Paid Through FY20]]+Table2[[#This Row],[Penalty Paid FY20 and After]]</f>
        <v>0</v>
      </c>
      <c r="CY68" s="60">
        <v>71.944299999999998</v>
      </c>
      <c r="CZ68" s="60">
        <v>992.87810000000002</v>
      </c>
      <c r="DA68" s="60">
        <v>116.777</v>
      </c>
      <c r="DB68" s="60">
        <f>Table2[[#This Row],[TOTAL Assistance Net of Recapture Penalties Through FY20]]+Table2[[#This Row],[TOTAL Assistance Net of Recapture Penalties FY20 and After]]</f>
        <v>1109.6550999999999</v>
      </c>
      <c r="DC68" s="60">
        <v>1809.6259</v>
      </c>
      <c r="DD68" s="60">
        <v>10271.4112</v>
      </c>
      <c r="DE68" s="60">
        <v>2937.3042999999998</v>
      </c>
      <c r="DF68" s="60">
        <f>Table2[[#This Row],[Company Direct Tax Revenue Before Assistance Through FY20]]+Table2[[#This Row],[Company Direct Tax Revenue Before Assistance FY20 and After]]</f>
        <v>13208.7155</v>
      </c>
      <c r="DG68" s="60">
        <v>942.83299999999997</v>
      </c>
      <c r="DH68" s="60">
        <v>6074.6823000000004</v>
      </c>
      <c r="DI68" s="60">
        <v>1530.3648000000001</v>
      </c>
      <c r="DJ68" s="60">
        <f>Table2[[#This Row],[Indirect and Induced Tax Revenues FY20 and After]]+Table2[[#This Row],[Indirect and Induced Tax Revenues Through FY20]]</f>
        <v>7605.0471000000007</v>
      </c>
      <c r="DK68" s="60">
        <v>2752.4589000000001</v>
      </c>
      <c r="DL68" s="60">
        <v>16346.093500000001</v>
      </c>
      <c r="DM68" s="60">
        <v>4467.6691000000001</v>
      </c>
      <c r="DN68" s="60">
        <f>Table2[[#This Row],[TOTAL Tax Revenues Before Assistance FY20 and After]]+Table2[[#This Row],[TOTAL Tax Revenues Before Assistance Through FY20]]</f>
        <v>20813.762600000002</v>
      </c>
      <c r="DO68" s="60">
        <v>2680.5146</v>
      </c>
      <c r="DP68" s="60">
        <v>15353.215399999999</v>
      </c>
      <c r="DQ68" s="60">
        <v>4350.8921</v>
      </c>
      <c r="DR68" s="60">
        <f>Table2[[#This Row],[TOTAL Tax Revenues Net of Assistance Recapture and Penalty Through FY20]]+Table2[[#This Row],[TOTAL Tax Revenues Net of Assistance Recapture and Penalty FY20 and After]]</f>
        <v>19704.107499999998</v>
      </c>
      <c r="DS68" s="60">
        <v>0</v>
      </c>
      <c r="DT68" s="60">
        <v>0</v>
      </c>
      <c r="DU68" s="60">
        <v>0</v>
      </c>
      <c r="DV68" s="60">
        <v>0</v>
      </c>
      <c r="DW68" s="74">
        <v>0</v>
      </c>
      <c r="DX68" s="74">
        <v>0</v>
      </c>
      <c r="DY68" s="74">
        <v>0</v>
      </c>
      <c r="DZ68" s="74">
        <v>0</v>
      </c>
      <c r="EA68" s="74">
        <v>0</v>
      </c>
      <c r="EB68" s="74">
        <v>0</v>
      </c>
      <c r="EC68" s="74">
        <v>0</v>
      </c>
      <c r="ED68" s="74">
        <v>0</v>
      </c>
      <c r="EE68" s="74">
        <v>0</v>
      </c>
      <c r="EF68" s="74">
        <v>0</v>
      </c>
      <c r="EG68" s="74">
        <v>0</v>
      </c>
      <c r="EH68" s="74">
        <v>0</v>
      </c>
      <c r="EI68" s="8">
        <f>Table2[[#This Row],[Total Industrial Employees FY20]]+Table2[[#This Row],[Total Restaurant Employees FY20]]+Table2[[#This Row],[Total Retail Employees FY20]]+Table2[[#This Row],[Total Other Employees FY20]]</f>
        <v>0</v>
      </c>
      <c r="EJ68" s="8">
        <f>Table2[[#This Row],[Number of Industrial Employees Earning More than Living Wage FY20]]+Table2[[#This Row],[Number of Restaurant Employees Earning More than Living Wage FY20]]+Table2[[#This Row],[Number of Retail Employees Earning More than Living Wage FY20]]+Table2[[#This Row],[Number of Other Employees Earning More than Living Wage FY20]]</f>
        <v>0</v>
      </c>
      <c r="EK68" s="72">
        <v>0</v>
      </c>
    </row>
    <row r="69" spans="1:141" x14ac:dyDescent="0.25">
      <c r="A69" s="9">
        <v>94048</v>
      </c>
      <c r="B69" s="11" t="s">
        <v>458</v>
      </c>
      <c r="C69" s="11" t="s">
        <v>911</v>
      </c>
      <c r="D69" s="11" t="s">
        <v>1044</v>
      </c>
      <c r="E69" s="15">
        <v>33</v>
      </c>
      <c r="F69" s="7">
        <v>2266</v>
      </c>
      <c r="G69" s="7">
        <v>1</v>
      </c>
      <c r="H69" s="7">
        <v>32500</v>
      </c>
      <c r="I69" s="7">
        <v>125767</v>
      </c>
      <c r="J69" s="7">
        <v>611110</v>
      </c>
      <c r="K69" s="11" t="s">
        <v>1097</v>
      </c>
      <c r="L69" s="11" t="s">
        <v>1459</v>
      </c>
      <c r="M69" s="11" t="s">
        <v>1407</v>
      </c>
      <c r="N69" s="18">
        <v>18100000</v>
      </c>
      <c r="O69" s="11" t="s">
        <v>1671</v>
      </c>
      <c r="P69" s="8">
        <v>182</v>
      </c>
      <c r="Q69" s="8">
        <v>0</v>
      </c>
      <c r="R69" s="8">
        <v>11</v>
      </c>
      <c r="S69" s="8">
        <v>0</v>
      </c>
      <c r="T69" s="8">
        <v>0</v>
      </c>
      <c r="U69" s="8">
        <v>193</v>
      </c>
      <c r="V69" s="8">
        <v>102</v>
      </c>
      <c r="W69" s="8">
        <v>0</v>
      </c>
      <c r="X69" s="8">
        <v>0</v>
      </c>
      <c r="Y69" s="8">
        <v>242</v>
      </c>
      <c r="Z69" s="8">
        <v>102</v>
      </c>
      <c r="AA69" s="19">
        <v>0</v>
      </c>
      <c r="AB69" s="8">
        <v>0</v>
      </c>
      <c r="AC69" s="8">
        <v>0</v>
      </c>
      <c r="AD69" s="8">
        <v>0</v>
      </c>
      <c r="AE69" s="8">
        <v>0</v>
      </c>
      <c r="AF69" s="8">
        <v>96.373056994818654</v>
      </c>
      <c r="AG69" s="8" t="s">
        <v>1687</v>
      </c>
      <c r="AH69" s="8" t="s">
        <v>1687</v>
      </c>
      <c r="AI69" s="60">
        <v>0</v>
      </c>
      <c r="AJ69" s="60">
        <v>0</v>
      </c>
      <c r="AK69" s="60">
        <v>0</v>
      </c>
      <c r="AL69" s="60">
        <f>Table2[[#This Row],[Company Direct Land Through FY20]]+Table2[[#This Row],[Company Direct Land FY20 and After]]</f>
        <v>0</v>
      </c>
      <c r="AM69" s="60">
        <v>0</v>
      </c>
      <c r="AN69" s="60">
        <v>0</v>
      </c>
      <c r="AO69" s="60">
        <v>0</v>
      </c>
      <c r="AP69" s="60">
        <f>Table2[[#This Row],[Company Direct Building Through FY20]]+Table2[[#This Row],[Company Direct Building FY20 and After]]</f>
        <v>0</v>
      </c>
      <c r="AQ69" s="60">
        <v>0</v>
      </c>
      <c r="AR69" s="60">
        <v>296.47800000000001</v>
      </c>
      <c r="AS69" s="60">
        <v>0</v>
      </c>
      <c r="AT69" s="60">
        <f>Table2[[#This Row],[Mortgage Recording Tax Through FY20]]+Table2[[#This Row],[Mortgage Recording Tax FY20 and After]]</f>
        <v>296.47800000000001</v>
      </c>
      <c r="AU69" s="60">
        <v>0</v>
      </c>
      <c r="AV69" s="60">
        <v>0</v>
      </c>
      <c r="AW69" s="60">
        <v>0</v>
      </c>
      <c r="AX69" s="60">
        <f>Table2[[#This Row],[Pilot Savings Through FY20]]+Table2[[#This Row],[Pilot Savings FY20 and After]]</f>
        <v>0</v>
      </c>
      <c r="AY69" s="60">
        <v>0</v>
      </c>
      <c r="AZ69" s="60">
        <v>296.47800000000001</v>
      </c>
      <c r="BA69" s="60">
        <v>0</v>
      </c>
      <c r="BB69" s="60">
        <f>Table2[[#This Row],[Mortgage Recording Tax Exemption Through FY20]]+Table2[[#This Row],[Indirect and Induced Land FY20]]</f>
        <v>337.35849999999999</v>
      </c>
      <c r="BC69" s="60">
        <v>40.880499999999998</v>
      </c>
      <c r="BD69" s="60">
        <v>254.0027</v>
      </c>
      <c r="BE69" s="60">
        <v>463.74059999999997</v>
      </c>
      <c r="BF69" s="60">
        <f>Table2[[#This Row],[Indirect and Induced Land Through FY20]]+Table2[[#This Row],[Indirect and Induced Land FY20 and After]]</f>
        <v>717.74329999999998</v>
      </c>
      <c r="BG69" s="60">
        <v>144.9401</v>
      </c>
      <c r="BH69" s="60">
        <v>900.5557</v>
      </c>
      <c r="BI69" s="60">
        <v>1644.1719000000001</v>
      </c>
      <c r="BJ69" s="60">
        <f>Table2[[#This Row],[Indirect and Induced Building Through FY20]]+Table2[[#This Row],[Indirect and Induced Building FY20 and After]]</f>
        <v>2544.7276000000002</v>
      </c>
      <c r="BK69" s="60">
        <v>185.82060000000001</v>
      </c>
      <c r="BL69" s="60">
        <v>1154.5583999999999</v>
      </c>
      <c r="BM69" s="60">
        <v>2107.9124999999999</v>
      </c>
      <c r="BN69" s="60">
        <f>Table2[[#This Row],[TOTAL Real Property Related Taxes Through FY20]]+Table2[[#This Row],[TOTAL Real Property Related Taxes FY20 and After]]</f>
        <v>3262.4708999999998</v>
      </c>
      <c r="BO69" s="60">
        <v>208.6035</v>
      </c>
      <c r="BP69" s="60">
        <v>1303.6678999999999</v>
      </c>
      <c r="BQ69" s="60">
        <v>2366.3569000000002</v>
      </c>
      <c r="BR69" s="60">
        <f>Table2[[#This Row],[Company Direct Through FY20]]+Table2[[#This Row],[Company Direct FY20 and After]]</f>
        <v>3670.0248000000001</v>
      </c>
      <c r="BS69" s="60">
        <v>0</v>
      </c>
      <c r="BT69" s="60">
        <v>0</v>
      </c>
      <c r="BU69" s="60">
        <v>0</v>
      </c>
      <c r="BV69" s="60">
        <f>Table2[[#This Row],[Sales Tax Exemption Through FY20]]+Table2[[#This Row],[Sales Tax Exemption FY20 and After]]</f>
        <v>0</v>
      </c>
      <c r="BW69" s="60">
        <v>0</v>
      </c>
      <c r="BX69" s="60">
        <v>0</v>
      </c>
      <c r="BY69" s="60">
        <v>0</v>
      </c>
      <c r="BZ69" s="60">
        <f>Table2[[#This Row],[Energy Tax Savings Through FY20]]+Table2[[#This Row],[Energy Tax Savings FY20 and After]]</f>
        <v>0</v>
      </c>
      <c r="CA69" s="60">
        <v>10.645899999999999</v>
      </c>
      <c r="CB69" s="60">
        <v>59.930100000000003</v>
      </c>
      <c r="CC69" s="60">
        <v>88.375500000000002</v>
      </c>
      <c r="CD69" s="60">
        <f>Table2[[#This Row],[Tax Exempt Bond Savings Through FY20]]+Table2[[#This Row],[Tax Exempt Bond Savings FY20 and After]]</f>
        <v>148.3056</v>
      </c>
      <c r="CE69" s="60">
        <v>201.45760000000001</v>
      </c>
      <c r="CF69" s="60">
        <v>1388.6860999999999</v>
      </c>
      <c r="CG69" s="60">
        <v>2285.2955000000002</v>
      </c>
      <c r="CH69" s="60">
        <f>Table2[[#This Row],[Indirect and Induced Through FY20]]+Table2[[#This Row],[Indirect and Induced FY20 and After]]</f>
        <v>3673.9816000000001</v>
      </c>
      <c r="CI69" s="60">
        <v>399.41520000000003</v>
      </c>
      <c r="CJ69" s="60">
        <v>2632.4238999999998</v>
      </c>
      <c r="CK69" s="60">
        <v>4563.2768999999998</v>
      </c>
      <c r="CL69" s="60">
        <f>Table2[[#This Row],[TOTAL Income Consumption Use Taxes Through FY20]]+Table2[[#This Row],[TOTAL Income Consumption Use Taxes FY20 and After]]</f>
        <v>7195.7007999999996</v>
      </c>
      <c r="CM69" s="60">
        <v>10.645899999999999</v>
      </c>
      <c r="CN69" s="60">
        <v>356.40809999999999</v>
      </c>
      <c r="CO69" s="60">
        <v>88.375500000000002</v>
      </c>
      <c r="CP69" s="60">
        <f>Table2[[#This Row],[Assistance Provided Through FY20]]+Table2[[#This Row],[Assistance Provided FY20 and After]]</f>
        <v>444.78359999999998</v>
      </c>
      <c r="CQ69" s="60">
        <v>0</v>
      </c>
      <c r="CR69" s="60">
        <v>0</v>
      </c>
      <c r="CS69" s="60">
        <v>0</v>
      </c>
      <c r="CT69" s="60">
        <f>Table2[[#This Row],[Recapture Cancellation Reduction Amount Through FY20]]+Table2[[#This Row],[Recapture Cancellation Reduction Amount FY20 and After]]</f>
        <v>0</v>
      </c>
      <c r="CU69" s="60">
        <v>0</v>
      </c>
      <c r="CV69" s="60">
        <v>0</v>
      </c>
      <c r="CW69" s="60">
        <v>0</v>
      </c>
      <c r="CX69" s="60">
        <f>Table2[[#This Row],[Penalty Paid Through FY20]]+Table2[[#This Row],[Penalty Paid FY20 and After]]</f>
        <v>0</v>
      </c>
      <c r="CY69" s="60">
        <v>10.645899999999999</v>
      </c>
      <c r="CZ69" s="60">
        <v>356.40809999999999</v>
      </c>
      <c r="DA69" s="60">
        <v>88.375500000000002</v>
      </c>
      <c r="DB69" s="60">
        <f>Table2[[#This Row],[TOTAL Assistance Net of Recapture Penalties Through FY20]]+Table2[[#This Row],[TOTAL Assistance Net of Recapture Penalties FY20 and After]]</f>
        <v>444.78359999999998</v>
      </c>
      <c r="DC69" s="60">
        <v>208.6035</v>
      </c>
      <c r="DD69" s="60">
        <v>1600.1459</v>
      </c>
      <c r="DE69" s="60">
        <v>2366.3569000000002</v>
      </c>
      <c r="DF69" s="60">
        <f>Table2[[#This Row],[Company Direct Tax Revenue Before Assistance Through FY20]]+Table2[[#This Row],[Company Direct Tax Revenue Before Assistance FY20 and After]]</f>
        <v>3966.5028000000002</v>
      </c>
      <c r="DG69" s="60">
        <v>387.27820000000003</v>
      </c>
      <c r="DH69" s="60">
        <v>2543.2444999999998</v>
      </c>
      <c r="DI69" s="60">
        <v>4393.2079999999996</v>
      </c>
      <c r="DJ69" s="60">
        <f>Table2[[#This Row],[Indirect and Induced Tax Revenues FY20 and After]]+Table2[[#This Row],[Indirect and Induced Tax Revenues Through FY20]]</f>
        <v>6936.4524999999994</v>
      </c>
      <c r="DK69" s="60">
        <v>595.88170000000002</v>
      </c>
      <c r="DL69" s="60">
        <v>4143.3904000000002</v>
      </c>
      <c r="DM69" s="60">
        <v>6759.5649000000003</v>
      </c>
      <c r="DN69" s="60">
        <f>Table2[[#This Row],[TOTAL Tax Revenues Before Assistance FY20 and After]]+Table2[[#This Row],[TOTAL Tax Revenues Before Assistance Through FY20]]</f>
        <v>10902.955300000001</v>
      </c>
      <c r="DO69" s="60">
        <v>585.23580000000004</v>
      </c>
      <c r="DP69" s="60">
        <v>3786.9823000000001</v>
      </c>
      <c r="DQ69" s="60">
        <v>6671.1894000000002</v>
      </c>
      <c r="DR69" s="60">
        <f>Table2[[#This Row],[TOTAL Tax Revenues Net of Assistance Recapture and Penalty Through FY20]]+Table2[[#This Row],[TOTAL Tax Revenues Net of Assistance Recapture and Penalty FY20 and After]]</f>
        <v>10458.171700000001</v>
      </c>
      <c r="DS69" s="60">
        <v>0</v>
      </c>
      <c r="DT69" s="60">
        <v>0</v>
      </c>
      <c r="DU69" s="60">
        <v>0</v>
      </c>
      <c r="DV69" s="60">
        <v>0</v>
      </c>
      <c r="DW69" s="74">
        <v>0</v>
      </c>
      <c r="DX69" s="74">
        <v>0</v>
      </c>
      <c r="DY69" s="74">
        <v>0</v>
      </c>
      <c r="DZ69" s="74">
        <v>193</v>
      </c>
      <c r="EA69" s="74">
        <v>0</v>
      </c>
      <c r="EB69" s="74">
        <v>0</v>
      </c>
      <c r="EC69" s="74">
        <v>0</v>
      </c>
      <c r="ED69" s="74">
        <v>193</v>
      </c>
      <c r="EE69" s="74">
        <v>0</v>
      </c>
      <c r="EF69" s="74">
        <v>0</v>
      </c>
      <c r="EG69" s="74">
        <v>0</v>
      </c>
      <c r="EH69" s="74">
        <v>100</v>
      </c>
      <c r="EI69" s="8">
        <f>Table2[[#This Row],[Total Industrial Employees FY20]]+Table2[[#This Row],[Total Restaurant Employees FY20]]+Table2[[#This Row],[Total Retail Employees FY20]]+Table2[[#This Row],[Total Other Employees FY20]]</f>
        <v>193</v>
      </c>
      <c r="EJ69" s="8">
        <f>Table2[[#This Row],[Number of Industrial Employees Earning More than Living Wage FY20]]+Table2[[#This Row],[Number of Restaurant Employees Earning More than Living Wage FY20]]+Table2[[#This Row],[Number of Retail Employees Earning More than Living Wage FY20]]+Table2[[#This Row],[Number of Other Employees Earning More than Living Wage FY20]]</f>
        <v>193</v>
      </c>
      <c r="EK69" s="72">
        <f>Table2[[#This Row],[Total Employees Earning More than Living Wage FY20]]/Table2[[#This Row],[Total Jobs FY20]]</f>
        <v>1</v>
      </c>
    </row>
    <row r="70" spans="1:141" x14ac:dyDescent="0.25">
      <c r="A70" s="9">
        <v>94202</v>
      </c>
      <c r="B70" s="11" t="s">
        <v>580</v>
      </c>
      <c r="C70" s="11" t="s">
        <v>1028</v>
      </c>
      <c r="D70" s="11" t="s">
        <v>1044</v>
      </c>
      <c r="E70" s="15">
        <v>33</v>
      </c>
      <c r="F70" s="7">
        <v>1753</v>
      </c>
      <c r="G70" s="7">
        <v>42</v>
      </c>
      <c r="H70" s="7">
        <v>21481</v>
      </c>
      <c r="I70" s="7">
        <v>70186</v>
      </c>
      <c r="J70" s="7">
        <v>611110</v>
      </c>
      <c r="K70" s="11" t="s">
        <v>1097</v>
      </c>
      <c r="L70" s="11" t="s">
        <v>1632</v>
      </c>
      <c r="M70" s="11" t="s">
        <v>1633</v>
      </c>
      <c r="N70" s="18">
        <v>15670000</v>
      </c>
      <c r="O70" s="11" t="s">
        <v>1671</v>
      </c>
      <c r="P70" s="8">
        <v>0</v>
      </c>
      <c r="Q70" s="8">
        <v>0</v>
      </c>
      <c r="R70" s="8">
        <v>0</v>
      </c>
      <c r="S70" s="8">
        <v>0</v>
      </c>
      <c r="T70" s="8">
        <v>0</v>
      </c>
      <c r="U70" s="8">
        <v>0</v>
      </c>
      <c r="V70" s="8">
        <v>0</v>
      </c>
      <c r="W70" s="8">
        <v>0</v>
      </c>
      <c r="X70" s="8">
        <v>0</v>
      </c>
      <c r="Y70" s="8">
        <v>0</v>
      </c>
      <c r="Z70" s="8">
        <v>10</v>
      </c>
      <c r="AA70" s="19">
        <v>0</v>
      </c>
      <c r="AB70" s="8">
        <v>0</v>
      </c>
      <c r="AC70" s="8">
        <v>0</v>
      </c>
      <c r="AD70" s="8">
        <v>0</v>
      </c>
      <c r="AE70" s="8">
        <v>0</v>
      </c>
      <c r="AF70" s="8">
        <v>0</v>
      </c>
      <c r="AG70" s="8" t="s">
        <v>1687</v>
      </c>
      <c r="AH70" s="8" t="s">
        <v>1687</v>
      </c>
      <c r="AI70" s="60">
        <v>0</v>
      </c>
      <c r="AJ70" s="60">
        <v>0</v>
      </c>
      <c r="AK70" s="60">
        <v>0</v>
      </c>
      <c r="AL70" s="60">
        <f>Table2[[#This Row],[Company Direct Land Through FY20]]+Table2[[#This Row],[Company Direct Land FY20 and After]]</f>
        <v>0</v>
      </c>
      <c r="AM70" s="60">
        <v>0</v>
      </c>
      <c r="AN70" s="60">
        <v>0</v>
      </c>
      <c r="AO70" s="60">
        <v>0</v>
      </c>
      <c r="AP70" s="60">
        <f>Table2[[#This Row],[Company Direct Building Through FY20]]+Table2[[#This Row],[Company Direct Building FY20 and After]]</f>
        <v>0</v>
      </c>
      <c r="AQ70" s="60">
        <v>256.83170000000001</v>
      </c>
      <c r="AR70" s="60">
        <v>256.83170000000001</v>
      </c>
      <c r="AS70" s="60">
        <v>0</v>
      </c>
      <c r="AT70" s="60">
        <f>Table2[[#This Row],[Mortgage Recording Tax Through FY20]]+Table2[[#This Row],[Mortgage Recording Tax FY20 and After]]</f>
        <v>256.83170000000001</v>
      </c>
      <c r="AU70" s="60">
        <v>0</v>
      </c>
      <c r="AV70" s="60">
        <v>0</v>
      </c>
      <c r="AW70" s="60">
        <v>0</v>
      </c>
      <c r="AX70" s="60">
        <f>Table2[[#This Row],[Pilot Savings Through FY20]]+Table2[[#This Row],[Pilot Savings FY20 and After]]</f>
        <v>0</v>
      </c>
      <c r="AY70" s="60">
        <v>256.83170000000001</v>
      </c>
      <c r="AZ70" s="60">
        <v>256.83170000000001</v>
      </c>
      <c r="BA70" s="60">
        <v>0</v>
      </c>
      <c r="BB70" s="60">
        <f>Table2[[#This Row],[Mortgage Recording Tax Exemption Through FY20]]+Table2[[#This Row],[Indirect and Induced Land FY20]]</f>
        <v>256.83170000000001</v>
      </c>
      <c r="BC70" s="60">
        <v>0</v>
      </c>
      <c r="BD70" s="60">
        <v>0</v>
      </c>
      <c r="BE70" s="60">
        <v>0</v>
      </c>
      <c r="BF70" s="60">
        <f>Table2[[#This Row],[Indirect and Induced Land Through FY20]]+Table2[[#This Row],[Indirect and Induced Land FY20 and After]]</f>
        <v>0</v>
      </c>
      <c r="BG70" s="60">
        <v>0</v>
      </c>
      <c r="BH70" s="60">
        <v>0</v>
      </c>
      <c r="BI70" s="60">
        <v>0</v>
      </c>
      <c r="BJ70" s="60">
        <f>Table2[[#This Row],[Indirect and Induced Building Through FY20]]+Table2[[#This Row],[Indirect and Induced Building FY20 and After]]</f>
        <v>0</v>
      </c>
      <c r="BK70" s="60">
        <v>0</v>
      </c>
      <c r="BL70" s="60">
        <v>0</v>
      </c>
      <c r="BM70" s="60">
        <v>0</v>
      </c>
      <c r="BN70" s="60">
        <f>Table2[[#This Row],[TOTAL Real Property Related Taxes Through FY20]]+Table2[[#This Row],[TOTAL Real Property Related Taxes FY20 and After]]</f>
        <v>0</v>
      </c>
      <c r="BO70" s="60">
        <v>0</v>
      </c>
      <c r="BP70" s="60">
        <v>0</v>
      </c>
      <c r="BQ70" s="60">
        <v>0</v>
      </c>
      <c r="BR70" s="60">
        <f>Table2[[#This Row],[Company Direct Through FY20]]+Table2[[#This Row],[Company Direct FY20 and After]]</f>
        <v>0</v>
      </c>
      <c r="BS70" s="60">
        <v>0</v>
      </c>
      <c r="BT70" s="60">
        <v>0</v>
      </c>
      <c r="BU70" s="60">
        <v>0</v>
      </c>
      <c r="BV70" s="60">
        <f>Table2[[#This Row],[Sales Tax Exemption Through FY20]]+Table2[[#This Row],[Sales Tax Exemption FY20 and After]]</f>
        <v>0</v>
      </c>
      <c r="BW70" s="60">
        <v>0</v>
      </c>
      <c r="BX70" s="60">
        <v>0</v>
      </c>
      <c r="BY70" s="60">
        <v>0</v>
      </c>
      <c r="BZ70" s="60">
        <f>Table2[[#This Row],[Energy Tax Savings Through FY20]]+Table2[[#This Row],[Energy Tax Savings FY20 and After]]</f>
        <v>0</v>
      </c>
      <c r="CA70" s="60">
        <v>0.34889999999999999</v>
      </c>
      <c r="CB70" s="60">
        <v>0.34889999999999999</v>
      </c>
      <c r="CC70" s="60">
        <v>4.6768000000000001</v>
      </c>
      <c r="CD70" s="60">
        <f>Table2[[#This Row],[Tax Exempt Bond Savings Through FY20]]+Table2[[#This Row],[Tax Exempt Bond Savings FY20 and After]]</f>
        <v>5.0257000000000005</v>
      </c>
      <c r="CE70" s="60">
        <v>0</v>
      </c>
      <c r="CF70" s="60">
        <v>0</v>
      </c>
      <c r="CG70" s="60">
        <v>0</v>
      </c>
      <c r="CH70" s="60">
        <f>Table2[[#This Row],[Indirect and Induced Through FY20]]+Table2[[#This Row],[Indirect and Induced FY20 and After]]</f>
        <v>0</v>
      </c>
      <c r="CI70" s="60">
        <v>-0.34889999999999999</v>
      </c>
      <c r="CJ70" s="60">
        <v>-0.34889999999999999</v>
      </c>
      <c r="CK70" s="60">
        <v>-4.6768000000000001</v>
      </c>
      <c r="CL70" s="60">
        <f>Table2[[#This Row],[TOTAL Income Consumption Use Taxes Through FY20]]+Table2[[#This Row],[TOTAL Income Consumption Use Taxes FY20 and After]]</f>
        <v>-5.0257000000000005</v>
      </c>
      <c r="CM70" s="60">
        <v>257.18060000000003</v>
      </c>
      <c r="CN70" s="60">
        <v>257.18060000000003</v>
      </c>
      <c r="CO70" s="60">
        <v>4.6768000000000001</v>
      </c>
      <c r="CP70" s="60">
        <f>Table2[[#This Row],[Assistance Provided Through FY20]]+Table2[[#This Row],[Assistance Provided FY20 and After]]</f>
        <v>261.85740000000004</v>
      </c>
      <c r="CQ70" s="60">
        <v>0</v>
      </c>
      <c r="CR70" s="60">
        <v>0</v>
      </c>
      <c r="CS70" s="60">
        <v>0</v>
      </c>
      <c r="CT70" s="60">
        <f>Table2[[#This Row],[Recapture Cancellation Reduction Amount Through FY20]]+Table2[[#This Row],[Recapture Cancellation Reduction Amount FY20 and After]]</f>
        <v>0</v>
      </c>
      <c r="CU70" s="60">
        <v>0</v>
      </c>
      <c r="CV70" s="60">
        <v>0</v>
      </c>
      <c r="CW70" s="60">
        <v>0</v>
      </c>
      <c r="CX70" s="60">
        <f>Table2[[#This Row],[Penalty Paid Through FY20]]+Table2[[#This Row],[Penalty Paid FY20 and After]]</f>
        <v>0</v>
      </c>
      <c r="CY70" s="60">
        <v>257.18060000000003</v>
      </c>
      <c r="CZ70" s="60">
        <v>257.18060000000003</v>
      </c>
      <c r="DA70" s="60">
        <v>4.6768000000000001</v>
      </c>
      <c r="DB70" s="60">
        <f>Table2[[#This Row],[TOTAL Assistance Net of Recapture Penalties Through FY20]]+Table2[[#This Row],[TOTAL Assistance Net of Recapture Penalties FY20 and After]]</f>
        <v>261.85740000000004</v>
      </c>
      <c r="DC70" s="60">
        <v>256.83170000000001</v>
      </c>
      <c r="DD70" s="60">
        <v>256.83170000000001</v>
      </c>
      <c r="DE70" s="60">
        <v>0</v>
      </c>
      <c r="DF70" s="60">
        <f>Table2[[#This Row],[Company Direct Tax Revenue Before Assistance Through FY20]]+Table2[[#This Row],[Company Direct Tax Revenue Before Assistance FY20 and After]]</f>
        <v>256.83170000000001</v>
      </c>
      <c r="DG70" s="60">
        <v>0</v>
      </c>
      <c r="DH70" s="60">
        <v>0</v>
      </c>
      <c r="DI70" s="60">
        <v>0</v>
      </c>
      <c r="DJ70" s="60">
        <f>Table2[[#This Row],[Indirect and Induced Tax Revenues FY20 and After]]+Table2[[#This Row],[Indirect and Induced Tax Revenues Through FY20]]</f>
        <v>0</v>
      </c>
      <c r="DK70" s="60">
        <v>256.83170000000001</v>
      </c>
      <c r="DL70" s="60">
        <v>256.83170000000001</v>
      </c>
      <c r="DM70" s="60">
        <v>0</v>
      </c>
      <c r="DN70" s="60">
        <f>Table2[[#This Row],[TOTAL Tax Revenues Before Assistance FY20 and After]]+Table2[[#This Row],[TOTAL Tax Revenues Before Assistance Through FY20]]</f>
        <v>256.83170000000001</v>
      </c>
      <c r="DO70" s="60">
        <v>-0.34889999999999999</v>
      </c>
      <c r="DP70" s="60">
        <v>-0.34889999999999999</v>
      </c>
      <c r="DQ70" s="60">
        <v>-4.6768000000000001</v>
      </c>
      <c r="DR70" s="60">
        <f>Table2[[#This Row],[TOTAL Tax Revenues Net of Assistance Recapture and Penalty Through FY20]]+Table2[[#This Row],[TOTAL Tax Revenues Net of Assistance Recapture and Penalty FY20 and After]]</f>
        <v>-5.0257000000000005</v>
      </c>
      <c r="DS70" s="60">
        <v>1155.2239999999999</v>
      </c>
      <c r="DT70" s="60">
        <v>0</v>
      </c>
      <c r="DU70" s="60">
        <v>0</v>
      </c>
      <c r="DV70" s="60">
        <v>0</v>
      </c>
      <c r="DW70" s="74">
        <v>0</v>
      </c>
      <c r="DX70" s="74">
        <v>0</v>
      </c>
      <c r="DY70" s="74">
        <v>0</v>
      </c>
      <c r="DZ70" s="74">
        <v>0</v>
      </c>
      <c r="EA70" s="74">
        <v>0</v>
      </c>
      <c r="EB70" s="74">
        <v>0</v>
      </c>
      <c r="EC70" s="74">
        <v>0</v>
      </c>
      <c r="ED70" s="74">
        <v>0</v>
      </c>
      <c r="EE70" s="74">
        <v>0</v>
      </c>
      <c r="EF70" s="74">
        <v>0</v>
      </c>
      <c r="EG70" s="74">
        <v>0</v>
      </c>
      <c r="EH70" s="74">
        <v>0</v>
      </c>
      <c r="EI70" s="8">
        <f>Table2[[#This Row],[Total Industrial Employees FY20]]+Table2[[#This Row],[Total Restaurant Employees FY20]]+Table2[[#This Row],[Total Retail Employees FY20]]+Table2[[#This Row],[Total Other Employees FY20]]</f>
        <v>0</v>
      </c>
      <c r="EJ70" s="8">
        <f>Table2[[#This Row],[Number of Industrial Employees Earning More than Living Wage FY20]]+Table2[[#This Row],[Number of Restaurant Employees Earning More than Living Wage FY20]]+Table2[[#This Row],[Number of Retail Employees Earning More than Living Wage FY20]]+Table2[[#This Row],[Number of Other Employees Earning More than Living Wage FY20]]</f>
        <v>0</v>
      </c>
      <c r="EK70" s="72">
        <v>0</v>
      </c>
    </row>
    <row r="71" spans="1:141" x14ac:dyDescent="0.25">
      <c r="A71" s="9">
        <v>92926</v>
      </c>
      <c r="B71" s="11" t="s">
        <v>257</v>
      </c>
      <c r="C71" s="11" t="s">
        <v>711</v>
      </c>
      <c r="D71" s="11" t="s">
        <v>1046</v>
      </c>
      <c r="E71" s="15">
        <v>4</v>
      </c>
      <c r="F71" s="7">
        <v>995</v>
      </c>
      <c r="G71" s="7">
        <v>33</v>
      </c>
      <c r="H71" s="7">
        <v>315940</v>
      </c>
      <c r="I71" s="7">
        <v>5853894</v>
      </c>
      <c r="J71" s="7">
        <v>522110</v>
      </c>
      <c r="K71" s="11" t="s">
        <v>1062</v>
      </c>
      <c r="L71" s="11" t="s">
        <v>1198</v>
      </c>
      <c r="M71" s="11" t="s">
        <v>1180</v>
      </c>
      <c r="N71" s="18">
        <v>622000000</v>
      </c>
      <c r="O71" s="11" t="s">
        <v>1677</v>
      </c>
      <c r="P71" s="8">
        <v>85</v>
      </c>
      <c r="Q71" s="8">
        <v>0</v>
      </c>
      <c r="R71" s="8">
        <v>5879</v>
      </c>
      <c r="S71" s="8">
        <v>0</v>
      </c>
      <c r="T71" s="8">
        <v>0</v>
      </c>
      <c r="U71" s="8">
        <v>5964</v>
      </c>
      <c r="V71" s="8">
        <v>8391</v>
      </c>
      <c r="W71" s="8">
        <v>0</v>
      </c>
      <c r="X71" s="8">
        <v>4200</v>
      </c>
      <c r="Y71" s="8">
        <v>2995</v>
      </c>
      <c r="Z71" s="8">
        <v>0</v>
      </c>
      <c r="AA71" s="19">
        <v>47</v>
      </c>
      <c r="AB71" s="8">
        <v>0</v>
      </c>
      <c r="AC71" s="8">
        <v>0</v>
      </c>
      <c r="AD71" s="8">
        <v>6</v>
      </c>
      <c r="AE71" s="8">
        <v>47</v>
      </c>
      <c r="AF71" s="8">
        <v>25.670690811535884</v>
      </c>
      <c r="AG71" s="8" t="s">
        <v>1686</v>
      </c>
      <c r="AH71" s="8" t="s">
        <v>1687</v>
      </c>
      <c r="AI71" s="60">
        <v>55815.429799999998</v>
      </c>
      <c r="AJ71" s="60">
        <v>1050068.7973</v>
      </c>
      <c r="AK71" s="60">
        <v>134801.50090000001</v>
      </c>
      <c r="AL71" s="60">
        <f>Table2[[#This Row],[Company Direct Land Through FY20]]+Table2[[#This Row],[Company Direct Land FY20 and After]]</f>
        <v>1184870.2982000001</v>
      </c>
      <c r="AM71" s="60">
        <v>103657.2268</v>
      </c>
      <c r="AN71" s="60">
        <v>495786.94839999999</v>
      </c>
      <c r="AO71" s="60">
        <v>250345.6447</v>
      </c>
      <c r="AP71" s="60">
        <f>Table2[[#This Row],[Company Direct Building Through FY20]]+Table2[[#This Row],[Company Direct Building FY20 and After]]</f>
        <v>746132.59309999994</v>
      </c>
      <c r="AQ71" s="60">
        <v>0</v>
      </c>
      <c r="AR71" s="60">
        <v>11404.25</v>
      </c>
      <c r="AS71" s="60">
        <v>0</v>
      </c>
      <c r="AT71" s="60">
        <f>Table2[[#This Row],[Mortgage Recording Tax Through FY20]]+Table2[[#This Row],[Mortgage Recording Tax FY20 and After]]</f>
        <v>11404.25</v>
      </c>
      <c r="AU71" s="60">
        <v>0</v>
      </c>
      <c r="AV71" s="60">
        <v>0</v>
      </c>
      <c r="AW71" s="60">
        <v>0</v>
      </c>
      <c r="AX71" s="60">
        <f>Table2[[#This Row],[Pilot Savings Through FY20]]+Table2[[#This Row],[Pilot Savings FY20 and After]]</f>
        <v>0</v>
      </c>
      <c r="AY71" s="60">
        <v>0</v>
      </c>
      <c r="AZ71" s="60">
        <v>11404.25</v>
      </c>
      <c r="BA71" s="60">
        <v>0</v>
      </c>
      <c r="BB71" s="60">
        <f>Table2[[#This Row],[Mortgage Recording Tax Exemption Through FY20]]+Table2[[#This Row],[Indirect and Induced Land FY20]]</f>
        <v>27370.3393</v>
      </c>
      <c r="BC71" s="60">
        <v>15966.0893</v>
      </c>
      <c r="BD71" s="60">
        <v>91813.062300000005</v>
      </c>
      <c r="BE71" s="60">
        <v>38560.176099999997</v>
      </c>
      <c r="BF71" s="60">
        <f>Table2[[#This Row],[Indirect and Induced Land Through FY20]]+Table2[[#This Row],[Indirect and Induced Land FY20 and After]]</f>
        <v>130373.2384</v>
      </c>
      <c r="BG71" s="60">
        <v>56607.043899999997</v>
      </c>
      <c r="BH71" s="60">
        <v>325519.03860000003</v>
      </c>
      <c r="BI71" s="60">
        <v>136713.3518</v>
      </c>
      <c r="BJ71" s="60">
        <f>Table2[[#This Row],[Indirect and Induced Building Through FY20]]+Table2[[#This Row],[Indirect and Induced Building FY20 and After]]</f>
        <v>462232.39040000003</v>
      </c>
      <c r="BK71" s="60">
        <v>232045.7898</v>
      </c>
      <c r="BL71" s="60">
        <v>1963187.8466</v>
      </c>
      <c r="BM71" s="60">
        <v>560420.67350000003</v>
      </c>
      <c r="BN71" s="60">
        <f>Table2[[#This Row],[TOTAL Real Property Related Taxes Through FY20]]+Table2[[#This Row],[TOTAL Real Property Related Taxes FY20 and After]]</f>
        <v>2523608.5201000003</v>
      </c>
      <c r="BO71" s="60">
        <v>112384.29859999999</v>
      </c>
      <c r="BP71" s="60">
        <v>676506.90599999996</v>
      </c>
      <c r="BQ71" s="60">
        <v>271422.65509999997</v>
      </c>
      <c r="BR71" s="60">
        <f>Table2[[#This Row],[Company Direct Through FY20]]+Table2[[#This Row],[Company Direct FY20 and After]]</f>
        <v>947929.56109999993</v>
      </c>
      <c r="BS71" s="60">
        <v>0</v>
      </c>
      <c r="BT71" s="60">
        <v>8270.5732000000007</v>
      </c>
      <c r="BU71" s="60">
        <v>30229.426800000001</v>
      </c>
      <c r="BV71" s="60">
        <f>Table2[[#This Row],[Sales Tax Exemption Through FY20]]+Table2[[#This Row],[Sales Tax Exemption FY20 and After]]</f>
        <v>38500</v>
      </c>
      <c r="BW71" s="60">
        <v>0</v>
      </c>
      <c r="BX71" s="60">
        <v>0</v>
      </c>
      <c r="BY71" s="60">
        <v>0</v>
      </c>
      <c r="BZ71" s="60">
        <f>Table2[[#This Row],[Energy Tax Savings Through FY20]]+Table2[[#This Row],[Energy Tax Savings FY20 and After]]</f>
        <v>0</v>
      </c>
      <c r="CA71" s="60">
        <v>0</v>
      </c>
      <c r="CB71" s="60">
        <v>0</v>
      </c>
      <c r="CC71" s="60">
        <v>0</v>
      </c>
      <c r="CD71" s="60">
        <f>Table2[[#This Row],[Tax Exempt Bond Savings Through FY20]]+Table2[[#This Row],[Tax Exempt Bond Savings FY20 and After]]</f>
        <v>0</v>
      </c>
      <c r="CE71" s="60">
        <v>64706.479399999997</v>
      </c>
      <c r="CF71" s="60">
        <v>456848.48950000003</v>
      </c>
      <c r="CG71" s="60">
        <v>156274.53890000001</v>
      </c>
      <c r="CH71" s="60">
        <f>Table2[[#This Row],[Indirect and Induced Through FY20]]+Table2[[#This Row],[Indirect and Induced FY20 and After]]</f>
        <v>613123.02840000007</v>
      </c>
      <c r="CI71" s="60">
        <v>177090.77799999999</v>
      </c>
      <c r="CJ71" s="60">
        <v>1125084.8223000001</v>
      </c>
      <c r="CK71" s="60">
        <v>397467.7672</v>
      </c>
      <c r="CL71" s="60">
        <f>Table2[[#This Row],[TOTAL Income Consumption Use Taxes Through FY20]]+Table2[[#This Row],[TOTAL Income Consumption Use Taxes FY20 and After]]</f>
        <v>1522552.5895000002</v>
      </c>
      <c r="CM71" s="60">
        <v>0</v>
      </c>
      <c r="CN71" s="60">
        <v>19674.823199999999</v>
      </c>
      <c r="CO71" s="60">
        <v>30229.426800000001</v>
      </c>
      <c r="CP71" s="60">
        <f>Table2[[#This Row],[Assistance Provided Through FY20]]+Table2[[#This Row],[Assistance Provided FY20 and After]]</f>
        <v>49904.25</v>
      </c>
      <c r="CQ71" s="60">
        <v>0</v>
      </c>
      <c r="CR71" s="60">
        <v>1286.6079999999999</v>
      </c>
      <c r="CS71" s="60">
        <v>0</v>
      </c>
      <c r="CT71" s="60">
        <f>Table2[[#This Row],[Recapture Cancellation Reduction Amount Through FY20]]+Table2[[#This Row],[Recapture Cancellation Reduction Amount FY20 and After]]</f>
        <v>1286.6079999999999</v>
      </c>
      <c r="CU71" s="60">
        <v>0</v>
      </c>
      <c r="CV71" s="60">
        <v>0</v>
      </c>
      <c r="CW71" s="60">
        <v>0</v>
      </c>
      <c r="CX71" s="60">
        <f>Table2[[#This Row],[Penalty Paid Through FY20]]+Table2[[#This Row],[Penalty Paid FY20 and After]]</f>
        <v>0</v>
      </c>
      <c r="CY71" s="60">
        <v>0</v>
      </c>
      <c r="CZ71" s="60">
        <v>18388.215199999999</v>
      </c>
      <c r="DA71" s="60">
        <v>30229.426800000001</v>
      </c>
      <c r="DB71" s="60">
        <f>Table2[[#This Row],[TOTAL Assistance Net of Recapture Penalties Through FY20]]+Table2[[#This Row],[TOTAL Assistance Net of Recapture Penalties FY20 and After]]</f>
        <v>48617.642</v>
      </c>
      <c r="DC71" s="60">
        <v>271856.95520000003</v>
      </c>
      <c r="DD71" s="60">
        <v>2233766.9016999998</v>
      </c>
      <c r="DE71" s="60">
        <v>656569.80070000002</v>
      </c>
      <c r="DF71" s="60">
        <f>Table2[[#This Row],[Company Direct Tax Revenue Before Assistance Through FY20]]+Table2[[#This Row],[Company Direct Tax Revenue Before Assistance FY20 and After]]</f>
        <v>2890336.7023999998</v>
      </c>
      <c r="DG71" s="60">
        <v>137279.61259999999</v>
      </c>
      <c r="DH71" s="60">
        <v>874180.59039999999</v>
      </c>
      <c r="DI71" s="60">
        <v>331548.06679999997</v>
      </c>
      <c r="DJ71" s="60">
        <f>Table2[[#This Row],[Indirect and Induced Tax Revenues FY20 and After]]+Table2[[#This Row],[Indirect and Induced Tax Revenues Through FY20]]</f>
        <v>1205728.6572</v>
      </c>
      <c r="DK71" s="60">
        <v>409136.56780000002</v>
      </c>
      <c r="DL71" s="60">
        <v>3107947.4920999999</v>
      </c>
      <c r="DM71" s="60">
        <v>988117.86750000005</v>
      </c>
      <c r="DN71" s="60">
        <f>Table2[[#This Row],[TOTAL Tax Revenues Before Assistance FY20 and After]]+Table2[[#This Row],[TOTAL Tax Revenues Before Assistance Through FY20]]</f>
        <v>4096065.3596000001</v>
      </c>
      <c r="DO71" s="60">
        <v>409136.56780000002</v>
      </c>
      <c r="DP71" s="60">
        <v>3089559.2768999999</v>
      </c>
      <c r="DQ71" s="60">
        <v>957888.44070000004</v>
      </c>
      <c r="DR71" s="60">
        <f>Table2[[#This Row],[TOTAL Tax Revenues Net of Assistance Recapture and Penalty Through FY20]]+Table2[[#This Row],[TOTAL Tax Revenues Net of Assistance Recapture and Penalty FY20 and After]]</f>
        <v>4047447.7176000001</v>
      </c>
      <c r="DS71" s="60">
        <v>0</v>
      </c>
      <c r="DT71" s="60">
        <v>0</v>
      </c>
      <c r="DU71" s="60">
        <v>0</v>
      </c>
      <c r="DV71" s="60">
        <v>0</v>
      </c>
      <c r="DW71" s="74">
        <v>0</v>
      </c>
      <c r="DX71" s="74">
        <v>0</v>
      </c>
      <c r="DY71" s="74">
        <v>32</v>
      </c>
      <c r="DZ71" s="74">
        <v>5932</v>
      </c>
      <c r="EA71" s="74">
        <v>0</v>
      </c>
      <c r="EB71" s="74">
        <v>0</v>
      </c>
      <c r="EC71" s="74">
        <v>18</v>
      </c>
      <c r="ED71" s="74">
        <v>5922</v>
      </c>
      <c r="EE71" s="74">
        <v>0</v>
      </c>
      <c r="EF71" s="74">
        <v>0</v>
      </c>
      <c r="EG71" s="74">
        <v>56.25</v>
      </c>
      <c r="EH71" s="74">
        <v>99.83</v>
      </c>
      <c r="EI71" s="8">
        <f>Table2[[#This Row],[Total Industrial Employees FY20]]+Table2[[#This Row],[Total Restaurant Employees FY20]]+Table2[[#This Row],[Total Retail Employees FY20]]+Table2[[#This Row],[Total Other Employees FY20]]</f>
        <v>5964</v>
      </c>
      <c r="EJ71" s="8">
        <f>Table2[[#This Row],[Number of Industrial Employees Earning More than Living Wage FY20]]+Table2[[#This Row],[Number of Restaurant Employees Earning More than Living Wage FY20]]+Table2[[#This Row],[Number of Retail Employees Earning More than Living Wage FY20]]+Table2[[#This Row],[Number of Other Employees Earning More than Living Wage FY20]]</f>
        <v>5940</v>
      </c>
      <c r="EK71" s="70">
        <f>Table2[[#This Row],[Total Employees Earning More than Living Wage FY20]]/Table2[[#This Row],[Total Jobs FY20]]</f>
        <v>0.99597585513078468</v>
      </c>
    </row>
    <row r="72" spans="1:141" x14ac:dyDescent="0.25">
      <c r="A72" s="9">
        <v>92313</v>
      </c>
      <c r="B72" s="11" t="s">
        <v>179</v>
      </c>
      <c r="C72" s="11" t="s">
        <v>633</v>
      </c>
      <c r="D72" s="11" t="s">
        <v>1045</v>
      </c>
      <c r="E72" s="15">
        <v>26</v>
      </c>
      <c r="F72" s="7">
        <v>439</v>
      </c>
      <c r="G72" s="7">
        <v>27</v>
      </c>
      <c r="H72" s="7">
        <v>15000</v>
      </c>
      <c r="I72" s="7">
        <v>27000</v>
      </c>
      <c r="J72" s="7">
        <v>339999</v>
      </c>
      <c r="K72" s="11" t="s">
        <v>1048</v>
      </c>
      <c r="L72" s="11" t="s">
        <v>1101</v>
      </c>
      <c r="M72" s="11" t="s">
        <v>1087</v>
      </c>
      <c r="N72" s="18">
        <v>2025000</v>
      </c>
      <c r="O72" s="11" t="s">
        <v>1667</v>
      </c>
      <c r="P72" s="8">
        <v>0</v>
      </c>
      <c r="Q72" s="8">
        <v>0</v>
      </c>
      <c r="R72" s="8">
        <v>40</v>
      </c>
      <c r="S72" s="8">
        <v>0</v>
      </c>
      <c r="T72" s="8">
        <v>0</v>
      </c>
      <c r="U72" s="8">
        <v>40</v>
      </c>
      <c r="V72" s="8">
        <v>40</v>
      </c>
      <c r="W72" s="8">
        <v>0</v>
      </c>
      <c r="X72" s="8">
        <v>0</v>
      </c>
      <c r="Y72" s="8">
        <v>0</v>
      </c>
      <c r="Z72" s="8">
        <v>10</v>
      </c>
      <c r="AA72" s="19">
        <v>0</v>
      </c>
      <c r="AB72" s="8">
        <v>0</v>
      </c>
      <c r="AC72" s="8">
        <v>0</v>
      </c>
      <c r="AD72" s="8">
        <v>0</v>
      </c>
      <c r="AE72" s="8">
        <v>0</v>
      </c>
      <c r="AF72" s="8">
        <v>85</v>
      </c>
      <c r="AG72" s="8" t="s">
        <v>1686</v>
      </c>
      <c r="AH72" s="8" t="s">
        <v>1687</v>
      </c>
      <c r="AI72" s="60">
        <v>24.182600000000001</v>
      </c>
      <c r="AJ72" s="60">
        <v>245.23929999999999</v>
      </c>
      <c r="AK72" s="60">
        <v>22.386399999999998</v>
      </c>
      <c r="AL72" s="60">
        <f>Table2[[#This Row],[Company Direct Land Through FY20]]+Table2[[#This Row],[Company Direct Land FY20 and After]]</f>
        <v>267.62569999999999</v>
      </c>
      <c r="AM72" s="60">
        <v>99.171499999999995</v>
      </c>
      <c r="AN72" s="60">
        <v>480.81509999999997</v>
      </c>
      <c r="AO72" s="60">
        <v>91.805000000000007</v>
      </c>
      <c r="AP72" s="60">
        <f>Table2[[#This Row],[Company Direct Building Through FY20]]+Table2[[#This Row],[Company Direct Building FY20 and After]]</f>
        <v>572.62009999999998</v>
      </c>
      <c r="AQ72" s="60">
        <v>0</v>
      </c>
      <c r="AR72" s="60">
        <v>35.967300000000002</v>
      </c>
      <c r="AS72" s="60">
        <v>0</v>
      </c>
      <c r="AT72" s="60">
        <f>Table2[[#This Row],[Mortgage Recording Tax Through FY20]]+Table2[[#This Row],[Mortgage Recording Tax FY20 and After]]</f>
        <v>35.967300000000002</v>
      </c>
      <c r="AU72" s="60">
        <v>94.751000000000005</v>
      </c>
      <c r="AV72" s="60">
        <v>405.19839999999999</v>
      </c>
      <c r="AW72" s="60">
        <v>87.712900000000005</v>
      </c>
      <c r="AX72" s="60">
        <f>Table2[[#This Row],[Pilot Savings Through FY20]]+Table2[[#This Row],[Pilot Savings FY20 and After]]</f>
        <v>492.91129999999998</v>
      </c>
      <c r="AY72" s="60">
        <v>0</v>
      </c>
      <c r="AZ72" s="60">
        <v>35.967300000000002</v>
      </c>
      <c r="BA72" s="60">
        <v>0</v>
      </c>
      <c r="BB72" s="60">
        <f>Table2[[#This Row],[Mortgage Recording Tax Exemption Through FY20]]+Table2[[#This Row],[Indirect and Induced Land FY20]]</f>
        <v>79.731899999999996</v>
      </c>
      <c r="BC72" s="60">
        <v>43.764600000000002</v>
      </c>
      <c r="BD72" s="60">
        <v>324.29809999999998</v>
      </c>
      <c r="BE72" s="60">
        <v>40.5139</v>
      </c>
      <c r="BF72" s="60">
        <f>Table2[[#This Row],[Indirect and Induced Land Through FY20]]+Table2[[#This Row],[Indirect and Induced Land FY20 and After]]</f>
        <v>364.81199999999995</v>
      </c>
      <c r="BG72" s="60">
        <v>155.16560000000001</v>
      </c>
      <c r="BH72" s="60">
        <v>1149.7844</v>
      </c>
      <c r="BI72" s="60">
        <v>143.6397</v>
      </c>
      <c r="BJ72" s="60">
        <f>Table2[[#This Row],[Indirect and Induced Building Through FY20]]+Table2[[#This Row],[Indirect and Induced Building FY20 and After]]</f>
        <v>1293.4241</v>
      </c>
      <c r="BK72" s="60">
        <v>227.5333</v>
      </c>
      <c r="BL72" s="60">
        <v>1794.9385</v>
      </c>
      <c r="BM72" s="60">
        <v>210.63210000000001</v>
      </c>
      <c r="BN72" s="60">
        <f>Table2[[#This Row],[TOTAL Real Property Related Taxes Through FY20]]+Table2[[#This Row],[TOTAL Real Property Related Taxes FY20 and After]]</f>
        <v>2005.5706</v>
      </c>
      <c r="BO72" s="60">
        <v>438.95909999999998</v>
      </c>
      <c r="BP72" s="60">
        <v>3466.9762000000001</v>
      </c>
      <c r="BQ72" s="60">
        <v>406.35300000000001</v>
      </c>
      <c r="BR72" s="60">
        <f>Table2[[#This Row],[Company Direct Through FY20]]+Table2[[#This Row],[Company Direct FY20 and After]]</f>
        <v>3873.3292000000001</v>
      </c>
      <c r="BS72" s="60">
        <v>0</v>
      </c>
      <c r="BT72" s="60">
        <v>43.355800000000002</v>
      </c>
      <c r="BU72" s="60">
        <v>0</v>
      </c>
      <c r="BV72" s="60">
        <f>Table2[[#This Row],[Sales Tax Exemption Through FY20]]+Table2[[#This Row],[Sales Tax Exemption FY20 and After]]</f>
        <v>43.355800000000002</v>
      </c>
      <c r="BW72" s="60">
        <v>0</v>
      </c>
      <c r="BX72" s="60">
        <v>0</v>
      </c>
      <c r="BY72" s="60">
        <v>0</v>
      </c>
      <c r="BZ72" s="60">
        <f>Table2[[#This Row],[Energy Tax Savings Through FY20]]+Table2[[#This Row],[Energy Tax Savings FY20 and After]]</f>
        <v>0</v>
      </c>
      <c r="CA72" s="60">
        <v>0</v>
      </c>
      <c r="CB72" s="60">
        <v>9.8208000000000002</v>
      </c>
      <c r="CC72" s="60">
        <v>0</v>
      </c>
      <c r="CD72" s="60">
        <f>Table2[[#This Row],[Tax Exempt Bond Savings Through FY20]]+Table2[[#This Row],[Tax Exempt Bond Savings FY20 and After]]</f>
        <v>9.8208000000000002</v>
      </c>
      <c r="CE72" s="60">
        <v>198.1045</v>
      </c>
      <c r="CF72" s="60">
        <v>1874.8545999999999</v>
      </c>
      <c r="CG72" s="60">
        <v>183.38929999999999</v>
      </c>
      <c r="CH72" s="60">
        <f>Table2[[#This Row],[Indirect and Induced Through FY20]]+Table2[[#This Row],[Indirect and Induced FY20 and After]]</f>
        <v>2058.2438999999999</v>
      </c>
      <c r="CI72" s="60">
        <v>637.06359999999995</v>
      </c>
      <c r="CJ72" s="60">
        <v>5288.6541999999999</v>
      </c>
      <c r="CK72" s="60">
        <v>589.7423</v>
      </c>
      <c r="CL72" s="60">
        <f>Table2[[#This Row],[TOTAL Income Consumption Use Taxes Through FY20]]+Table2[[#This Row],[TOTAL Income Consumption Use Taxes FY20 and After]]</f>
        <v>5878.3964999999998</v>
      </c>
      <c r="CM72" s="60">
        <v>94.751000000000005</v>
      </c>
      <c r="CN72" s="60">
        <v>494.34230000000002</v>
      </c>
      <c r="CO72" s="60">
        <v>87.712900000000005</v>
      </c>
      <c r="CP72" s="60">
        <f>Table2[[#This Row],[Assistance Provided Through FY20]]+Table2[[#This Row],[Assistance Provided FY20 and After]]</f>
        <v>582.05520000000001</v>
      </c>
      <c r="CQ72" s="60">
        <v>0</v>
      </c>
      <c r="CR72" s="60">
        <v>0</v>
      </c>
      <c r="CS72" s="60">
        <v>0</v>
      </c>
      <c r="CT72" s="60">
        <f>Table2[[#This Row],[Recapture Cancellation Reduction Amount Through FY20]]+Table2[[#This Row],[Recapture Cancellation Reduction Amount FY20 and After]]</f>
        <v>0</v>
      </c>
      <c r="CU72" s="60">
        <v>0</v>
      </c>
      <c r="CV72" s="60">
        <v>0</v>
      </c>
      <c r="CW72" s="60">
        <v>0</v>
      </c>
      <c r="CX72" s="60">
        <f>Table2[[#This Row],[Penalty Paid Through FY20]]+Table2[[#This Row],[Penalty Paid FY20 and After]]</f>
        <v>0</v>
      </c>
      <c r="CY72" s="60">
        <v>94.751000000000005</v>
      </c>
      <c r="CZ72" s="60">
        <v>494.34230000000002</v>
      </c>
      <c r="DA72" s="60">
        <v>87.712900000000005</v>
      </c>
      <c r="DB72" s="60">
        <f>Table2[[#This Row],[TOTAL Assistance Net of Recapture Penalties Through FY20]]+Table2[[#This Row],[TOTAL Assistance Net of Recapture Penalties FY20 and After]]</f>
        <v>582.05520000000001</v>
      </c>
      <c r="DC72" s="60">
        <v>562.31320000000005</v>
      </c>
      <c r="DD72" s="60">
        <v>4228.9979000000003</v>
      </c>
      <c r="DE72" s="60">
        <v>520.5444</v>
      </c>
      <c r="DF72" s="60">
        <f>Table2[[#This Row],[Company Direct Tax Revenue Before Assistance Through FY20]]+Table2[[#This Row],[Company Direct Tax Revenue Before Assistance FY20 and After]]</f>
        <v>4749.5423000000001</v>
      </c>
      <c r="DG72" s="60">
        <v>397.03469999999999</v>
      </c>
      <c r="DH72" s="60">
        <v>3348.9371000000001</v>
      </c>
      <c r="DI72" s="60">
        <v>367.54289999999997</v>
      </c>
      <c r="DJ72" s="60">
        <f>Table2[[#This Row],[Indirect and Induced Tax Revenues FY20 and After]]+Table2[[#This Row],[Indirect and Induced Tax Revenues Through FY20]]</f>
        <v>3716.48</v>
      </c>
      <c r="DK72" s="60">
        <v>959.34789999999998</v>
      </c>
      <c r="DL72" s="60">
        <v>7577.9350000000004</v>
      </c>
      <c r="DM72" s="60">
        <v>888.08730000000003</v>
      </c>
      <c r="DN72" s="60">
        <f>Table2[[#This Row],[TOTAL Tax Revenues Before Assistance FY20 and After]]+Table2[[#This Row],[TOTAL Tax Revenues Before Assistance Through FY20]]</f>
        <v>8466.0223000000005</v>
      </c>
      <c r="DO72" s="60">
        <v>864.59690000000001</v>
      </c>
      <c r="DP72" s="60">
        <v>7083.5927000000001</v>
      </c>
      <c r="DQ72" s="60">
        <v>800.37440000000004</v>
      </c>
      <c r="DR72" s="60">
        <f>Table2[[#This Row],[TOTAL Tax Revenues Net of Assistance Recapture and Penalty Through FY20]]+Table2[[#This Row],[TOTAL Tax Revenues Net of Assistance Recapture and Penalty FY20 and After]]</f>
        <v>7883.9670999999998</v>
      </c>
      <c r="DS72" s="60">
        <v>0</v>
      </c>
      <c r="DT72" s="60">
        <v>0</v>
      </c>
      <c r="DU72" s="60">
        <v>0</v>
      </c>
      <c r="DV72" s="60">
        <v>0</v>
      </c>
      <c r="DW72" s="74">
        <v>0</v>
      </c>
      <c r="DX72" s="74">
        <v>0</v>
      </c>
      <c r="DY72" s="74">
        <v>0</v>
      </c>
      <c r="DZ72" s="74">
        <v>40</v>
      </c>
      <c r="EA72" s="74">
        <v>0</v>
      </c>
      <c r="EB72" s="74">
        <v>0</v>
      </c>
      <c r="EC72" s="74">
        <v>0</v>
      </c>
      <c r="ED72" s="74">
        <v>40</v>
      </c>
      <c r="EE72" s="74">
        <v>0</v>
      </c>
      <c r="EF72" s="74">
        <v>0</v>
      </c>
      <c r="EG72" s="74">
        <v>0</v>
      </c>
      <c r="EH72" s="74">
        <v>100</v>
      </c>
      <c r="EI72" s="8">
        <f>Table2[[#This Row],[Total Industrial Employees FY20]]+Table2[[#This Row],[Total Restaurant Employees FY20]]+Table2[[#This Row],[Total Retail Employees FY20]]+Table2[[#This Row],[Total Other Employees FY20]]</f>
        <v>40</v>
      </c>
      <c r="EJ72" s="8">
        <f>Table2[[#This Row],[Number of Industrial Employees Earning More than Living Wage FY20]]+Table2[[#This Row],[Number of Restaurant Employees Earning More than Living Wage FY20]]+Table2[[#This Row],[Number of Retail Employees Earning More than Living Wage FY20]]+Table2[[#This Row],[Number of Other Employees Earning More than Living Wage FY20]]</f>
        <v>40</v>
      </c>
      <c r="EK72" s="72">
        <f>Table2[[#This Row],[Total Employees Earning More than Living Wage FY20]]/Table2[[#This Row],[Total Jobs FY20]]</f>
        <v>1</v>
      </c>
    </row>
    <row r="73" spans="1:141" x14ac:dyDescent="0.25">
      <c r="A73" s="9">
        <v>94106</v>
      </c>
      <c r="B73" s="11" t="s">
        <v>510</v>
      </c>
      <c r="C73" s="11" t="s">
        <v>959</v>
      </c>
      <c r="D73" s="11" t="s">
        <v>1044</v>
      </c>
      <c r="E73" s="15">
        <v>44</v>
      </c>
      <c r="F73" s="7">
        <v>5495</v>
      </c>
      <c r="G73" s="7">
        <v>1138</v>
      </c>
      <c r="H73" s="7">
        <v>10000</v>
      </c>
      <c r="I73" s="7">
        <v>30000</v>
      </c>
      <c r="J73" s="7">
        <v>611110</v>
      </c>
      <c r="K73" s="11" t="s">
        <v>1097</v>
      </c>
      <c r="L73" s="11" t="s">
        <v>1536</v>
      </c>
      <c r="M73" s="11" t="s">
        <v>1514</v>
      </c>
      <c r="N73" s="18">
        <v>8700000</v>
      </c>
      <c r="O73" s="11" t="s">
        <v>1671</v>
      </c>
      <c r="P73" s="8">
        <v>0</v>
      </c>
      <c r="Q73" s="8">
        <v>0</v>
      </c>
      <c r="R73" s="8">
        <v>0</v>
      </c>
      <c r="S73" s="8">
        <v>0</v>
      </c>
      <c r="T73" s="8">
        <v>0</v>
      </c>
      <c r="U73" s="8">
        <v>0</v>
      </c>
      <c r="V73" s="8">
        <v>100</v>
      </c>
      <c r="W73" s="8">
        <v>0</v>
      </c>
      <c r="X73" s="8">
        <v>0</v>
      </c>
      <c r="Y73" s="8">
        <v>100</v>
      </c>
      <c r="Z73" s="8">
        <v>112</v>
      </c>
      <c r="AA73" s="19">
        <v>0</v>
      </c>
      <c r="AB73" s="8">
        <v>0</v>
      </c>
      <c r="AC73" s="8">
        <v>0</v>
      </c>
      <c r="AD73" s="8">
        <v>0</v>
      </c>
      <c r="AE73" s="8">
        <v>0</v>
      </c>
      <c r="AF73" s="8">
        <v>0</v>
      </c>
      <c r="AI73" s="60">
        <v>0</v>
      </c>
      <c r="AJ73" s="60">
        <v>0</v>
      </c>
      <c r="AK73" s="60">
        <v>0</v>
      </c>
      <c r="AL73" s="60">
        <f>Table2[[#This Row],[Company Direct Land Through FY20]]+Table2[[#This Row],[Company Direct Land FY20 and After]]</f>
        <v>0</v>
      </c>
      <c r="AM73" s="60">
        <v>0</v>
      </c>
      <c r="AN73" s="60">
        <v>0</v>
      </c>
      <c r="AO73" s="60">
        <v>0</v>
      </c>
      <c r="AP73" s="60">
        <f>Table2[[#This Row],[Company Direct Building Through FY20]]+Table2[[#This Row],[Company Direct Building FY20 and After]]</f>
        <v>0</v>
      </c>
      <c r="AQ73" s="60">
        <v>0</v>
      </c>
      <c r="AR73" s="60">
        <v>142.506</v>
      </c>
      <c r="AS73" s="60">
        <v>0</v>
      </c>
      <c r="AT73" s="60">
        <f>Table2[[#This Row],[Mortgage Recording Tax Through FY20]]+Table2[[#This Row],[Mortgage Recording Tax FY20 and After]]</f>
        <v>142.506</v>
      </c>
      <c r="AU73" s="60">
        <v>0</v>
      </c>
      <c r="AV73" s="60">
        <v>0</v>
      </c>
      <c r="AW73" s="60">
        <v>0</v>
      </c>
      <c r="AX73" s="60">
        <f>Table2[[#This Row],[Pilot Savings Through FY20]]+Table2[[#This Row],[Pilot Savings FY20 and After]]</f>
        <v>0</v>
      </c>
      <c r="AY73" s="60">
        <v>0</v>
      </c>
      <c r="AZ73" s="60">
        <v>142.506</v>
      </c>
      <c r="BA73" s="60">
        <v>0</v>
      </c>
      <c r="BB73" s="60">
        <f>Table2[[#This Row],[Mortgage Recording Tax Exemption Through FY20]]+Table2[[#This Row],[Indirect and Induced Land FY20]]</f>
        <v>182.5849</v>
      </c>
      <c r="BC73" s="60">
        <v>40.078899999999997</v>
      </c>
      <c r="BD73" s="60">
        <v>173.63570000000001</v>
      </c>
      <c r="BE73" s="60">
        <v>501.19549999999998</v>
      </c>
      <c r="BF73" s="60">
        <f>Table2[[#This Row],[Indirect and Induced Land Through FY20]]+Table2[[#This Row],[Indirect and Induced Land FY20 and After]]</f>
        <v>674.83119999999997</v>
      </c>
      <c r="BG73" s="60">
        <v>142.09800000000001</v>
      </c>
      <c r="BH73" s="60">
        <v>615.61760000000004</v>
      </c>
      <c r="BI73" s="60">
        <v>1776.9632999999999</v>
      </c>
      <c r="BJ73" s="60">
        <f>Table2[[#This Row],[Indirect and Induced Building Through FY20]]+Table2[[#This Row],[Indirect and Induced Building FY20 and After]]</f>
        <v>2392.5808999999999</v>
      </c>
      <c r="BK73" s="60">
        <v>182.17689999999999</v>
      </c>
      <c r="BL73" s="60">
        <v>789.25329999999997</v>
      </c>
      <c r="BM73" s="60">
        <v>2278.1588000000002</v>
      </c>
      <c r="BN73" s="60">
        <f>Table2[[#This Row],[TOTAL Real Property Related Taxes Through FY20]]+Table2[[#This Row],[TOTAL Real Property Related Taxes FY20 and After]]</f>
        <v>3067.4121</v>
      </c>
      <c r="BO73" s="60">
        <v>204.51320000000001</v>
      </c>
      <c r="BP73" s="60">
        <v>906.48170000000005</v>
      </c>
      <c r="BQ73" s="60">
        <v>2557.4780000000001</v>
      </c>
      <c r="BR73" s="60">
        <f>Table2[[#This Row],[Company Direct Through FY20]]+Table2[[#This Row],[Company Direct FY20 and After]]</f>
        <v>3463.9597000000003</v>
      </c>
      <c r="BS73" s="60">
        <v>0</v>
      </c>
      <c r="BT73" s="60">
        <v>0</v>
      </c>
      <c r="BU73" s="60">
        <v>0</v>
      </c>
      <c r="BV73" s="60">
        <f>Table2[[#This Row],[Sales Tax Exemption Through FY20]]+Table2[[#This Row],[Sales Tax Exemption FY20 and After]]</f>
        <v>0</v>
      </c>
      <c r="BW73" s="60">
        <v>0</v>
      </c>
      <c r="BX73" s="60">
        <v>0</v>
      </c>
      <c r="BY73" s="60">
        <v>0</v>
      </c>
      <c r="BZ73" s="60">
        <f>Table2[[#This Row],[Energy Tax Savings Through FY20]]+Table2[[#This Row],[Energy Tax Savings FY20 and After]]</f>
        <v>0</v>
      </c>
      <c r="CA73" s="60">
        <v>4.1410999999999998</v>
      </c>
      <c r="CB73" s="60">
        <v>17.305499999999999</v>
      </c>
      <c r="CC73" s="60">
        <v>37.434899999999999</v>
      </c>
      <c r="CD73" s="60">
        <f>Table2[[#This Row],[Tax Exempt Bond Savings Through FY20]]+Table2[[#This Row],[Tax Exempt Bond Savings FY20 and After]]</f>
        <v>54.740399999999994</v>
      </c>
      <c r="CE73" s="60">
        <v>197.50729999999999</v>
      </c>
      <c r="CF73" s="60">
        <v>928.53610000000003</v>
      </c>
      <c r="CG73" s="60">
        <v>2469.8667999999998</v>
      </c>
      <c r="CH73" s="60">
        <f>Table2[[#This Row],[Indirect and Induced Through FY20]]+Table2[[#This Row],[Indirect and Induced FY20 and After]]</f>
        <v>3398.4029</v>
      </c>
      <c r="CI73" s="60">
        <v>397.87939999999998</v>
      </c>
      <c r="CJ73" s="60">
        <v>1817.7122999999999</v>
      </c>
      <c r="CK73" s="60">
        <v>4989.9098999999997</v>
      </c>
      <c r="CL73" s="60">
        <f>Table2[[#This Row],[TOTAL Income Consumption Use Taxes Through FY20]]+Table2[[#This Row],[TOTAL Income Consumption Use Taxes FY20 and After]]</f>
        <v>6807.6221999999998</v>
      </c>
      <c r="CM73" s="60">
        <v>4.1410999999999998</v>
      </c>
      <c r="CN73" s="60">
        <v>159.8115</v>
      </c>
      <c r="CO73" s="60">
        <v>37.434899999999999</v>
      </c>
      <c r="CP73" s="60">
        <f>Table2[[#This Row],[Assistance Provided Through FY20]]+Table2[[#This Row],[Assistance Provided FY20 and After]]</f>
        <v>197.24639999999999</v>
      </c>
      <c r="CQ73" s="60">
        <v>0</v>
      </c>
      <c r="CR73" s="60">
        <v>0</v>
      </c>
      <c r="CS73" s="60">
        <v>0</v>
      </c>
      <c r="CT73" s="60">
        <f>Table2[[#This Row],[Recapture Cancellation Reduction Amount Through FY20]]+Table2[[#This Row],[Recapture Cancellation Reduction Amount FY20 and After]]</f>
        <v>0</v>
      </c>
      <c r="CU73" s="60">
        <v>0</v>
      </c>
      <c r="CV73" s="60">
        <v>0</v>
      </c>
      <c r="CW73" s="60">
        <v>0</v>
      </c>
      <c r="CX73" s="60">
        <f>Table2[[#This Row],[Penalty Paid Through FY20]]+Table2[[#This Row],[Penalty Paid FY20 and After]]</f>
        <v>0</v>
      </c>
      <c r="CY73" s="60">
        <v>4.1410999999999998</v>
      </c>
      <c r="CZ73" s="60">
        <v>159.8115</v>
      </c>
      <c r="DA73" s="60">
        <v>37.434899999999999</v>
      </c>
      <c r="DB73" s="60">
        <f>Table2[[#This Row],[TOTAL Assistance Net of Recapture Penalties Through FY20]]+Table2[[#This Row],[TOTAL Assistance Net of Recapture Penalties FY20 and After]]</f>
        <v>197.24639999999999</v>
      </c>
      <c r="DC73" s="60">
        <v>204.51320000000001</v>
      </c>
      <c r="DD73" s="60">
        <v>1048.9876999999999</v>
      </c>
      <c r="DE73" s="60">
        <v>2557.4780000000001</v>
      </c>
      <c r="DF73" s="60">
        <f>Table2[[#This Row],[Company Direct Tax Revenue Before Assistance Through FY20]]+Table2[[#This Row],[Company Direct Tax Revenue Before Assistance FY20 and After]]</f>
        <v>3606.4656999999997</v>
      </c>
      <c r="DG73" s="60">
        <v>379.68419999999998</v>
      </c>
      <c r="DH73" s="60">
        <v>1717.7893999999999</v>
      </c>
      <c r="DI73" s="60">
        <v>4748.0255999999999</v>
      </c>
      <c r="DJ73" s="60">
        <f>Table2[[#This Row],[Indirect and Induced Tax Revenues FY20 and After]]+Table2[[#This Row],[Indirect and Induced Tax Revenues Through FY20]]</f>
        <v>6465.8149999999996</v>
      </c>
      <c r="DK73" s="60">
        <v>584.19740000000002</v>
      </c>
      <c r="DL73" s="60">
        <v>2766.7770999999998</v>
      </c>
      <c r="DM73" s="60">
        <v>7305.5036</v>
      </c>
      <c r="DN73" s="60">
        <f>Table2[[#This Row],[TOTAL Tax Revenues Before Assistance FY20 and After]]+Table2[[#This Row],[TOTAL Tax Revenues Before Assistance Through FY20]]</f>
        <v>10072.280699999999</v>
      </c>
      <c r="DO73" s="60">
        <v>580.05629999999996</v>
      </c>
      <c r="DP73" s="60">
        <v>2606.9656</v>
      </c>
      <c r="DQ73" s="60">
        <v>7268.0686999999998</v>
      </c>
      <c r="DR73" s="60">
        <f>Table2[[#This Row],[TOTAL Tax Revenues Net of Assistance Recapture and Penalty Through FY20]]+Table2[[#This Row],[TOTAL Tax Revenues Net of Assistance Recapture and Penalty FY20 and After]]</f>
        <v>9875.0342999999993</v>
      </c>
      <c r="DS73" s="60">
        <v>0</v>
      </c>
      <c r="DT73" s="60">
        <v>0</v>
      </c>
      <c r="DU73" s="60">
        <v>0</v>
      </c>
      <c r="DV73" s="60">
        <v>0</v>
      </c>
      <c r="DW73" s="75">
        <v>0</v>
      </c>
      <c r="DX73" s="75">
        <v>0</v>
      </c>
      <c r="DY73" s="75">
        <v>0</v>
      </c>
      <c r="DZ73" s="75">
        <v>0</v>
      </c>
      <c r="EA73" s="75">
        <v>0</v>
      </c>
      <c r="EB73" s="75">
        <v>0</v>
      </c>
      <c r="EC73" s="75">
        <v>0</v>
      </c>
      <c r="ED73" s="75">
        <v>0</v>
      </c>
      <c r="EE73" s="75">
        <v>0</v>
      </c>
      <c r="EF73" s="75">
        <v>0</v>
      </c>
      <c r="EG73" s="75">
        <v>0</v>
      </c>
      <c r="EH73" s="75">
        <v>0</v>
      </c>
      <c r="EI73" s="76">
        <v>0</v>
      </c>
      <c r="EJ73" s="76">
        <v>0</v>
      </c>
      <c r="EK73" s="77">
        <v>0</v>
      </c>
    </row>
    <row r="74" spans="1:141" x14ac:dyDescent="0.25">
      <c r="A74" s="9">
        <v>93282</v>
      </c>
      <c r="B74" s="11" t="s">
        <v>319</v>
      </c>
      <c r="C74" s="11" t="s">
        <v>772</v>
      </c>
      <c r="D74" s="11" t="s">
        <v>1044</v>
      </c>
      <c r="E74" s="15">
        <v>38</v>
      </c>
      <c r="F74" s="7">
        <v>735</v>
      </c>
      <c r="G74" s="7">
        <v>50</v>
      </c>
      <c r="H74" s="7">
        <v>18750</v>
      </c>
      <c r="I74" s="7">
        <v>23750</v>
      </c>
      <c r="J74" s="7">
        <v>238120</v>
      </c>
      <c r="K74" s="11" t="s">
        <v>1048</v>
      </c>
      <c r="L74" s="11" t="s">
        <v>1273</v>
      </c>
      <c r="M74" s="11" t="s">
        <v>1259</v>
      </c>
      <c r="N74" s="18">
        <v>5700000</v>
      </c>
      <c r="O74" s="11" t="s">
        <v>1666</v>
      </c>
      <c r="P74" s="8">
        <v>0</v>
      </c>
      <c r="Q74" s="8">
        <v>0</v>
      </c>
      <c r="R74" s="8">
        <v>0</v>
      </c>
      <c r="S74" s="8">
        <v>0</v>
      </c>
      <c r="T74" s="8">
        <v>0</v>
      </c>
      <c r="U74" s="8">
        <v>0</v>
      </c>
      <c r="V74" s="8">
        <v>93</v>
      </c>
      <c r="W74" s="8">
        <v>0</v>
      </c>
      <c r="X74" s="8">
        <v>0</v>
      </c>
      <c r="Y74" s="8">
        <v>0</v>
      </c>
      <c r="Z74" s="8">
        <v>4</v>
      </c>
      <c r="AA74" s="19">
        <v>0</v>
      </c>
      <c r="AB74" s="8">
        <v>0</v>
      </c>
      <c r="AC74" s="8">
        <v>0</v>
      </c>
      <c r="AD74" s="8">
        <v>0</v>
      </c>
      <c r="AE74" s="8">
        <v>0</v>
      </c>
      <c r="AF74" s="8">
        <v>0</v>
      </c>
      <c r="AI74" s="60">
        <v>33.949100000000001</v>
      </c>
      <c r="AJ74" s="60">
        <v>277.91309999999999</v>
      </c>
      <c r="AK74" s="60">
        <v>178.31659999999999</v>
      </c>
      <c r="AL74" s="60">
        <f>Table2[[#This Row],[Company Direct Land Through FY20]]+Table2[[#This Row],[Company Direct Land FY20 and After]]</f>
        <v>456.22969999999998</v>
      </c>
      <c r="AM74" s="60">
        <v>53.5944</v>
      </c>
      <c r="AN74" s="60">
        <v>358.95609999999999</v>
      </c>
      <c r="AO74" s="60">
        <v>281.50319999999999</v>
      </c>
      <c r="AP74" s="60">
        <f>Table2[[#This Row],[Company Direct Building Through FY20]]+Table2[[#This Row],[Company Direct Building FY20 and After]]</f>
        <v>640.45929999999998</v>
      </c>
      <c r="AQ74" s="60">
        <v>0</v>
      </c>
      <c r="AR74" s="60">
        <v>85.268699999999995</v>
      </c>
      <c r="AS74" s="60">
        <v>0</v>
      </c>
      <c r="AT74" s="60">
        <f>Table2[[#This Row],[Mortgage Recording Tax Through FY20]]+Table2[[#This Row],[Mortgage Recording Tax FY20 and After]]</f>
        <v>85.268699999999995</v>
      </c>
      <c r="AU74" s="60">
        <v>58.315600000000003</v>
      </c>
      <c r="AV74" s="60">
        <v>439.84660000000002</v>
      </c>
      <c r="AW74" s="60">
        <v>306.30119999999999</v>
      </c>
      <c r="AX74" s="60">
        <f>Table2[[#This Row],[Pilot Savings Through FY20]]+Table2[[#This Row],[Pilot Savings FY20 and After]]</f>
        <v>746.14779999999996</v>
      </c>
      <c r="AY74" s="60">
        <v>0</v>
      </c>
      <c r="AZ74" s="60">
        <v>85.268699999999995</v>
      </c>
      <c r="BA74" s="60">
        <v>0</v>
      </c>
      <c r="BB74" s="60">
        <f>Table2[[#This Row],[Mortgage Recording Tax Exemption Through FY20]]+Table2[[#This Row],[Indirect and Induced Land FY20]]</f>
        <v>140.00369999999998</v>
      </c>
      <c r="BC74" s="60">
        <v>54.734999999999999</v>
      </c>
      <c r="BD74" s="60">
        <v>517.68029999999999</v>
      </c>
      <c r="BE74" s="60">
        <v>287.49439999999998</v>
      </c>
      <c r="BF74" s="60">
        <f>Table2[[#This Row],[Indirect and Induced Land Through FY20]]+Table2[[#This Row],[Indirect and Induced Land FY20 and After]]</f>
        <v>805.17470000000003</v>
      </c>
      <c r="BG74" s="60">
        <v>194.06030000000001</v>
      </c>
      <c r="BH74" s="60">
        <v>1835.4123999999999</v>
      </c>
      <c r="BI74" s="60">
        <v>1019.2977</v>
      </c>
      <c r="BJ74" s="60">
        <f>Table2[[#This Row],[Indirect and Induced Building Through FY20]]+Table2[[#This Row],[Indirect and Induced Building FY20 and After]]</f>
        <v>2854.7100999999998</v>
      </c>
      <c r="BK74" s="60">
        <v>278.02319999999997</v>
      </c>
      <c r="BL74" s="60">
        <v>2550.1152999999999</v>
      </c>
      <c r="BM74" s="60">
        <v>1460.3107</v>
      </c>
      <c r="BN74" s="60">
        <f>Table2[[#This Row],[TOTAL Real Property Related Taxes Through FY20]]+Table2[[#This Row],[TOTAL Real Property Related Taxes FY20 and After]]</f>
        <v>4010.4259999999999</v>
      </c>
      <c r="BO74" s="60">
        <v>615.30719999999997</v>
      </c>
      <c r="BP74" s="60">
        <v>6548.3460999999998</v>
      </c>
      <c r="BQ74" s="60">
        <v>3231.8892000000001</v>
      </c>
      <c r="BR74" s="60">
        <f>Table2[[#This Row],[Company Direct Through FY20]]+Table2[[#This Row],[Company Direct FY20 and After]]</f>
        <v>9780.2353000000003</v>
      </c>
      <c r="BS74" s="60">
        <v>0</v>
      </c>
      <c r="BT74" s="60">
        <v>2.6267999999999998</v>
      </c>
      <c r="BU74" s="60">
        <v>0</v>
      </c>
      <c r="BV74" s="60">
        <f>Table2[[#This Row],[Sales Tax Exemption Through FY20]]+Table2[[#This Row],[Sales Tax Exemption FY20 and After]]</f>
        <v>2.6267999999999998</v>
      </c>
      <c r="BW74" s="60">
        <v>0</v>
      </c>
      <c r="BX74" s="60">
        <v>2.4329999999999998</v>
      </c>
      <c r="BY74" s="60">
        <v>0</v>
      </c>
      <c r="BZ74" s="60">
        <f>Table2[[#This Row],[Energy Tax Savings Through FY20]]+Table2[[#This Row],[Energy Tax Savings FY20 and After]]</f>
        <v>2.4329999999999998</v>
      </c>
      <c r="CA74" s="60">
        <v>0</v>
      </c>
      <c r="CB74" s="60">
        <v>0</v>
      </c>
      <c r="CC74" s="60">
        <v>0</v>
      </c>
      <c r="CD74" s="60">
        <f>Table2[[#This Row],[Tax Exempt Bond Savings Through FY20]]+Table2[[#This Row],[Tax Exempt Bond Savings FY20 and After]]</f>
        <v>0</v>
      </c>
      <c r="CE74" s="60">
        <v>269.73160000000001</v>
      </c>
      <c r="CF74" s="60">
        <v>3163.4722999999999</v>
      </c>
      <c r="CG74" s="60">
        <v>1416.76</v>
      </c>
      <c r="CH74" s="60">
        <f>Table2[[#This Row],[Indirect and Induced Through FY20]]+Table2[[#This Row],[Indirect and Induced FY20 and After]]</f>
        <v>4580.2322999999997</v>
      </c>
      <c r="CI74" s="60">
        <v>885.03880000000004</v>
      </c>
      <c r="CJ74" s="60">
        <v>9706.7585999999992</v>
      </c>
      <c r="CK74" s="60">
        <v>4648.6491999999998</v>
      </c>
      <c r="CL74" s="60">
        <f>Table2[[#This Row],[TOTAL Income Consumption Use Taxes Through FY20]]+Table2[[#This Row],[TOTAL Income Consumption Use Taxes FY20 and After]]</f>
        <v>14355.407799999999</v>
      </c>
      <c r="CM74" s="60">
        <v>58.315600000000003</v>
      </c>
      <c r="CN74" s="60">
        <v>530.17510000000004</v>
      </c>
      <c r="CO74" s="60">
        <v>306.30119999999999</v>
      </c>
      <c r="CP74" s="60">
        <f>Table2[[#This Row],[Assistance Provided Through FY20]]+Table2[[#This Row],[Assistance Provided FY20 and After]]</f>
        <v>836.47630000000004</v>
      </c>
      <c r="CQ74" s="60">
        <v>0</v>
      </c>
      <c r="CR74" s="60">
        <v>0</v>
      </c>
      <c r="CS74" s="60">
        <v>0</v>
      </c>
      <c r="CT74" s="60">
        <f>Table2[[#This Row],[Recapture Cancellation Reduction Amount Through FY20]]+Table2[[#This Row],[Recapture Cancellation Reduction Amount FY20 and After]]</f>
        <v>0</v>
      </c>
      <c r="CU74" s="60">
        <v>0</v>
      </c>
      <c r="CV74" s="60">
        <v>0</v>
      </c>
      <c r="CW74" s="60">
        <v>0</v>
      </c>
      <c r="CX74" s="60">
        <f>Table2[[#This Row],[Penalty Paid Through FY20]]+Table2[[#This Row],[Penalty Paid FY20 and After]]</f>
        <v>0</v>
      </c>
      <c r="CY74" s="60">
        <v>58.315600000000003</v>
      </c>
      <c r="CZ74" s="60">
        <v>530.17510000000004</v>
      </c>
      <c r="DA74" s="60">
        <v>306.30119999999999</v>
      </c>
      <c r="DB74" s="60">
        <f>Table2[[#This Row],[TOTAL Assistance Net of Recapture Penalties Through FY20]]+Table2[[#This Row],[TOTAL Assistance Net of Recapture Penalties FY20 and After]]</f>
        <v>836.47630000000004</v>
      </c>
      <c r="DC74" s="60">
        <v>702.85069999999996</v>
      </c>
      <c r="DD74" s="60">
        <v>7270.4840000000004</v>
      </c>
      <c r="DE74" s="60">
        <v>3691.7089999999998</v>
      </c>
      <c r="DF74" s="60">
        <f>Table2[[#This Row],[Company Direct Tax Revenue Before Assistance Through FY20]]+Table2[[#This Row],[Company Direct Tax Revenue Before Assistance FY20 and After]]</f>
        <v>10962.192999999999</v>
      </c>
      <c r="DG74" s="60">
        <v>518.52689999999996</v>
      </c>
      <c r="DH74" s="60">
        <v>5516.5649999999996</v>
      </c>
      <c r="DI74" s="60">
        <v>2723.5520999999999</v>
      </c>
      <c r="DJ74" s="60">
        <f>Table2[[#This Row],[Indirect and Induced Tax Revenues FY20 and After]]+Table2[[#This Row],[Indirect and Induced Tax Revenues Through FY20]]</f>
        <v>8240.1170999999995</v>
      </c>
      <c r="DK74" s="60">
        <v>1221.3776</v>
      </c>
      <c r="DL74" s="60">
        <v>12787.049000000001</v>
      </c>
      <c r="DM74" s="60">
        <v>6415.2610999999997</v>
      </c>
      <c r="DN74" s="60">
        <f>Table2[[#This Row],[TOTAL Tax Revenues Before Assistance FY20 and After]]+Table2[[#This Row],[TOTAL Tax Revenues Before Assistance Through FY20]]</f>
        <v>19202.310100000002</v>
      </c>
      <c r="DO74" s="60">
        <v>1163.0619999999999</v>
      </c>
      <c r="DP74" s="60">
        <v>12256.873900000001</v>
      </c>
      <c r="DQ74" s="60">
        <v>6108.9598999999998</v>
      </c>
      <c r="DR74" s="60">
        <f>Table2[[#This Row],[TOTAL Tax Revenues Net of Assistance Recapture and Penalty Through FY20]]+Table2[[#This Row],[TOTAL Tax Revenues Net of Assistance Recapture and Penalty FY20 and After]]</f>
        <v>18365.8338</v>
      </c>
      <c r="DS74" s="60">
        <v>0</v>
      </c>
      <c r="DT74" s="60">
        <v>0</v>
      </c>
      <c r="DU74" s="60">
        <v>0</v>
      </c>
      <c r="DV74" s="60">
        <v>0</v>
      </c>
      <c r="DW74" s="75">
        <v>0</v>
      </c>
      <c r="DX74" s="75">
        <v>0</v>
      </c>
      <c r="DY74" s="75">
        <v>0</v>
      </c>
      <c r="DZ74" s="75">
        <v>0</v>
      </c>
      <c r="EA74" s="75">
        <v>0</v>
      </c>
      <c r="EB74" s="75">
        <v>0</v>
      </c>
      <c r="EC74" s="75">
        <v>0</v>
      </c>
      <c r="ED74" s="75">
        <v>0</v>
      </c>
      <c r="EE74" s="75">
        <v>0</v>
      </c>
      <c r="EF74" s="75">
        <v>0</v>
      </c>
      <c r="EG74" s="75">
        <v>0</v>
      </c>
      <c r="EH74" s="75">
        <v>0</v>
      </c>
      <c r="EI74" s="76">
        <v>0</v>
      </c>
      <c r="EJ74" s="76">
        <v>0</v>
      </c>
      <c r="EK74" s="77">
        <v>0</v>
      </c>
    </row>
    <row r="75" spans="1:141" x14ac:dyDescent="0.25">
      <c r="A75" s="9">
        <v>92316</v>
      </c>
      <c r="B75" s="11" t="s">
        <v>170</v>
      </c>
      <c r="C75" s="11" t="s">
        <v>624</v>
      </c>
      <c r="D75" s="11" t="s">
        <v>1045</v>
      </c>
      <c r="E75" s="15">
        <v>27</v>
      </c>
      <c r="F75" s="7">
        <v>12374</v>
      </c>
      <c r="G75" s="7">
        <v>22</v>
      </c>
      <c r="H75" s="7">
        <v>27900</v>
      </c>
      <c r="I75" s="7">
        <v>20500</v>
      </c>
      <c r="J75" s="7">
        <v>337212</v>
      </c>
      <c r="K75" s="11" t="s">
        <v>1048</v>
      </c>
      <c r="L75" s="11" t="s">
        <v>1089</v>
      </c>
      <c r="M75" s="11" t="s">
        <v>1066</v>
      </c>
      <c r="N75" s="18">
        <v>1000000</v>
      </c>
      <c r="O75" s="11" t="s">
        <v>1658</v>
      </c>
      <c r="P75" s="8">
        <v>0</v>
      </c>
      <c r="Q75" s="8">
        <v>0</v>
      </c>
      <c r="R75" s="8">
        <v>45</v>
      </c>
      <c r="S75" s="8">
        <v>0</v>
      </c>
      <c r="T75" s="8">
        <v>0</v>
      </c>
      <c r="U75" s="8">
        <v>45</v>
      </c>
      <c r="V75" s="8">
        <v>45</v>
      </c>
      <c r="W75" s="8">
        <v>0</v>
      </c>
      <c r="X75" s="8">
        <v>0</v>
      </c>
      <c r="Y75" s="8">
        <v>82</v>
      </c>
      <c r="Z75" s="8">
        <v>4</v>
      </c>
      <c r="AA75" s="19">
        <v>0</v>
      </c>
      <c r="AB75" s="8">
        <v>0</v>
      </c>
      <c r="AC75" s="8">
        <v>0</v>
      </c>
      <c r="AD75" s="8">
        <v>0</v>
      </c>
      <c r="AE75" s="8">
        <v>0</v>
      </c>
      <c r="AF75" s="8">
        <v>80</v>
      </c>
      <c r="AG75" s="8" t="s">
        <v>1686</v>
      </c>
      <c r="AH75" s="8" t="s">
        <v>1687</v>
      </c>
      <c r="AI75" s="60">
        <v>32.473700000000001</v>
      </c>
      <c r="AJ75" s="60">
        <v>250.49090000000001</v>
      </c>
      <c r="AK75" s="60">
        <v>24.523199999999999</v>
      </c>
      <c r="AL75" s="60">
        <f>Table2[[#This Row],[Company Direct Land Through FY20]]+Table2[[#This Row],[Company Direct Land FY20 and After]]</f>
        <v>275.01409999999998</v>
      </c>
      <c r="AM75" s="60">
        <v>51.589399999999998</v>
      </c>
      <c r="AN75" s="60">
        <v>332.96690000000001</v>
      </c>
      <c r="AO75" s="60">
        <v>38.9587</v>
      </c>
      <c r="AP75" s="60">
        <f>Table2[[#This Row],[Company Direct Building Through FY20]]+Table2[[#This Row],[Company Direct Building FY20 and After]]</f>
        <v>371.92560000000003</v>
      </c>
      <c r="AQ75" s="60">
        <v>0</v>
      </c>
      <c r="AR75" s="60">
        <v>19.299499999999998</v>
      </c>
      <c r="AS75" s="60">
        <v>0</v>
      </c>
      <c r="AT75" s="60">
        <f>Table2[[#This Row],[Mortgage Recording Tax Through FY20]]+Table2[[#This Row],[Mortgage Recording Tax FY20 and After]]</f>
        <v>19.299499999999998</v>
      </c>
      <c r="AU75" s="60">
        <v>58.451999999999998</v>
      </c>
      <c r="AV75" s="60">
        <v>267.13150000000002</v>
      </c>
      <c r="AW75" s="60">
        <v>44.141100000000002</v>
      </c>
      <c r="AX75" s="60">
        <f>Table2[[#This Row],[Pilot Savings Through FY20]]+Table2[[#This Row],[Pilot Savings FY20 and After]]</f>
        <v>311.27260000000001</v>
      </c>
      <c r="AY75" s="60">
        <v>0</v>
      </c>
      <c r="AZ75" s="60">
        <v>19.299499999999998</v>
      </c>
      <c r="BA75" s="60">
        <v>0</v>
      </c>
      <c r="BB75" s="60">
        <f>Table2[[#This Row],[Mortgage Recording Tax Exemption Through FY20]]+Table2[[#This Row],[Indirect and Induced Land FY20]]</f>
        <v>53.146699999999996</v>
      </c>
      <c r="BC75" s="60">
        <v>33.847200000000001</v>
      </c>
      <c r="BD75" s="60">
        <v>242.9256</v>
      </c>
      <c r="BE75" s="60">
        <v>25.560400000000001</v>
      </c>
      <c r="BF75" s="60">
        <f>Table2[[#This Row],[Indirect and Induced Land Through FY20]]+Table2[[#This Row],[Indirect and Induced Land FY20 and After]]</f>
        <v>268.48599999999999</v>
      </c>
      <c r="BG75" s="60">
        <v>120.0038</v>
      </c>
      <c r="BH75" s="60">
        <v>861.28120000000001</v>
      </c>
      <c r="BI75" s="60">
        <v>90.623099999999994</v>
      </c>
      <c r="BJ75" s="60">
        <f>Table2[[#This Row],[Indirect and Induced Building Through FY20]]+Table2[[#This Row],[Indirect and Induced Building FY20 and After]]</f>
        <v>951.90430000000003</v>
      </c>
      <c r="BK75" s="60">
        <v>179.46209999999999</v>
      </c>
      <c r="BL75" s="60">
        <v>1420.5331000000001</v>
      </c>
      <c r="BM75" s="60">
        <v>135.52430000000001</v>
      </c>
      <c r="BN75" s="60">
        <f>Table2[[#This Row],[TOTAL Real Property Related Taxes Through FY20]]+Table2[[#This Row],[TOTAL Real Property Related Taxes FY20 and After]]</f>
        <v>1556.0574000000001</v>
      </c>
      <c r="BO75" s="60">
        <v>364.97949999999997</v>
      </c>
      <c r="BP75" s="60">
        <v>2988.6442999999999</v>
      </c>
      <c r="BQ75" s="60">
        <v>275.62119999999999</v>
      </c>
      <c r="BR75" s="60">
        <f>Table2[[#This Row],[Company Direct Through FY20]]+Table2[[#This Row],[Company Direct FY20 and After]]</f>
        <v>3264.2655</v>
      </c>
      <c r="BS75" s="60">
        <v>0</v>
      </c>
      <c r="BT75" s="60">
        <v>0</v>
      </c>
      <c r="BU75" s="60">
        <v>0</v>
      </c>
      <c r="BV75" s="60">
        <f>Table2[[#This Row],[Sales Tax Exemption Through FY20]]+Table2[[#This Row],[Sales Tax Exemption FY20 and After]]</f>
        <v>0</v>
      </c>
      <c r="BW75" s="60">
        <v>0</v>
      </c>
      <c r="BX75" s="60">
        <v>0</v>
      </c>
      <c r="BY75" s="60">
        <v>0</v>
      </c>
      <c r="BZ75" s="60">
        <f>Table2[[#This Row],[Energy Tax Savings Through FY20]]+Table2[[#This Row],[Energy Tax Savings FY20 and After]]</f>
        <v>0</v>
      </c>
      <c r="CA75" s="60">
        <v>0</v>
      </c>
      <c r="CB75" s="60">
        <v>0</v>
      </c>
      <c r="CC75" s="60">
        <v>0</v>
      </c>
      <c r="CD75" s="60">
        <f>Table2[[#This Row],[Tax Exempt Bond Savings Through FY20]]+Table2[[#This Row],[Tax Exempt Bond Savings FY20 and After]]</f>
        <v>0</v>
      </c>
      <c r="CE75" s="60">
        <v>153.2124</v>
      </c>
      <c r="CF75" s="60">
        <v>1421.2075</v>
      </c>
      <c r="CG75" s="60">
        <v>115.7013</v>
      </c>
      <c r="CH75" s="60">
        <f>Table2[[#This Row],[Indirect and Induced Through FY20]]+Table2[[#This Row],[Indirect and Induced FY20 and After]]</f>
        <v>1536.9087999999999</v>
      </c>
      <c r="CI75" s="60">
        <v>518.19190000000003</v>
      </c>
      <c r="CJ75" s="60">
        <v>4409.8518000000004</v>
      </c>
      <c r="CK75" s="60">
        <v>391.32249999999999</v>
      </c>
      <c r="CL75" s="60">
        <f>Table2[[#This Row],[TOTAL Income Consumption Use Taxes Through FY20]]+Table2[[#This Row],[TOTAL Income Consumption Use Taxes FY20 and After]]</f>
        <v>4801.1743000000006</v>
      </c>
      <c r="CM75" s="60">
        <v>58.451999999999998</v>
      </c>
      <c r="CN75" s="60">
        <v>286.43099999999998</v>
      </c>
      <c r="CO75" s="60">
        <v>44.141100000000002</v>
      </c>
      <c r="CP75" s="60">
        <f>Table2[[#This Row],[Assistance Provided Through FY20]]+Table2[[#This Row],[Assistance Provided FY20 and After]]</f>
        <v>330.57209999999998</v>
      </c>
      <c r="CQ75" s="60">
        <v>0</v>
      </c>
      <c r="CR75" s="60">
        <v>17.875</v>
      </c>
      <c r="CS75" s="60">
        <v>0</v>
      </c>
      <c r="CT75" s="60">
        <f>Table2[[#This Row],[Recapture Cancellation Reduction Amount Through FY20]]+Table2[[#This Row],[Recapture Cancellation Reduction Amount FY20 and After]]</f>
        <v>17.875</v>
      </c>
      <c r="CU75" s="60">
        <v>0</v>
      </c>
      <c r="CV75" s="60">
        <v>0</v>
      </c>
      <c r="CW75" s="60">
        <v>0</v>
      </c>
      <c r="CX75" s="60">
        <f>Table2[[#This Row],[Penalty Paid Through FY20]]+Table2[[#This Row],[Penalty Paid FY20 and After]]</f>
        <v>0</v>
      </c>
      <c r="CY75" s="60">
        <v>58.451999999999998</v>
      </c>
      <c r="CZ75" s="60">
        <v>268.55599999999998</v>
      </c>
      <c r="DA75" s="60">
        <v>44.141100000000002</v>
      </c>
      <c r="DB75" s="60">
        <f>Table2[[#This Row],[TOTAL Assistance Net of Recapture Penalties Through FY20]]+Table2[[#This Row],[TOTAL Assistance Net of Recapture Penalties FY20 and After]]</f>
        <v>312.69709999999998</v>
      </c>
      <c r="DC75" s="60">
        <v>449.04259999999999</v>
      </c>
      <c r="DD75" s="60">
        <v>3591.4016000000001</v>
      </c>
      <c r="DE75" s="60">
        <v>339.10309999999998</v>
      </c>
      <c r="DF75" s="60">
        <f>Table2[[#This Row],[Company Direct Tax Revenue Before Assistance Through FY20]]+Table2[[#This Row],[Company Direct Tax Revenue Before Assistance FY20 and After]]</f>
        <v>3930.5047</v>
      </c>
      <c r="DG75" s="60">
        <v>307.0634</v>
      </c>
      <c r="DH75" s="60">
        <v>2525.4142999999999</v>
      </c>
      <c r="DI75" s="60">
        <v>231.88480000000001</v>
      </c>
      <c r="DJ75" s="60">
        <f>Table2[[#This Row],[Indirect and Induced Tax Revenues FY20 and After]]+Table2[[#This Row],[Indirect and Induced Tax Revenues Through FY20]]</f>
        <v>2757.2990999999997</v>
      </c>
      <c r="DK75" s="60">
        <v>756.10599999999999</v>
      </c>
      <c r="DL75" s="60">
        <v>6116.8158999999996</v>
      </c>
      <c r="DM75" s="60">
        <v>570.98789999999997</v>
      </c>
      <c r="DN75" s="60">
        <f>Table2[[#This Row],[TOTAL Tax Revenues Before Assistance FY20 and After]]+Table2[[#This Row],[TOTAL Tax Revenues Before Assistance Through FY20]]</f>
        <v>6687.8037999999997</v>
      </c>
      <c r="DO75" s="60">
        <v>697.654</v>
      </c>
      <c r="DP75" s="60">
        <v>5848.2599</v>
      </c>
      <c r="DQ75" s="60">
        <v>526.84680000000003</v>
      </c>
      <c r="DR75" s="60">
        <f>Table2[[#This Row],[TOTAL Tax Revenues Net of Assistance Recapture and Penalty Through FY20]]+Table2[[#This Row],[TOTAL Tax Revenues Net of Assistance Recapture and Penalty FY20 and After]]</f>
        <v>6375.1067000000003</v>
      </c>
      <c r="DS75" s="60">
        <v>0</v>
      </c>
      <c r="DT75" s="60">
        <v>0</v>
      </c>
      <c r="DU75" s="60">
        <v>0</v>
      </c>
      <c r="DV75" s="60">
        <v>0</v>
      </c>
      <c r="DW75" s="74">
        <v>35</v>
      </c>
      <c r="DX75" s="74">
        <v>0</v>
      </c>
      <c r="DY75" s="74">
        <v>0</v>
      </c>
      <c r="DZ75" s="74">
        <v>10</v>
      </c>
      <c r="EA75" s="74">
        <v>35</v>
      </c>
      <c r="EB75" s="74">
        <v>0</v>
      </c>
      <c r="EC75" s="74">
        <v>0</v>
      </c>
      <c r="ED75" s="74">
        <v>10</v>
      </c>
      <c r="EE75" s="74">
        <v>100</v>
      </c>
      <c r="EF75" s="74">
        <v>0</v>
      </c>
      <c r="EG75" s="74">
        <v>0</v>
      </c>
      <c r="EH75" s="74">
        <v>100</v>
      </c>
      <c r="EI75" s="8">
        <f>Table2[[#This Row],[Total Industrial Employees FY20]]+Table2[[#This Row],[Total Restaurant Employees FY20]]+Table2[[#This Row],[Total Retail Employees FY20]]+Table2[[#This Row],[Total Other Employees FY20]]</f>
        <v>45</v>
      </c>
      <c r="EJ75" s="8">
        <f>Table2[[#This Row],[Number of Industrial Employees Earning More than Living Wage FY20]]+Table2[[#This Row],[Number of Restaurant Employees Earning More than Living Wage FY20]]+Table2[[#This Row],[Number of Retail Employees Earning More than Living Wage FY20]]+Table2[[#This Row],[Number of Other Employees Earning More than Living Wage FY20]]</f>
        <v>45</v>
      </c>
      <c r="EK75" s="72">
        <f>Table2[[#This Row],[Total Employees Earning More than Living Wage FY20]]/Table2[[#This Row],[Total Jobs FY20]]</f>
        <v>1</v>
      </c>
    </row>
    <row r="76" spans="1:141" x14ac:dyDescent="0.25">
      <c r="A76" s="9">
        <v>92364</v>
      </c>
      <c r="B76" s="11" t="s">
        <v>199</v>
      </c>
      <c r="C76" s="11" t="s">
        <v>653</v>
      </c>
      <c r="D76" s="11" t="s">
        <v>1044</v>
      </c>
      <c r="E76" s="15">
        <v>42</v>
      </c>
      <c r="F76" s="7">
        <v>4524</v>
      </c>
      <c r="G76" s="7">
        <v>35</v>
      </c>
      <c r="H76" s="7">
        <v>55000</v>
      </c>
      <c r="I76" s="7">
        <v>42500</v>
      </c>
      <c r="J76" s="7">
        <v>424490</v>
      </c>
      <c r="K76" s="11" t="s">
        <v>1048</v>
      </c>
      <c r="L76" s="11" t="s">
        <v>1130</v>
      </c>
      <c r="M76" s="11" t="s">
        <v>1087</v>
      </c>
      <c r="N76" s="18">
        <v>1600000</v>
      </c>
      <c r="O76" s="11" t="s">
        <v>1658</v>
      </c>
      <c r="P76" s="8">
        <v>0</v>
      </c>
      <c r="Q76" s="8">
        <v>0</v>
      </c>
      <c r="R76" s="8">
        <v>12</v>
      </c>
      <c r="S76" s="8">
        <v>0</v>
      </c>
      <c r="T76" s="8">
        <v>0</v>
      </c>
      <c r="U76" s="8">
        <v>12</v>
      </c>
      <c r="V76" s="8">
        <v>12</v>
      </c>
      <c r="W76" s="8">
        <v>0</v>
      </c>
      <c r="X76" s="8">
        <v>0</v>
      </c>
      <c r="Y76" s="8">
        <v>0</v>
      </c>
      <c r="Z76" s="8">
        <v>12</v>
      </c>
      <c r="AA76" s="19">
        <v>0</v>
      </c>
      <c r="AB76" s="8">
        <v>0</v>
      </c>
      <c r="AC76" s="8">
        <v>0</v>
      </c>
      <c r="AD76" s="8">
        <v>0</v>
      </c>
      <c r="AE76" s="8">
        <v>0</v>
      </c>
      <c r="AF76" s="8">
        <v>91.666666666666657</v>
      </c>
      <c r="AG76" s="8" t="s">
        <v>1687</v>
      </c>
      <c r="AH76" s="8" t="s">
        <v>1687</v>
      </c>
      <c r="AI76" s="60">
        <v>49.445599999999999</v>
      </c>
      <c r="AJ76" s="60">
        <v>390.1567</v>
      </c>
      <c r="AK76" s="60">
        <v>49.3202</v>
      </c>
      <c r="AL76" s="60">
        <f>Table2[[#This Row],[Company Direct Land Through FY20]]+Table2[[#This Row],[Company Direct Land FY20 and After]]</f>
        <v>439.4769</v>
      </c>
      <c r="AM76" s="60">
        <v>114.444</v>
      </c>
      <c r="AN76" s="60">
        <v>473.12169999999998</v>
      </c>
      <c r="AO76" s="60">
        <v>114.1536</v>
      </c>
      <c r="AP76" s="60">
        <f>Table2[[#This Row],[Company Direct Building Through FY20]]+Table2[[#This Row],[Company Direct Building FY20 and After]]</f>
        <v>587.27530000000002</v>
      </c>
      <c r="AQ76" s="60">
        <v>0</v>
      </c>
      <c r="AR76" s="60">
        <v>17.895900000000001</v>
      </c>
      <c r="AS76" s="60">
        <v>0</v>
      </c>
      <c r="AT76" s="60">
        <f>Table2[[#This Row],[Mortgage Recording Tax Through FY20]]+Table2[[#This Row],[Mortgage Recording Tax FY20 and After]]</f>
        <v>17.895900000000001</v>
      </c>
      <c r="AU76" s="60">
        <v>123.95310000000001</v>
      </c>
      <c r="AV76" s="60">
        <v>512.83630000000005</v>
      </c>
      <c r="AW76" s="60">
        <v>123.6387</v>
      </c>
      <c r="AX76" s="60">
        <f>Table2[[#This Row],[Pilot Savings Through FY20]]+Table2[[#This Row],[Pilot Savings FY20 and After]]</f>
        <v>636.47500000000002</v>
      </c>
      <c r="AY76" s="60">
        <v>0</v>
      </c>
      <c r="AZ76" s="60">
        <v>17.895900000000001</v>
      </c>
      <c r="BA76" s="60">
        <v>0</v>
      </c>
      <c r="BB76" s="60">
        <f>Table2[[#This Row],[Mortgage Recording Tax Exemption Through FY20]]+Table2[[#This Row],[Indirect and Induced Land FY20]]</f>
        <v>38.2834</v>
      </c>
      <c r="BC76" s="60">
        <v>20.387499999999999</v>
      </c>
      <c r="BD76" s="60">
        <v>205.50880000000001</v>
      </c>
      <c r="BE76" s="60">
        <v>20.335799999999999</v>
      </c>
      <c r="BF76" s="60">
        <f>Table2[[#This Row],[Indirect and Induced Land Through FY20]]+Table2[[#This Row],[Indirect and Induced Land FY20 and After]]</f>
        <v>225.84460000000001</v>
      </c>
      <c r="BG76" s="60">
        <v>72.283000000000001</v>
      </c>
      <c r="BH76" s="60">
        <v>728.62189999999998</v>
      </c>
      <c r="BI76" s="60">
        <v>72.099699999999999</v>
      </c>
      <c r="BJ76" s="60">
        <f>Table2[[#This Row],[Indirect and Induced Building Through FY20]]+Table2[[#This Row],[Indirect and Induced Building FY20 and After]]</f>
        <v>800.72159999999997</v>
      </c>
      <c r="BK76" s="60">
        <v>132.607</v>
      </c>
      <c r="BL76" s="60">
        <v>1284.5727999999999</v>
      </c>
      <c r="BM76" s="60">
        <v>132.2706</v>
      </c>
      <c r="BN76" s="60">
        <f>Table2[[#This Row],[TOTAL Real Property Related Taxes Through FY20]]+Table2[[#This Row],[TOTAL Real Property Related Taxes FY20 and After]]</f>
        <v>1416.8434</v>
      </c>
      <c r="BO76" s="60">
        <v>171.26580000000001</v>
      </c>
      <c r="BP76" s="60">
        <v>2330.8933999999999</v>
      </c>
      <c r="BQ76" s="60">
        <v>170.8313</v>
      </c>
      <c r="BR76" s="60">
        <f>Table2[[#This Row],[Company Direct Through FY20]]+Table2[[#This Row],[Company Direct FY20 and After]]</f>
        <v>2501.7246999999998</v>
      </c>
      <c r="BS76" s="60">
        <v>0</v>
      </c>
      <c r="BT76" s="60">
        <v>0</v>
      </c>
      <c r="BU76" s="60">
        <v>0</v>
      </c>
      <c r="BV76" s="60">
        <f>Table2[[#This Row],[Sales Tax Exemption Through FY20]]+Table2[[#This Row],[Sales Tax Exemption FY20 and After]]</f>
        <v>0</v>
      </c>
      <c r="BW76" s="60">
        <v>0</v>
      </c>
      <c r="BX76" s="60">
        <v>0</v>
      </c>
      <c r="BY76" s="60">
        <v>0</v>
      </c>
      <c r="BZ76" s="60">
        <f>Table2[[#This Row],[Energy Tax Savings Through FY20]]+Table2[[#This Row],[Energy Tax Savings FY20 and After]]</f>
        <v>0</v>
      </c>
      <c r="CA76" s="60">
        <v>0</v>
      </c>
      <c r="CB76" s="60">
        <v>0</v>
      </c>
      <c r="CC76" s="60">
        <v>0</v>
      </c>
      <c r="CD76" s="60">
        <f>Table2[[#This Row],[Tax Exempt Bond Savings Through FY20]]+Table2[[#This Row],[Tax Exempt Bond Savings FY20 and After]]</f>
        <v>0</v>
      </c>
      <c r="CE76" s="60">
        <v>100.4688</v>
      </c>
      <c r="CF76" s="60">
        <v>1309.8535999999999</v>
      </c>
      <c r="CG76" s="60">
        <v>100.214</v>
      </c>
      <c r="CH76" s="60">
        <f>Table2[[#This Row],[Indirect and Induced Through FY20]]+Table2[[#This Row],[Indirect and Induced FY20 and After]]</f>
        <v>1410.0675999999999</v>
      </c>
      <c r="CI76" s="60">
        <v>271.7346</v>
      </c>
      <c r="CJ76" s="60">
        <v>3640.7469999999998</v>
      </c>
      <c r="CK76" s="60">
        <v>271.0453</v>
      </c>
      <c r="CL76" s="60">
        <f>Table2[[#This Row],[TOTAL Income Consumption Use Taxes Through FY20]]+Table2[[#This Row],[TOTAL Income Consumption Use Taxes FY20 and After]]</f>
        <v>3911.7923000000001</v>
      </c>
      <c r="CM76" s="60">
        <v>123.95310000000001</v>
      </c>
      <c r="CN76" s="60">
        <v>530.73220000000003</v>
      </c>
      <c r="CO76" s="60">
        <v>123.6387</v>
      </c>
      <c r="CP76" s="60">
        <f>Table2[[#This Row],[Assistance Provided Through FY20]]+Table2[[#This Row],[Assistance Provided FY20 and After]]</f>
        <v>654.37090000000001</v>
      </c>
      <c r="CQ76" s="60">
        <v>0</v>
      </c>
      <c r="CR76" s="60">
        <v>0</v>
      </c>
      <c r="CS76" s="60">
        <v>0</v>
      </c>
      <c r="CT76" s="60">
        <f>Table2[[#This Row],[Recapture Cancellation Reduction Amount Through FY20]]+Table2[[#This Row],[Recapture Cancellation Reduction Amount FY20 and After]]</f>
        <v>0</v>
      </c>
      <c r="CU76" s="60">
        <v>0</v>
      </c>
      <c r="CV76" s="60">
        <v>0</v>
      </c>
      <c r="CW76" s="60">
        <v>0</v>
      </c>
      <c r="CX76" s="60">
        <f>Table2[[#This Row],[Penalty Paid Through FY20]]+Table2[[#This Row],[Penalty Paid FY20 and After]]</f>
        <v>0</v>
      </c>
      <c r="CY76" s="60">
        <v>123.95310000000001</v>
      </c>
      <c r="CZ76" s="60">
        <v>530.73220000000003</v>
      </c>
      <c r="DA76" s="60">
        <v>123.6387</v>
      </c>
      <c r="DB76" s="60">
        <f>Table2[[#This Row],[TOTAL Assistance Net of Recapture Penalties Through FY20]]+Table2[[#This Row],[TOTAL Assistance Net of Recapture Penalties FY20 and After]]</f>
        <v>654.37090000000001</v>
      </c>
      <c r="DC76" s="60">
        <v>335.15539999999999</v>
      </c>
      <c r="DD76" s="60">
        <v>3212.0677000000001</v>
      </c>
      <c r="DE76" s="60">
        <v>334.30509999999998</v>
      </c>
      <c r="DF76" s="60">
        <f>Table2[[#This Row],[Company Direct Tax Revenue Before Assistance Through FY20]]+Table2[[#This Row],[Company Direct Tax Revenue Before Assistance FY20 and After]]</f>
        <v>3546.3728000000001</v>
      </c>
      <c r="DG76" s="60">
        <v>193.13929999999999</v>
      </c>
      <c r="DH76" s="60">
        <v>2243.9843000000001</v>
      </c>
      <c r="DI76" s="60">
        <v>192.64949999999999</v>
      </c>
      <c r="DJ76" s="60">
        <f>Table2[[#This Row],[Indirect and Induced Tax Revenues FY20 and After]]+Table2[[#This Row],[Indirect and Induced Tax Revenues Through FY20]]</f>
        <v>2436.6338000000001</v>
      </c>
      <c r="DK76" s="60">
        <v>528.29470000000003</v>
      </c>
      <c r="DL76" s="60">
        <v>5456.0519999999997</v>
      </c>
      <c r="DM76" s="60">
        <v>526.95460000000003</v>
      </c>
      <c r="DN76" s="60">
        <f>Table2[[#This Row],[TOTAL Tax Revenues Before Assistance FY20 and After]]+Table2[[#This Row],[TOTAL Tax Revenues Before Assistance Through FY20]]</f>
        <v>5983.0065999999997</v>
      </c>
      <c r="DO76" s="60">
        <v>404.34160000000003</v>
      </c>
      <c r="DP76" s="60">
        <v>4925.3198000000002</v>
      </c>
      <c r="DQ76" s="60">
        <v>403.3159</v>
      </c>
      <c r="DR76" s="60">
        <f>Table2[[#This Row],[TOTAL Tax Revenues Net of Assistance Recapture and Penalty Through FY20]]+Table2[[#This Row],[TOTAL Tax Revenues Net of Assistance Recapture and Penalty FY20 and After]]</f>
        <v>5328.6356999999998</v>
      </c>
      <c r="DS76" s="60">
        <v>0</v>
      </c>
      <c r="DT76" s="60">
        <v>0</v>
      </c>
      <c r="DU76" s="60">
        <v>0</v>
      </c>
      <c r="DV76" s="60">
        <v>0</v>
      </c>
      <c r="DW76" s="74">
        <v>12</v>
      </c>
      <c r="DX76" s="74">
        <v>0</v>
      </c>
      <c r="DY76" s="74">
        <v>0</v>
      </c>
      <c r="DZ76" s="74">
        <v>0</v>
      </c>
      <c r="EA76" s="74">
        <v>12</v>
      </c>
      <c r="EB76" s="74">
        <v>0</v>
      </c>
      <c r="EC76" s="74">
        <v>0</v>
      </c>
      <c r="ED76" s="74">
        <v>0</v>
      </c>
      <c r="EE76" s="74">
        <v>100</v>
      </c>
      <c r="EF76" s="74">
        <v>0</v>
      </c>
      <c r="EG76" s="74">
        <v>0</v>
      </c>
      <c r="EH76" s="74">
        <v>0</v>
      </c>
      <c r="EI76" s="8">
        <f>Table2[[#This Row],[Total Industrial Employees FY20]]+Table2[[#This Row],[Total Restaurant Employees FY20]]+Table2[[#This Row],[Total Retail Employees FY20]]+Table2[[#This Row],[Total Other Employees FY20]]</f>
        <v>12</v>
      </c>
      <c r="EJ76" s="8">
        <f>Table2[[#This Row],[Number of Industrial Employees Earning More than Living Wage FY20]]+Table2[[#This Row],[Number of Restaurant Employees Earning More than Living Wage FY20]]+Table2[[#This Row],[Number of Retail Employees Earning More than Living Wage FY20]]+Table2[[#This Row],[Number of Other Employees Earning More than Living Wage FY20]]</f>
        <v>12</v>
      </c>
      <c r="EK76" s="72">
        <f>Table2[[#This Row],[Total Employees Earning More than Living Wage FY20]]/Table2[[#This Row],[Total Jobs FY20]]</f>
        <v>1</v>
      </c>
    </row>
    <row r="77" spans="1:141" x14ac:dyDescent="0.25">
      <c r="A77" s="9">
        <v>92527</v>
      </c>
      <c r="B77" s="11" t="s">
        <v>212</v>
      </c>
      <c r="C77" s="11" t="s">
        <v>666</v>
      </c>
      <c r="D77" s="11" t="s">
        <v>1043</v>
      </c>
      <c r="E77" s="15">
        <v>17</v>
      </c>
      <c r="F77" s="7">
        <v>2599</v>
      </c>
      <c r="G77" s="7">
        <v>128</v>
      </c>
      <c r="H77" s="7">
        <v>69181</v>
      </c>
      <c r="I77" s="7">
        <v>144000</v>
      </c>
      <c r="J77" s="7">
        <v>484210</v>
      </c>
      <c r="K77" s="11" t="s">
        <v>1048</v>
      </c>
      <c r="L77" s="11" t="s">
        <v>1144</v>
      </c>
      <c r="M77" s="11" t="s">
        <v>1133</v>
      </c>
      <c r="N77" s="18">
        <v>6000000</v>
      </c>
      <c r="O77" s="11" t="s">
        <v>1658</v>
      </c>
      <c r="P77" s="8">
        <v>0</v>
      </c>
      <c r="Q77" s="8">
        <v>0</v>
      </c>
      <c r="R77" s="8">
        <v>17</v>
      </c>
      <c r="S77" s="8">
        <v>0</v>
      </c>
      <c r="T77" s="8">
        <v>0</v>
      </c>
      <c r="U77" s="8">
        <v>17</v>
      </c>
      <c r="V77" s="8">
        <v>17</v>
      </c>
      <c r="W77" s="8">
        <v>0</v>
      </c>
      <c r="X77" s="8">
        <v>0</v>
      </c>
      <c r="Y77" s="8">
        <v>46</v>
      </c>
      <c r="Z77" s="8">
        <v>9</v>
      </c>
      <c r="AA77" s="19">
        <v>30</v>
      </c>
      <c r="AB77" s="8">
        <v>19</v>
      </c>
      <c r="AC77" s="8">
        <v>22</v>
      </c>
      <c r="AD77" s="8">
        <v>0</v>
      </c>
      <c r="AE77" s="8">
        <v>30</v>
      </c>
      <c r="AF77" s="8">
        <v>100</v>
      </c>
      <c r="AG77" s="8" t="s">
        <v>1687</v>
      </c>
      <c r="AH77" s="8" t="s">
        <v>1687</v>
      </c>
      <c r="AI77" s="60">
        <v>18.285699999999999</v>
      </c>
      <c r="AJ77" s="60">
        <v>435.12810000000002</v>
      </c>
      <c r="AK77" s="60">
        <v>26.471599999999999</v>
      </c>
      <c r="AL77" s="60">
        <f>Table2[[#This Row],[Company Direct Land Through FY20]]+Table2[[#This Row],[Company Direct Land FY20 and After]]</f>
        <v>461.59970000000004</v>
      </c>
      <c r="AM77" s="60">
        <v>469.6259</v>
      </c>
      <c r="AN77" s="60">
        <v>1488.9385</v>
      </c>
      <c r="AO77" s="60">
        <v>679.86040000000003</v>
      </c>
      <c r="AP77" s="60">
        <f>Table2[[#This Row],[Company Direct Building Through FY20]]+Table2[[#This Row],[Company Direct Building FY20 and After]]</f>
        <v>2168.7988999999998</v>
      </c>
      <c r="AQ77" s="60">
        <v>0</v>
      </c>
      <c r="AR77" s="60">
        <v>65.793800000000005</v>
      </c>
      <c r="AS77" s="60">
        <v>0</v>
      </c>
      <c r="AT77" s="60">
        <f>Table2[[#This Row],[Mortgage Recording Tax Through FY20]]+Table2[[#This Row],[Mortgage Recording Tax FY20 and After]]</f>
        <v>65.793800000000005</v>
      </c>
      <c r="AU77" s="60">
        <v>378.03309999999999</v>
      </c>
      <c r="AV77" s="60">
        <v>1289.3853999999999</v>
      </c>
      <c r="AW77" s="60">
        <v>547.26499999999999</v>
      </c>
      <c r="AX77" s="60">
        <f>Table2[[#This Row],[Pilot Savings Through FY20]]+Table2[[#This Row],[Pilot Savings FY20 and After]]</f>
        <v>1836.6504</v>
      </c>
      <c r="AY77" s="60">
        <v>0</v>
      </c>
      <c r="AZ77" s="60">
        <v>65.793800000000005</v>
      </c>
      <c r="BA77" s="60">
        <v>0</v>
      </c>
      <c r="BB77" s="60">
        <f>Table2[[#This Row],[Mortgage Recording Tax Exemption Through FY20]]+Table2[[#This Row],[Indirect and Induced Land FY20]]</f>
        <v>77.463099999999997</v>
      </c>
      <c r="BC77" s="60">
        <v>11.6693</v>
      </c>
      <c r="BD77" s="60">
        <v>281.70519999999999</v>
      </c>
      <c r="BE77" s="60">
        <v>16.8932</v>
      </c>
      <c r="BF77" s="60">
        <f>Table2[[#This Row],[Indirect and Induced Land Through FY20]]+Table2[[#This Row],[Indirect and Induced Land FY20 and After]]</f>
        <v>298.59839999999997</v>
      </c>
      <c r="BG77" s="60">
        <v>41.373100000000001</v>
      </c>
      <c r="BH77" s="60">
        <v>998.77189999999996</v>
      </c>
      <c r="BI77" s="60">
        <v>59.894500000000001</v>
      </c>
      <c r="BJ77" s="60">
        <f>Table2[[#This Row],[Indirect and Induced Building Through FY20]]+Table2[[#This Row],[Indirect and Induced Building FY20 and After]]</f>
        <v>1058.6664000000001</v>
      </c>
      <c r="BK77" s="60">
        <v>162.92089999999999</v>
      </c>
      <c r="BL77" s="60">
        <v>1915.1583000000001</v>
      </c>
      <c r="BM77" s="60">
        <v>235.85470000000001</v>
      </c>
      <c r="BN77" s="60">
        <f>Table2[[#This Row],[TOTAL Real Property Related Taxes Through FY20]]+Table2[[#This Row],[TOTAL Real Property Related Taxes FY20 and After]]</f>
        <v>2151.0129999999999</v>
      </c>
      <c r="BO77" s="60">
        <v>97.31</v>
      </c>
      <c r="BP77" s="60">
        <v>2582.6219000000001</v>
      </c>
      <c r="BQ77" s="60">
        <v>140.8723</v>
      </c>
      <c r="BR77" s="60">
        <f>Table2[[#This Row],[Company Direct Through FY20]]+Table2[[#This Row],[Company Direct FY20 and After]]</f>
        <v>2723.4942000000001</v>
      </c>
      <c r="BS77" s="60">
        <v>0</v>
      </c>
      <c r="BT77" s="60">
        <v>6.5235000000000003</v>
      </c>
      <c r="BU77" s="60">
        <v>0</v>
      </c>
      <c r="BV77" s="60">
        <f>Table2[[#This Row],[Sales Tax Exemption Through FY20]]+Table2[[#This Row],[Sales Tax Exemption FY20 and After]]</f>
        <v>6.5235000000000003</v>
      </c>
      <c r="BW77" s="60">
        <v>0</v>
      </c>
      <c r="BX77" s="60">
        <v>0</v>
      </c>
      <c r="BY77" s="60">
        <v>0</v>
      </c>
      <c r="BZ77" s="60">
        <f>Table2[[#This Row],[Energy Tax Savings Through FY20]]+Table2[[#This Row],[Energy Tax Savings FY20 and After]]</f>
        <v>0</v>
      </c>
      <c r="CA77" s="60">
        <v>0</v>
      </c>
      <c r="CB77" s="60">
        <v>0</v>
      </c>
      <c r="CC77" s="60">
        <v>0</v>
      </c>
      <c r="CD77" s="60">
        <f>Table2[[#This Row],[Tax Exempt Bond Savings Through FY20]]+Table2[[#This Row],[Tax Exempt Bond Savings FY20 and After]]</f>
        <v>0</v>
      </c>
      <c r="CE77" s="60">
        <v>52.822200000000002</v>
      </c>
      <c r="CF77" s="60">
        <v>1629.537</v>
      </c>
      <c r="CG77" s="60">
        <v>76.468800000000002</v>
      </c>
      <c r="CH77" s="60">
        <f>Table2[[#This Row],[Indirect and Induced Through FY20]]+Table2[[#This Row],[Indirect and Induced FY20 and After]]</f>
        <v>1706.0058000000001</v>
      </c>
      <c r="CI77" s="60">
        <v>150.13220000000001</v>
      </c>
      <c r="CJ77" s="60">
        <v>4205.6354000000001</v>
      </c>
      <c r="CK77" s="60">
        <v>217.34110000000001</v>
      </c>
      <c r="CL77" s="60">
        <f>Table2[[#This Row],[TOTAL Income Consumption Use Taxes Through FY20]]+Table2[[#This Row],[TOTAL Income Consumption Use Taxes FY20 and After]]</f>
        <v>4422.9764999999998</v>
      </c>
      <c r="CM77" s="60">
        <v>378.03309999999999</v>
      </c>
      <c r="CN77" s="60">
        <v>1361.7027</v>
      </c>
      <c r="CO77" s="60">
        <v>547.26499999999999</v>
      </c>
      <c r="CP77" s="60">
        <f>Table2[[#This Row],[Assistance Provided Through FY20]]+Table2[[#This Row],[Assistance Provided FY20 and After]]</f>
        <v>1908.9677000000001</v>
      </c>
      <c r="CQ77" s="60">
        <v>0</v>
      </c>
      <c r="CR77" s="60">
        <v>0</v>
      </c>
      <c r="CS77" s="60">
        <v>0</v>
      </c>
      <c r="CT77" s="60">
        <f>Table2[[#This Row],[Recapture Cancellation Reduction Amount Through FY20]]+Table2[[#This Row],[Recapture Cancellation Reduction Amount FY20 and After]]</f>
        <v>0</v>
      </c>
      <c r="CU77" s="60">
        <v>0</v>
      </c>
      <c r="CV77" s="60">
        <v>0</v>
      </c>
      <c r="CW77" s="60">
        <v>0</v>
      </c>
      <c r="CX77" s="60">
        <f>Table2[[#This Row],[Penalty Paid Through FY20]]+Table2[[#This Row],[Penalty Paid FY20 and After]]</f>
        <v>0</v>
      </c>
      <c r="CY77" s="60">
        <v>378.03309999999999</v>
      </c>
      <c r="CZ77" s="60">
        <v>1361.7027</v>
      </c>
      <c r="DA77" s="60">
        <v>547.26499999999999</v>
      </c>
      <c r="DB77" s="60">
        <f>Table2[[#This Row],[TOTAL Assistance Net of Recapture Penalties Through FY20]]+Table2[[#This Row],[TOTAL Assistance Net of Recapture Penalties FY20 and After]]</f>
        <v>1908.9677000000001</v>
      </c>
      <c r="DC77" s="60">
        <v>585.22159999999997</v>
      </c>
      <c r="DD77" s="60">
        <v>4572.4822999999997</v>
      </c>
      <c r="DE77" s="60">
        <v>847.20429999999999</v>
      </c>
      <c r="DF77" s="60">
        <f>Table2[[#This Row],[Company Direct Tax Revenue Before Assistance Through FY20]]+Table2[[#This Row],[Company Direct Tax Revenue Before Assistance FY20 and After]]</f>
        <v>5419.6866</v>
      </c>
      <c r="DG77" s="60">
        <v>105.8646</v>
      </c>
      <c r="DH77" s="60">
        <v>2910.0140999999999</v>
      </c>
      <c r="DI77" s="60">
        <v>153.25649999999999</v>
      </c>
      <c r="DJ77" s="60">
        <f>Table2[[#This Row],[Indirect and Induced Tax Revenues FY20 and After]]+Table2[[#This Row],[Indirect and Induced Tax Revenues Through FY20]]</f>
        <v>3063.2705999999998</v>
      </c>
      <c r="DK77" s="60">
        <v>691.08619999999996</v>
      </c>
      <c r="DL77" s="60">
        <v>7482.4964</v>
      </c>
      <c r="DM77" s="60">
        <v>1000.4607999999999</v>
      </c>
      <c r="DN77" s="60">
        <f>Table2[[#This Row],[TOTAL Tax Revenues Before Assistance FY20 and After]]+Table2[[#This Row],[TOTAL Tax Revenues Before Assistance Through FY20]]</f>
        <v>8482.9572000000007</v>
      </c>
      <c r="DO77" s="60">
        <v>313.05309999999997</v>
      </c>
      <c r="DP77" s="60">
        <v>6120.7937000000002</v>
      </c>
      <c r="DQ77" s="60">
        <v>453.19580000000002</v>
      </c>
      <c r="DR77" s="60">
        <f>Table2[[#This Row],[TOTAL Tax Revenues Net of Assistance Recapture and Penalty Through FY20]]+Table2[[#This Row],[TOTAL Tax Revenues Net of Assistance Recapture and Penalty FY20 and After]]</f>
        <v>6573.9895000000006</v>
      </c>
      <c r="DS77" s="60">
        <v>0</v>
      </c>
      <c r="DT77" s="60">
        <v>0</v>
      </c>
      <c r="DU77" s="60">
        <v>0</v>
      </c>
      <c r="DV77" s="60">
        <v>0</v>
      </c>
      <c r="DW77" s="74">
        <v>17</v>
      </c>
      <c r="DX77" s="74">
        <v>0</v>
      </c>
      <c r="DY77" s="74">
        <v>0</v>
      </c>
      <c r="DZ77" s="74">
        <v>0</v>
      </c>
      <c r="EA77" s="74">
        <v>17</v>
      </c>
      <c r="EB77" s="74">
        <v>0</v>
      </c>
      <c r="EC77" s="74">
        <v>0</v>
      </c>
      <c r="ED77" s="74">
        <v>0</v>
      </c>
      <c r="EE77" s="74">
        <v>100</v>
      </c>
      <c r="EF77" s="74">
        <v>0</v>
      </c>
      <c r="EG77" s="74">
        <v>0</v>
      </c>
      <c r="EH77" s="74">
        <v>0</v>
      </c>
      <c r="EI77" s="8">
        <f>Table2[[#This Row],[Total Industrial Employees FY20]]+Table2[[#This Row],[Total Restaurant Employees FY20]]+Table2[[#This Row],[Total Retail Employees FY20]]+Table2[[#This Row],[Total Other Employees FY20]]</f>
        <v>17</v>
      </c>
      <c r="EJ77" s="8">
        <f>Table2[[#This Row],[Number of Industrial Employees Earning More than Living Wage FY20]]+Table2[[#This Row],[Number of Restaurant Employees Earning More than Living Wage FY20]]+Table2[[#This Row],[Number of Retail Employees Earning More than Living Wage FY20]]+Table2[[#This Row],[Number of Other Employees Earning More than Living Wage FY20]]</f>
        <v>17</v>
      </c>
      <c r="EK77" s="72">
        <f>Table2[[#This Row],[Total Employees Earning More than Living Wage FY20]]/Table2[[#This Row],[Total Jobs FY20]]</f>
        <v>1</v>
      </c>
    </row>
    <row r="78" spans="1:141" x14ac:dyDescent="0.25">
      <c r="A78" s="9">
        <v>93978</v>
      </c>
      <c r="B78" s="11" t="s">
        <v>444</v>
      </c>
      <c r="C78" s="11" t="s">
        <v>897</v>
      </c>
      <c r="D78" s="11" t="s">
        <v>1044</v>
      </c>
      <c r="E78" s="15">
        <v>39</v>
      </c>
      <c r="F78" s="7">
        <v>1059</v>
      </c>
      <c r="G78" s="7">
        <v>64</v>
      </c>
      <c r="H78" s="7">
        <v>57042</v>
      </c>
      <c r="I78" s="7">
        <v>73547</v>
      </c>
      <c r="J78" s="7">
        <v>611110</v>
      </c>
      <c r="K78" s="11" t="s">
        <v>1097</v>
      </c>
      <c r="L78" s="11" t="s">
        <v>1438</v>
      </c>
      <c r="M78" s="11" t="s">
        <v>1439</v>
      </c>
      <c r="N78" s="18">
        <v>26700000</v>
      </c>
      <c r="O78" s="11" t="s">
        <v>1671</v>
      </c>
      <c r="P78" s="8">
        <v>16</v>
      </c>
      <c r="Q78" s="8">
        <v>64</v>
      </c>
      <c r="R78" s="8">
        <v>220</v>
      </c>
      <c r="S78" s="8">
        <v>0</v>
      </c>
      <c r="T78" s="8">
        <v>0</v>
      </c>
      <c r="U78" s="8">
        <v>300</v>
      </c>
      <c r="V78" s="8">
        <v>260</v>
      </c>
      <c r="W78" s="8">
        <v>0</v>
      </c>
      <c r="X78" s="8">
        <v>0</v>
      </c>
      <c r="Y78" s="8">
        <v>219</v>
      </c>
      <c r="Z78" s="8">
        <v>18</v>
      </c>
      <c r="AA78" s="19">
        <v>42</v>
      </c>
      <c r="AB78" s="8">
        <v>12</v>
      </c>
      <c r="AC78" s="8">
        <v>2</v>
      </c>
      <c r="AD78" s="8">
        <v>3</v>
      </c>
      <c r="AE78" s="8">
        <v>42</v>
      </c>
      <c r="AF78" s="8">
        <v>97</v>
      </c>
      <c r="AG78" s="8" t="s">
        <v>1686</v>
      </c>
      <c r="AH78" s="8" t="s">
        <v>1687</v>
      </c>
      <c r="AI78" s="60">
        <v>0</v>
      </c>
      <c r="AJ78" s="60">
        <v>0</v>
      </c>
      <c r="AK78" s="60">
        <v>0</v>
      </c>
      <c r="AL78" s="60">
        <f>Table2[[#This Row],[Company Direct Land Through FY20]]+Table2[[#This Row],[Company Direct Land FY20 and After]]</f>
        <v>0</v>
      </c>
      <c r="AM78" s="60">
        <v>0</v>
      </c>
      <c r="AN78" s="60">
        <v>0</v>
      </c>
      <c r="AO78" s="60">
        <v>0</v>
      </c>
      <c r="AP78" s="60">
        <f>Table2[[#This Row],[Company Direct Building Through FY20]]+Table2[[#This Row],[Company Direct Building FY20 and After]]</f>
        <v>0</v>
      </c>
      <c r="AQ78" s="60">
        <v>0</v>
      </c>
      <c r="AR78" s="60">
        <v>447.06479999999999</v>
      </c>
      <c r="AS78" s="60">
        <v>0</v>
      </c>
      <c r="AT78" s="60">
        <f>Table2[[#This Row],[Mortgage Recording Tax Through FY20]]+Table2[[#This Row],[Mortgage Recording Tax FY20 and After]]</f>
        <v>447.06479999999999</v>
      </c>
      <c r="AU78" s="60">
        <v>0</v>
      </c>
      <c r="AV78" s="60">
        <v>0</v>
      </c>
      <c r="AW78" s="60">
        <v>0</v>
      </c>
      <c r="AX78" s="60">
        <f>Table2[[#This Row],[Pilot Savings Through FY20]]+Table2[[#This Row],[Pilot Savings FY20 and After]]</f>
        <v>0</v>
      </c>
      <c r="AY78" s="60">
        <v>0</v>
      </c>
      <c r="AZ78" s="60">
        <v>447.06479999999999</v>
      </c>
      <c r="BA78" s="60">
        <v>0</v>
      </c>
      <c r="BB78" s="60">
        <f>Table2[[#This Row],[Mortgage Recording Tax Exemption Through FY20]]+Table2[[#This Row],[Indirect and Induced Land FY20]]</f>
        <v>551.26959999999997</v>
      </c>
      <c r="BC78" s="60">
        <v>104.20480000000001</v>
      </c>
      <c r="BD78" s="60">
        <v>583.06569999999999</v>
      </c>
      <c r="BE78" s="60">
        <v>1273.2082</v>
      </c>
      <c r="BF78" s="60">
        <f>Table2[[#This Row],[Indirect and Induced Land Through FY20]]+Table2[[#This Row],[Indirect and Induced Land FY20 and After]]</f>
        <v>1856.2739000000001</v>
      </c>
      <c r="BG78" s="60">
        <v>369.45350000000002</v>
      </c>
      <c r="BH78" s="60">
        <v>2067.2334999999998</v>
      </c>
      <c r="BI78" s="60">
        <v>4514.1049999999996</v>
      </c>
      <c r="BJ78" s="60">
        <f>Table2[[#This Row],[Indirect and Induced Building Through FY20]]+Table2[[#This Row],[Indirect and Induced Building FY20 and After]]</f>
        <v>6581.3384999999998</v>
      </c>
      <c r="BK78" s="60">
        <v>473.6583</v>
      </c>
      <c r="BL78" s="60">
        <v>2650.2991999999999</v>
      </c>
      <c r="BM78" s="60">
        <v>5787.3131999999996</v>
      </c>
      <c r="BN78" s="60">
        <f>Table2[[#This Row],[TOTAL Real Property Related Taxes Through FY20]]+Table2[[#This Row],[TOTAL Real Property Related Taxes FY20 and After]]</f>
        <v>8437.6124</v>
      </c>
      <c r="BO78" s="60">
        <v>531.73440000000005</v>
      </c>
      <c r="BP78" s="60">
        <v>2959.0781000000002</v>
      </c>
      <c r="BQ78" s="60">
        <v>6496.9052000000001</v>
      </c>
      <c r="BR78" s="60">
        <f>Table2[[#This Row],[Company Direct Through FY20]]+Table2[[#This Row],[Company Direct FY20 and After]]</f>
        <v>9455.9832999999999</v>
      </c>
      <c r="BS78" s="60">
        <v>0</v>
      </c>
      <c r="BT78" s="60">
        <v>0</v>
      </c>
      <c r="BU78" s="60">
        <v>0</v>
      </c>
      <c r="BV78" s="60">
        <f>Table2[[#This Row],[Sales Tax Exemption Through FY20]]+Table2[[#This Row],[Sales Tax Exemption FY20 and After]]</f>
        <v>0</v>
      </c>
      <c r="BW78" s="60">
        <v>0</v>
      </c>
      <c r="BX78" s="60">
        <v>0</v>
      </c>
      <c r="BY78" s="60">
        <v>0</v>
      </c>
      <c r="BZ78" s="60">
        <f>Table2[[#This Row],[Energy Tax Savings Through FY20]]+Table2[[#This Row],[Energy Tax Savings FY20 and After]]</f>
        <v>0</v>
      </c>
      <c r="CA78" s="60">
        <v>7.8829000000000002</v>
      </c>
      <c r="CB78" s="60">
        <v>117.9783</v>
      </c>
      <c r="CC78" s="60">
        <v>67.204899999999995</v>
      </c>
      <c r="CD78" s="60">
        <f>Table2[[#This Row],[Tax Exempt Bond Savings Through FY20]]+Table2[[#This Row],[Tax Exempt Bond Savings FY20 and After]]</f>
        <v>185.1832</v>
      </c>
      <c r="CE78" s="60">
        <v>513.51710000000003</v>
      </c>
      <c r="CF78" s="60">
        <v>3168.0486000000001</v>
      </c>
      <c r="CG78" s="60">
        <v>6274.3199000000004</v>
      </c>
      <c r="CH78" s="60">
        <f>Table2[[#This Row],[Indirect and Induced Through FY20]]+Table2[[#This Row],[Indirect and Induced FY20 and After]]</f>
        <v>9442.3685000000005</v>
      </c>
      <c r="CI78" s="60">
        <v>1037.3686</v>
      </c>
      <c r="CJ78" s="60">
        <v>6009.1484</v>
      </c>
      <c r="CK78" s="60">
        <v>12704.020200000001</v>
      </c>
      <c r="CL78" s="60">
        <f>Table2[[#This Row],[TOTAL Income Consumption Use Taxes Through FY20]]+Table2[[#This Row],[TOTAL Income Consumption Use Taxes FY20 and After]]</f>
        <v>18713.168600000001</v>
      </c>
      <c r="CM78" s="60">
        <v>7.8829000000000002</v>
      </c>
      <c r="CN78" s="60">
        <v>565.04309999999998</v>
      </c>
      <c r="CO78" s="60">
        <v>67.204899999999995</v>
      </c>
      <c r="CP78" s="60">
        <f>Table2[[#This Row],[Assistance Provided Through FY20]]+Table2[[#This Row],[Assistance Provided FY20 and After]]</f>
        <v>632.24799999999993</v>
      </c>
      <c r="CQ78" s="60">
        <v>0</v>
      </c>
      <c r="CR78" s="60">
        <v>0</v>
      </c>
      <c r="CS78" s="60">
        <v>0</v>
      </c>
      <c r="CT78" s="60">
        <f>Table2[[#This Row],[Recapture Cancellation Reduction Amount Through FY20]]+Table2[[#This Row],[Recapture Cancellation Reduction Amount FY20 and After]]</f>
        <v>0</v>
      </c>
      <c r="CU78" s="60">
        <v>0</v>
      </c>
      <c r="CV78" s="60">
        <v>0</v>
      </c>
      <c r="CW78" s="60">
        <v>0</v>
      </c>
      <c r="CX78" s="60">
        <f>Table2[[#This Row],[Penalty Paid Through FY20]]+Table2[[#This Row],[Penalty Paid FY20 and After]]</f>
        <v>0</v>
      </c>
      <c r="CY78" s="60">
        <v>7.8829000000000002</v>
      </c>
      <c r="CZ78" s="60">
        <v>565.04309999999998</v>
      </c>
      <c r="DA78" s="60">
        <v>67.204899999999995</v>
      </c>
      <c r="DB78" s="60">
        <f>Table2[[#This Row],[TOTAL Assistance Net of Recapture Penalties Through FY20]]+Table2[[#This Row],[TOTAL Assistance Net of Recapture Penalties FY20 and After]]</f>
        <v>632.24799999999993</v>
      </c>
      <c r="DC78" s="60">
        <v>531.73440000000005</v>
      </c>
      <c r="DD78" s="60">
        <v>3406.1428999999998</v>
      </c>
      <c r="DE78" s="60">
        <v>6496.9052000000001</v>
      </c>
      <c r="DF78" s="60">
        <f>Table2[[#This Row],[Company Direct Tax Revenue Before Assistance Through FY20]]+Table2[[#This Row],[Company Direct Tax Revenue Before Assistance FY20 and After]]</f>
        <v>9903.0481</v>
      </c>
      <c r="DG78" s="60">
        <v>987.17539999999997</v>
      </c>
      <c r="DH78" s="60">
        <v>5818.3477999999996</v>
      </c>
      <c r="DI78" s="60">
        <v>12061.633099999999</v>
      </c>
      <c r="DJ78" s="60">
        <f>Table2[[#This Row],[Indirect and Induced Tax Revenues FY20 and After]]+Table2[[#This Row],[Indirect and Induced Tax Revenues Through FY20]]</f>
        <v>17879.980899999999</v>
      </c>
      <c r="DK78" s="60">
        <v>1518.9097999999999</v>
      </c>
      <c r="DL78" s="60">
        <v>9224.4907000000003</v>
      </c>
      <c r="DM78" s="60">
        <v>18558.5383</v>
      </c>
      <c r="DN78" s="60">
        <f>Table2[[#This Row],[TOTAL Tax Revenues Before Assistance FY20 and After]]+Table2[[#This Row],[TOTAL Tax Revenues Before Assistance Through FY20]]</f>
        <v>27783.029000000002</v>
      </c>
      <c r="DO78" s="60">
        <v>1511.0269000000001</v>
      </c>
      <c r="DP78" s="60">
        <v>8659.4475999999995</v>
      </c>
      <c r="DQ78" s="60">
        <v>18491.3334</v>
      </c>
      <c r="DR78" s="60">
        <f>Table2[[#This Row],[TOTAL Tax Revenues Net of Assistance Recapture and Penalty Through FY20]]+Table2[[#This Row],[TOTAL Tax Revenues Net of Assistance Recapture and Penalty FY20 and After]]</f>
        <v>27150.780999999999</v>
      </c>
      <c r="DS78" s="60">
        <v>0</v>
      </c>
      <c r="DT78" s="60">
        <v>0</v>
      </c>
      <c r="DU78" s="60">
        <v>0</v>
      </c>
      <c r="DV78" s="60">
        <v>0</v>
      </c>
      <c r="DW78" s="74">
        <v>0</v>
      </c>
      <c r="DX78" s="74">
        <v>0</v>
      </c>
      <c r="DY78" s="74">
        <v>0</v>
      </c>
      <c r="DZ78" s="74">
        <v>0</v>
      </c>
      <c r="EA78" s="74">
        <v>0</v>
      </c>
      <c r="EB78" s="74">
        <v>0</v>
      </c>
      <c r="EC78" s="74">
        <v>0</v>
      </c>
      <c r="ED78" s="74">
        <v>0</v>
      </c>
      <c r="EE78" s="74">
        <v>0</v>
      </c>
      <c r="EF78" s="74">
        <v>0</v>
      </c>
      <c r="EG78" s="74">
        <v>0</v>
      </c>
      <c r="EH78" s="74">
        <v>0</v>
      </c>
      <c r="EI78" s="8">
        <f>Table2[[#This Row],[Total Industrial Employees FY20]]+Table2[[#This Row],[Total Restaurant Employees FY20]]+Table2[[#This Row],[Total Retail Employees FY20]]+Table2[[#This Row],[Total Other Employees FY20]]</f>
        <v>0</v>
      </c>
      <c r="EJ78" s="8">
        <f>Table2[[#This Row],[Number of Industrial Employees Earning More than Living Wage FY20]]+Table2[[#This Row],[Number of Restaurant Employees Earning More than Living Wage FY20]]+Table2[[#This Row],[Number of Retail Employees Earning More than Living Wage FY20]]+Table2[[#This Row],[Number of Other Employees Earning More than Living Wage FY20]]</f>
        <v>0</v>
      </c>
      <c r="EK78" s="72">
        <v>0</v>
      </c>
    </row>
    <row r="79" spans="1:141" x14ac:dyDescent="0.25">
      <c r="A79" s="9">
        <v>93362</v>
      </c>
      <c r="B79" s="11" t="s">
        <v>342</v>
      </c>
      <c r="C79" s="11" t="s">
        <v>795</v>
      </c>
      <c r="D79" s="11" t="s">
        <v>1044</v>
      </c>
      <c r="E79" s="15">
        <v>34</v>
      </c>
      <c r="F79" s="7">
        <v>2964</v>
      </c>
      <c r="G79" s="7">
        <v>50</v>
      </c>
      <c r="H79" s="7">
        <v>9287</v>
      </c>
      <c r="I79" s="7">
        <v>8750</v>
      </c>
      <c r="J79" s="7">
        <v>424460</v>
      </c>
      <c r="K79" s="11" t="s">
        <v>1048</v>
      </c>
      <c r="L79" s="11" t="s">
        <v>1305</v>
      </c>
      <c r="M79" s="11" t="s">
        <v>1278</v>
      </c>
      <c r="N79" s="18">
        <v>2625000</v>
      </c>
      <c r="O79" s="11" t="s">
        <v>1658</v>
      </c>
      <c r="P79" s="8">
        <v>7</v>
      </c>
      <c r="Q79" s="8">
        <v>0</v>
      </c>
      <c r="R79" s="8">
        <v>3</v>
      </c>
      <c r="S79" s="8">
        <v>0</v>
      </c>
      <c r="T79" s="8">
        <v>0</v>
      </c>
      <c r="U79" s="8">
        <v>10</v>
      </c>
      <c r="V79" s="8">
        <v>6</v>
      </c>
      <c r="W79" s="8">
        <v>0</v>
      </c>
      <c r="X79" s="8">
        <v>0</v>
      </c>
      <c r="Y79" s="8">
        <v>13</v>
      </c>
      <c r="Z79" s="8">
        <v>20</v>
      </c>
      <c r="AA79" s="19">
        <v>0</v>
      </c>
      <c r="AB79" s="8">
        <v>0</v>
      </c>
      <c r="AC79" s="8">
        <v>0</v>
      </c>
      <c r="AD79" s="8">
        <v>0</v>
      </c>
      <c r="AE79" s="8">
        <v>0</v>
      </c>
      <c r="AF79" s="8">
        <v>100</v>
      </c>
      <c r="AG79" s="8" t="s">
        <v>1687</v>
      </c>
      <c r="AH79" s="8" t="s">
        <v>1687</v>
      </c>
      <c r="AI79" s="60">
        <v>11.148199999999999</v>
      </c>
      <c r="AJ79" s="60">
        <v>81.994799999999998</v>
      </c>
      <c r="AK79" s="60">
        <v>66.179199999999994</v>
      </c>
      <c r="AL79" s="60">
        <f>Table2[[#This Row],[Company Direct Land Through FY20]]+Table2[[#This Row],[Company Direct Land FY20 and After]]</f>
        <v>148.17399999999998</v>
      </c>
      <c r="AM79" s="60">
        <v>28.869800000000001</v>
      </c>
      <c r="AN79" s="60">
        <v>147.18530000000001</v>
      </c>
      <c r="AO79" s="60">
        <v>171.38079999999999</v>
      </c>
      <c r="AP79" s="60">
        <f>Table2[[#This Row],[Company Direct Building Through FY20]]+Table2[[#This Row],[Company Direct Building FY20 and After]]</f>
        <v>318.56610000000001</v>
      </c>
      <c r="AQ79" s="60">
        <v>0</v>
      </c>
      <c r="AR79" s="60">
        <v>29.5381</v>
      </c>
      <c r="AS79" s="60">
        <v>0</v>
      </c>
      <c r="AT79" s="60">
        <f>Table2[[#This Row],[Mortgage Recording Tax Through FY20]]+Table2[[#This Row],[Mortgage Recording Tax FY20 and After]]</f>
        <v>29.5381</v>
      </c>
      <c r="AU79" s="60">
        <v>21.910799999999998</v>
      </c>
      <c r="AV79" s="60">
        <v>103.2017</v>
      </c>
      <c r="AW79" s="60">
        <v>130.0703</v>
      </c>
      <c r="AX79" s="60">
        <f>Table2[[#This Row],[Pilot Savings Through FY20]]+Table2[[#This Row],[Pilot Savings FY20 and After]]</f>
        <v>233.27199999999999</v>
      </c>
      <c r="AY79" s="60">
        <v>0</v>
      </c>
      <c r="AZ79" s="60">
        <v>29.5381</v>
      </c>
      <c r="BA79" s="60">
        <v>0</v>
      </c>
      <c r="BB79" s="60">
        <f>Table2[[#This Row],[Mortgage Recording Tax Exemption Through FY20]]+Table2[[#This Row],[Indirect and Induced Land FY20]]</f>
        <v>39.731899999999996</v>
      </c>
      <c r="BC79" s="60">
        <v>10.1938</v>
      </c>
      <c r="BD79" s="60">
        <v>126.7206</v>
      </c>
      <c r="BE79" s="60">
        <v>60.514200000000002</v>
      </c>
      <c r="BF79" s="60">
        <f>Table2[[#This Row],[Indirect and Induced Land Through FY20]]+Table2[[#This Row],[Indirect and Induced Land FY20 and After]]</f>
        <v>187.23480000000001</v>
      </c>
      <c r="BG79" s="60">
        <v>36.141500000000001</v>
      </c>
      <c r="BH79" s="60">
        <v>449.28179999999998</v>
      </c>
      <c r="BI79" s="60">
        <v>214.54859999999999</v>
      </c>
      <c r="BJ79" s="60">
        <f>Table2[[#This Row],[Indirect and Induced Building Through FY20]]+Table2[[#This Row],[Indirect and Induced Building FY20 and After]]</f>
        <v>663.83039999999994</v>
      </c>
      <c r="BK79" s="60">
        <v>64.442499999999995</v>
      </c>
      <c r="BL79" s="60">
        <v>701.98080000000004</v>
      </c>
      <c r="BM79" s="60">
        <v>382.55250000000001</v>
      </c>
      <c r="BN79" s="60">
        <f>Table2[[#This Row],[TOTAL Real Property Related Taxes Through FY20]]+Table2[[#This Row],[TOTAL Real Property Related Taxes FY20 and After]]</f>
        <v>1084.5333000000001</v>
      </c>
      <c r="BO79" s="60">
        <v>85.632900000000006</v>
      </c>
      <c r="BP79" s="60">
        <v>1322.6411000000001</v>
      </c>
      <c r="BQ79" s="60">
        <v>508.34679999999997</v>
      </c>
      <c r="BR79" s="60">
        <f>Table2[[#This Row],[Company Direct Through FY20]]+Table2[[#This Row],[Company Direct FY20 and After]]</f>
        <v>1830.9879000000001</v>
      </c>
      <c r="BS79" s="60">
        <v>0</v>
      </c>
      <c r="BT79" s="60">
        <v>2.9108999999999998</v>
      </c>
      <c r="BU79" s="60">
        <v>0</v>
      </c>
      <c r="BV79" s="60">
        <f>Table2[[#This Row],[Sales Tax Exemption Through FY20]]+Table2[[#This Row],[Sales Tax Exemption FY20 and After]]</f>
        <v>2.9108999999999998</v>
      </c>
      <c r="BW79" s="60">
        <v>0</v>
      </c>
      <c r="BX79" s="60">
        <v>0</v>
      </c>
      <c r="BY79" s="60">
        <v>0</v>
      </c>
      <c r="BZ79" s="60">
        <f>Table2[[#This Row],[Energy Tax Savings Through FY20]]+Table2[[#This Row],[Energy Tax Savings FY20 and After]]</f>
        <v>0</v>
      </c>
      <c r="CA79" s="60">
        <v>0</v>
      </c>
      <c r="CB79" s="60">
        <v>0</v>
      </c>
      <c r="CC79" s="60">
        <v>0</v>
      </c>
      <c r="CD79" s="60">
        <f>Table2[[#This Row],[Tax Exempt Bond Savings Through FY20]]+Table2[[#This Row],[Tax Exempt Bond Savings FY20 and After]]</f>
        <v>0</v>
      </c>
      <c r="CE79" s="60">
        <v>50.234400000000001</v>
      </c>
      <c r="CF79" s="60">
        <v>745.28920000000005</v>
      </c>
      <c r="CG79" s="60">
        <v>298.20859999999999</v>
      </c>
      <c r="CH79" s="60">
        <f>Table2[[#This Row],[Indirect and Induced Through FY20]]+Table2[[#This Row],[Indirect and Induced FY20 and After]]</f>
        <v>1043.4978000000001</v>
      </c>
      <c r="CI79" s="60">
        <v>135.8673</v>
      </c>
      <c r="CJ79" s="60">
        <v>2065.0194000000001</v>
      </c>
      <c r="CK79" s="60">
        <v>806.55539999999996</v>
      </c>
      <c r="CL79" s="60">
        <f>Table2[[#This Row],[TOTAL Income Consumption Use Taxes Through FY20]]+Table2[[#This Row],[TOTAL Income Consumption Use Taxes FY20 and After]]</f>
        <v>2871.5748000000003</v>
      </c>
      <c r="CM79" s="60">
        <v>21.910799999999998</v>
      </c>
      <c r="CN79" s="60">
        <v>135.6507</v>
      </c>
      <c r="CO79" s="60">
        <v>130.0703</v>
      </c>
      <c r="CP79" s="60">
        <f>Table2[[#This Row],[Assistance Provided Through FY20]]+Table2[[#This Row],[Assistance Provided FY20 and After]]</f>
        <v>265.721</v>
      </c>
      <c r="CQ79" s="60">
        <v>0</v>
      </c>
      <c r="CR79" s="60">
        <v>0</v>
      </c>
      <c r="CS79" s="60">
        <v>0</v>
      </c>
      <c r="CT79" s="60">
        <f>Table2[[#This Row],[Recapture Cancellation Reduction Amount Through FY20]]+Table2[[#This Row],[Recapture Cancellation Reduction Amount FY20 and After]]</f>
        <v>0</v>
      </c>
      <c r="CU79" s="60">
        <v>0</v>
      </c>
      <c r="CV79" s="60">
        <v>0</v>
      </c>
      <c r="CW79" s="60">
        <v>0</v>
      </c>
      <c r="CX79" s="60">
        <f>Table2[[#This Row],[Penalty Paid Through FY20]]+Table2[[#This Row],[Penalty Paid FY20 and After]]</f>
        <v>0</v>
      </c>
      <c r="CY79" s="60">
        <v>21.910799999999998</v>
      </c>
      <c r="CZ79" s="60">
        <v>135.6507</v>
      </c>
      <c r="DA79" s="60">
        <v>130.0703</v>
      </c>
      <c r="DB79" s="60">
        <f>Table2[[#This Row],[TOTAL Assistance Net of Recapture Penalties Through FY20]]+Table2[[#This Row],[TOTAL Assistance Net of Recapture Penalties FY20 and After]]</f>
        <v>265.721</v>
      </c>
      <c r="DC79" s="60">
        <v>125.65089999999999</v>
      </c>
      <c r="DD79" s="60">
        <v>1581.3593000000001</v>
      </c>
      <c r="DE79" s="60">
        <v>745.90679999999998</v>
      </c>
      <c r="DF79" s="60">
        <f>Table2[[#This Row],[Company Direct Tax Revenue Before Assistance Through FY20]]+Table2[[#This Row],[Company Direct Tax Revenue Before Assistance FY20 and After]]</f>
        <v>2327.2660999999998</v>
      </c>
      <c r="DG79" s="60">
        <v>96.569699999999997</v>
      </c>
      <c r="DH79" s="60">
        <v>1321.2916</v>
      </c>
      <c r="DI79" s="60">
        <v>573.27139999999997</v>
      </c>
      <c r="DJ79" s="60">
        <f>Table2[[#This Row],[Indirect and Induced Tax Revenues FY20 and After]]+Table2[[#This Row],[Indirect and Induced Tax Revenues Through FY20]]</f>
        <v>1894.5630000000001</v>
      </c>
      <c r="DK79" s="60">
        <v>222.22059999999999</v>
      </c>
      <c r="DL79" s="60">
        <v>2902.6509000000001</v>
      </c>
      <c r="DM79" s="60">
        <v>1319.1782000000001</v>
      </c>
      <c r="DN79" s="60">
        <f>Table2[[#This Row],[TOTAL Tax Revenues Before Assistance FY20 and After]]+Table2[[#This Row],[TOTAL Tax Revenues Before Assistance Through FY20]]</f>
        <v>4221.8290999999999</v>
      </c>
      <c r="DO79" s="60">
        <v>200.3098</v>
      </c>
      <c r="DP79" s="60">
        <v>2767.0001999999999</v>
      </c>
      <c r="DQ79" s="60">
        <v>1189.1079</v>
      </c>
      <c r="DR79" s="60">
        <f>Table2[[#This Row],[TOTAL Tax Revenues Net of Assistance Recapture and Penalty Through FY20]]+Table2[[#This Row],[TOTAL Tax Revenues Net of Assistance Recapture and Penalty FY20 and After]]</f>
        <v>3956.1080999999999</v>
      </c>
      <c r="DS79" s="60">
        <v>0</v>
      </c>
      <c r="DT79" s="60">
        <v>0</v>
      </c>
      <c r="DU79" s="60">
        <v>0</v>
      </c>
      <c r="DV79" s="60">
        <v>0</v>
      </c>
      <c r="DW79" s="74">
        <v>8</v>
      </c>
      <c r="DX79" s="74">
        <v>0</v>
      </c>
      <c r="DY79" s="74">
        <v>0</v>
      </c>
      <c r="DZ79" s="74">
        <v>2</v>
      </c>
      <c r="EA79" s="74">
        <v>8</v>
      </c>
      <c r="EB79" s="74">
        <v>0</v>
      </c>
      <c r="EC79" s="74">
        <v>0</v>
      </c>
      <c r="ED79" s="74">
        <v>2</v>
      </c>
      <c r="EE79" s="74">
        <v>100</v>
      </c>
      <c r="EF79" s="74">
        <v>0</v>
      </c>
      <c r="EG79" s="74">
        <v>0</v>
      </c>
      <c r="EH79" s="74">
        <v>100</v>
      </c>
      <c r="EI79" s="8">
        <f>Table2[[#This Row],[Total Industrial Employees FY20]]+Table2[[#This Row],[Total Restaurant Employees FY20]]+Table2[[#This Row],[Total Retail Employees FY20]]+Table2[[#This Row],[Total Other Employees FY20]]</f>
        <v>10</v>
      </c>
      <c r="EJ79" s="8">
        <f>Table2[[#This Row],[Number of Industrial Employees Earning More than Living Wage FY20]]+Table2[[#This Row],[Number of Restaurant Employees Earning More than Living Wage FY20]]+Table2[[#This Row],[Number of Retail Employees Earning More than Living Wage FY20]]+Table2[[#This Row],[Number of Other Employees Earning More than Living Wage FY20]]</f>
        <v>10</v>
      </c>
      <c r="EK79" s="72">
        <f>Table2[[#This Row],[Total Employees Earning More than Living Wage FY20]]/Table2[[#This Row],[Total Jobs FY20]]</f>
        <v>1</v>
      </c>
    </row>
    <row r="80" spans="1:141" x14ac:dyDescent="0.25">
      <c r="A80" s="9">
        <v>94203</v>
      </c>
      <c r="B80" s="11" t="s">
        <v>581</v>
      </c>
      <c r="C80" s="11" t="s">
        <v>1029</v>
      </c>
      <c r="D80" s="11" t="s">
        <v>1044</v>
      </c>
      <c r="E80" s="15">
        <v>34</v>
      </c>
      <c r="F80" s="7">
        <v>2963</v>
      </c>
      <c r="G80" s="7">
        <v>39</v>
      </c>
      <c r="H80" s="7">
        <v>8900</v>
      </c>
      <c r="I80" s="7">
        <v>8844</v>
      </c>
      <c r="J80" s="7">
        <v>424420</v>
      </c>
      <c r="K80" s="11" t="s">
        <v>1048</v>
      </c>
      <c r="L80" s="11" t="s">
        <v>1634</v>
      </c>
      <c r="M80" s="11" t="s">
        <v>1491</v>
      </c>
      <c r="N80" s="18">
        <v>6016500</v>
      </c>
      <c r="O80" s="11" t="s">
        <v>1658</v>
      </c>
      <c r="P80" s="8">
        <v>0</v>
      </c>
      <c r="Q80" s="8">
        <v>0</v>
      </c>
      <c r="R80" s="8">
        <v>0</v>
      </c>
      <c r="S80" s="8">
        <v>0</v>
      </c>
      <c r="T80" s="8">
        <v>0</v>
      </c>
      <c r="U80" s="8">
        <v>0</v>
      </c>
      <c r="V80" s="8">
        <v>0</v>
      </c>
      <c r="W80" s="8">
        <v>0</v>
      </c>
      <c r="X80" s="8">
        <v>0</v>
      </c>
      <c r="Y80" s="8">
        <v>0</v>
      </c>
      <c r="Z80" s="8">
        <v>6</v>
      </c>
      <c r="AA80" s="19">
        <v>0</v>
      </c>
      <c r="AB80" s="8">
        <v>0</v>
      </c>
      <c r="AC80" s="8">
        <v>0</v>
      </c>
      <c r="AD80" s="8">
        <v>0</v>
      </c>
      <c r="AE80" s="8">
        <v>0</v>
      </c>
      <c r="AF80" s="8">
        <v>0</v>
      </c>
      <c r="AG80" s="8" t="s">
        <v>1687</v>
      </c>
      <c r="AH80" s="8" t="s">
        <v>1687</v>
      </c>
      <c r="AI80" s="60">
        <v>12.6533</v>
      </c>
      <c r="AJ80" s="60">
        <v>12.6533</v>
      </c>
      <c r="AK80" s="60">
        <v>228.9982</v>
      </c>
      <c r="AL80" s="60">
        <f>Table2[[#This Row],[Company Direct Land Through FY20]]+Table2[[#This Row],[Company Direct Land FY20 and After]]</f>
        <v>241.6515</v>
      </c>
      <c r="AM80" s="60">
        <v>23.498999999999999</v>
      </c>
      <c r="AN80" s="60">
        <v>23.498999999999999</v>
      </c>
      <c r="AO80" s="60">
        <v>425.27969999999999</v>
      </c>
      <c r="AP80" s="60">
        <f>Table2[[#This Row],[Company Direct Building Through FY20]]+Table2[[#This Row],[Company Direct Building FY20 and After]]</f>
        <v>448.77870000000001</v>
      </c>
      <c r="AQ80" s="60">
        <v>50.534500000000001</v>
      </c>
      <c r="AR80" s="60">
        <v>50.534500000000001</v>
      </c>
      <c r="AS80" s="60">
        <v>0</v>
      </c>
      <c r="AT80" s="60">
        <f>Table2[[#This Row],[Mortgage Recording Tax Through FY20]]+Table2[[#This Row],[Mortgage Recording Tax FY20 and After]]</f>
        <v>50.534500000000001</v>
      </c>
      <c r="AU80" s="60">
        <v>0</v>
      </c>
      <c r="AV80" s="60">
        <v>0</v>
      </c>
      <c r="AW80" s="60">
        <v>0</v>
      </c>
      <c r="AX80" s="60">
        <f>Table2[[#This Row],[Pilot Savings Through FY20]]+Table2[[#This Row],[Pilot Savings FY20 and After]]</f>
        <v>0</v>
      </c>
      <c r="AY80" s="60">
        <v>50.534500000000001</v>
      </c>
      <c r="AZ80" s="60">
        <v>50.534500000000001</v>
      </c>
      <c r="BA80" s="60">
        <v>0</v>
      </c>
      <c r="BB80" s="60">
        <f>Table2[[#This Row],[Mortgage Recording Tax Exemption Through FY20]]+Table2[[#This Row],[Indirect and Induced Land FY20]]</f>
        <v>50.534500000000001</v>
      </c>
      <c r="BC80" s="60">
        <v>0</v>
      </c>
      <c r="BD80" s="60">
        <v>0</v>
      </c>
      <c r="BE80" s="60">
        <v>0</v>
      </c>
      <c r="BF80" s="60">
        <f>Table2[[#This Row],[Indirect and Induced Land Through FY20]]+Table2[[#This Row],[Indirect and Induced Land FY20 and After]]</f>
        <v>0</v>
      </c>
      <c r="BG80" s="60">
        <v>0</v>
      </c>
      <c r="BH80" s="60">
        <v>0</v>
      </c>
      <c r="BI80" s="60">
        <v>0</v>
      </c>
      <c r="BJ80" s="60">
        <f>Table2[[#This Row],[Indirect and Induced Building Through FY20]]+Table2[[#This Row],[Indirect and Induced Building FY20 and After]]</f>
        <v>0</v>
      </c>
      <c r="BK80" s="60">
        <v>36.152299999999997</v>
      </c>
      <c r="BL80" s="60">
        <v>36.152299999999997</v>
      </c>
      <c r="BM80" s="60">
        <v>654.27790000000005</v>
      </c>
      <c r="BN80" s="60">
        <f>Table2[[#This Row],[TOTAL Real Property Related Taxes Through FY20]]+Table2[[#This Row],[TOTAL Real Property Related Taxes FY20 and After]]</f>
        <v>690.43020000000001</v>
      </c>
      <c r="BO80" s="60">
        <v>0</v>
      </c>
      <c r="BP80" s="60">
        <v>0</v>
      </c>
      <c r="BQ80" s="60">
        <v>0</v>
      </c>
      <c r="BR80" s="60">
        <f>Table2[[#This Row],[Company Direct Through FY20]]+Table2[[#This Row],[Company Direct FY20 and After]]</f>
        <v>0</v>
      </c>
      <c r="BS80" s="60">
        <v>0</v>
      </c>
      <c r="BT80" s="60">
        <v>0</v>
      </c>
      <c r="BU80" s="60">
        <v>90.211799999999997</v>
      </c>
      <c r="BV80" s="60">
        <f>Table2[[#This Row],[Sales Tax Exemption Through FY20]]+Table2[[#This Row],[Sales Tax Exemption FY20 and After]]</f>
        <v>90.211799999999997</v>
      </c>
      <c r="BW80" s="60">
        <v>0</v>
      </c>
      <c r="BX80" s="60">
        <v>0</v>
      </c>
      <c r="BY80" s="60">
        <v>0</v>
      </c>
      <c r="BZ80" s="60">
        <f>Table2[[#This Row],[Energy Tax Savings Through FY20]]+Table2[[#This Row],[Energy Tax Savings FY20 and After]]</f>
        <v>0</v>
      </c>
      <c r="CA80" s="60">
        <v>0</v>
      </c>
      <c r="CB80" s="60">
        <v>0</v>
      </c>
      <c r="CC80" s="60">
        <v>0</v>
      </c>
      <c r="CD80" s="60">
        <f>Table2[[#This Row],[Tax Exempt Bond Savings Through FY20]]+Table2[[#This Row],[Tax Exempt Bond Savings FY20 and After]]</f>
        <v>0</v>
      </c>
      <c r="CE80" s="60">
        <v>0</v>
      </c>
      <c r="CF80" s="60">
        <v>0</v>
      </c>
      <c r="CG80" s="60">
        <v>0</v>
      </c>
      <c r="CH80" s="60">
        <f>Table2[[#This Row],[Indirect and Induced Through FY20]]+Table2[[#This Row],[Indirect and Induced FY20 and After]]</f>
        <v>0</v>
      </c>
      <c r="CI80" s="60">
        <v>0</v>
      </c>
      <c r="CJ80" s="60">
        <v>0</v>
      </c>
      <c r="CK80" s="60">
        <v>-90.211799999999997</v>
      </c>
      <c r="CL80" s="60">
        <f>Table2[[#This Row],[TOTAL Income Consumption Use Taxes Through FY20]]+Table2[[#This Row],[TOTAL Income Consumption Use Taxes FY20 and After]]</f>
        <v>-90.211799999999997</v>
      </c>
      <c r="CM80" s="60">
        <v>50.534500000000001</v>
      </c>
      <c r="CN80" s="60">
        <v>50.534500000000001</v>
      </c>
      <c r="CO80" s="60">
        <v>90.211799999999997</v>
      </c>
      <c r="CP80" s="60">
        <f>Table2[[#This Row],[Assistance Provided Through FY20]]+Table2[[#This Row],[Assistance Provided FY20 and After]]</f>
        <v>140.74629999999999</v>
      </c>
      <c r="CQ80" s="60">
        <v>0</v>
      </c>
      <c r="CR80" s="60">
        <v>0</v>
      </c>
      <c r="CS80" s="60">
        <v>0</v>
      </c>
      <c r="CT80" s="60">
        <f>Table2[[#This Row],[Recapture Cancellation Reduction Amount Through FY20]]+Table2[[#This Row],[Recapture Cancellation Reduction Amount FY20 and After]]</f>
        <v>0</v>
      </c>
      <c r="CU80" s="60">
        <v>0</v>
      </c>
      <c r="CV80" s="60">
        <v>0</v>
      </c>
      <c r="CW80" s="60">
        <v>0</v>
      </c>
      <c r="CX80" s="60">
        <f>Table2[[#This Row],[Penalty Paid Through FY20]]+Table2[[#This Row],[Penalty Paid FY20 and After]]</f>
        <v>0</v>
      </c>
      <c r="CY80" s="60">
        <v>50.534500000000001</v>
      </c>
      <c r="CZ80" s="60">
        <v>50.534500000000001</v>
      </c>
      <c r="DA80" s="60">
        <v>90.211799999999997</v>
      </c>
      <c r="DB80" s="60">
        <f>Table2[[#This Row],[TOTAL Assistance Net of Recapture Penalties Through FY20]]+Table2[[#This Row],[TOTAL Assistance Net of Recapture Penalties FY20 and After]]</f>
        <v>140.74629999999999</v>
      </c>
      <c r="DC80" s="60">
        <v>86.686800000000005</v>
      </c>
      <c r="DD80" s="60">
        <v>86.686800000000005</v>
      </c>
      <c r="DE80" s="60">
        <v>654.27790000000005</v>
      </c>
      <c r="DF80" s="60">
        <f>Table2[[#This Row],[Company Direct Tax Revenue Before Assistance Through FY20]]+Table2[[#This Row],[Company Direct Tax Revenue Before Assistance FY20 and After]]</f>
        <v>740.96469999999999</v>
      </c>
      <c r="DG80" s="60">
        <v>0</v>
      </c>
      <c r="DH80" s="60">
        <v>0</v>
      </c>
      <c r="DI80" s="60">
        <v>0</v>
      </c>
      <c r="DJ80" s="60">
        <f>Table2[[#This Row],[Indirect and Induced Tax Revenues FY20 and After]]+Table2[[#This Row],[Indirect and Induced Tax Revenues Through FY20]]</f>
        <v>0</v>
      </c>
      <c r="DK80" s="60">
        <v>86.686800000000005</v>
      </c>
      <c r="DL80" s="60">
        <v>86.686800000000005</v>
      </c>
      <c r="DM80" s="60">
        <v>654.27790000000005</v>
      </c>
      <c r="DN80" s="60">
        <f>Table2[[#This Row],[TOTAL Tax Revenues Before Assistance FY20 and After]]+Table2[[#This Row],[TOTAL Tax Revenues Before Assistance Through FY20]]</f>
        <v>740.96469999999999</v>
      </c>
      <c r="DO80" s="60">
        <v>36.152299999999997</v>
      </c>
      <c r="DP80" s="60">
        <v>36.152299999999997</v>
      </c>
      <c r="DQ80" s="60">
        <v>564.06610000000001</v>
      </c>
      <c r="DR80" s="60">
        <f>Table2[[#This Row],[TOTAL Tax Revenues Net of Assistance Recapture and Penalty Through FY20]]+Table2[[#This Row],[TOTAL Tax Revenues Net of Assistance Recapture and Penalty FY20 and After]]</f>
        <v>600.21839999999997</v>
      </c>
      <c r="DS80" s="60">
        <v>0</v>
      </c>
      <c r="DT80" s="60">
        <v>0</v>
      </c>
      <c r="DU80" s="60">
        <v>0</v>
      </c>
      <c r="DV80" s="60">
        <v>0</v>
      </c>
      <c r="DW80" s="74">
        <v>0</v>
      </c>
      <c r="DX80" s="74">
        <v>0</v>
      </c>
      <c r="DY80" s="74">
        <v>0</v>
      </c>
      <c r="DZ80" s="74">
        <v>0</v>
      </c>
      <c r="EA80" s="74">
        <v>0</v>
      </c>
      <c r="EB80" s="74">
        <v>0</v>
      </c>
      <c r="EC80" s="74">
        <v>0</v>
      </c>
      <c r="ED80" s="74">
        <v>0</v>
      </c>
      <c r="EE80" s="74">
        <v>0</v>
      </c>
      <c r="EF80" s="74">
        <v>0</v>
      </c>
      <c r="EG80" s="74">
        <v>0</v>
      </c>
      <c r="EH80" s="74">
        <v>0</v>
      </c>
      <c r="EI80" s="8">
        <f>Table2[[#This Row],[Total Industrial Employees FY20]]+Table2[[#This Row],[Total Restaurant Employees FY20]]+Table2[[#This Row],[Total Retail Employees FY20]]+Table2[[#This Row],[Total Other Employees FY20]]</f>
        <v>0</v>
      </c>
      <c r="EJ80" s="8">
        <f>Table2[[#This Row],[Number of Industrial Employees Earning More than Living Wage FY20]]+Table2[[#This Row],[Number of Restaurant Employees Earning More than Living Wage FY20]]+Table2[[#This Row],[Number of Retail Employees Earning More than Living Wage FY20]]+Table2[[#This Row],[Number of Other Employees Earning More than Living Wage FY20]]</f>
        <v>0</v>
      </c>
      <c r="EK80" s="72">
        <v>0</v>
      </c>
    </row>
    <row r="81" spans="1:141" x14ac:dyDescent="0.25">
      <c r="A81" s="9">
        <v>93984</v>
      </c>
      <c r="B81" s="11" t="s">
        <v>448</v>
      </c>
      <c r="C81" s="11" t="s">
        <v>901</v>
      </c>
      <c r="D81" s="11" t="s">
        <v>1046</v>
      </c>
      <c r="E81" s="15">
        <v>1</v>
      </c>
      <c r="F81" s="7">
        <v>55</v>
      </c>
      <c r="G81" s="7">
        <v>1017</v>
      </c>
      <c r="H81" s="7">
        <v>29640</v>
      </c>
      <c r="I81" s="7">
        <v>25719</v>
      </c>
      <c r="J81" s="7">
        <v>611110</v>
      </c>
      <c r="K81" s="11" t="s">
        <v>1097</v>
      </c>
      <c r="L81" s="11" t="s">
        <v>1445</v>
      </c>
      <c r="M81" s="11" t="s">
        <v>1446</v>
      </c>
      <c r="N81" s="18">
        <v>9000000</v>
      </c>
      <c r="O81" s="11" t="s">
        <v>1671</v>
      </c>
      <c r="P81" s="8">
        <v>14</v>
      </c>
      <c r="Q81" s="8">
        <v>2</v>
      </c>
      <c r="R81" s="8">
        <v>71</v>
      </c>
      <c r="S81" s="8">
        <v>0</v>
      </c>
      <c r="T81" s="8">
        <v>0</v>
      </c>
      <c r="U81" s="8">
        <v>87</v>
      </c>
      <c r="V81" s="8">
        <v>79</v>
      </c>
      <c r="W81" s="8">
        <v>0</v>
      </c>
      <c r="X81" s="8">
        <v>0</v>
      </c>
      <c r="Y81" s="8">
        <v>84</v>
      </c>
      <c r="Z81" s="8">
        <v>10</v>
      </c>
      <c r="AA81" s="19">
        <v>0</v>
      </c>
      <c r="AB81" s="8">
        <v>0</v>
      </c>
      <c r="AC81" s="8">
        <v>0</v>
      </c>
      <c r="AD81" s="8">
        <v>0</v>
      </c>
      <c r="AE81" s="8">
        <v>0</v>
      </c>
      <c r="AF81" s="8">
        <v>73.563218390804593</v>
      </c>
      <c r="AG81" s="8" t="s">
        <v>1686</v>
      </c>
      <c r="AH81" s="8" t="s">
        <v>1687</v>
      </c>
      <c r="AI81" s="60">
        <v>0</v>
      </c>
      <c r="AJ81" s="60">
        <v>0</v>
      </c>
      <c r="AK81" s="60">
        <v>0</v>
      </c>
      <c r="AL81" s="60">
        <f>Table2[[#This Row],[Company Direct Land Through FY20]]+Table2[[#This Row],[Company Direct Land FY20 and After]]</f>
        <v>0</v>
      </c>
      <c r="AM81" s="60">
        <v>0</v>
      </c>
      <c r="AN81" s="60">
        <v>0</v>
      </c>
      <c r="AO81" s="60">
        <v>0</v>
      </c>
      <c r="AP81" s="60">
        <f>Table2[[#This Row],[Company Direct Building Through FY20]]+Table2[[#This Row],[Company Direct Building FY20 and After]]</f>
        <v>0</v>
      </c>
      <c r="AQ81" s="60">
        <v>0</v>
      </c>
      <c r="AR81" s="60">
        <v>150.696</v>
      </c>
      <c r="AS81" s="60">
        <v>0</v>
      </c>
      <c r="AT81" s="60">
        <f>Table2[[#This Row],[Mortgage Recording Tax Through FY20]]+Table2[[#This Row],[Mortgage Recording Tax FY20 and After]]</f>
        <v>150.696</v>
      </c>
      <c r="AU81" s="60">
        <v>0</v>
      </c>
      <c r="AV81" s="60">
        <v>0</v>
      </c>
      <c r="AW81" s="60">
        <v>0</v>
      </c>
      <c r="AX81" s="60">
        <f>Table2[[#This Row],[Pilot Savings Through FY20]]+Table2[[#This Row],[Pilot Savings FY20 and After]]</f>
        <v>0</v>
      </c>
      <c r="AY81" s="60">
        <v>0</v>
      </c>
      <c r="AZ81" s="60">
        <v>150.696</v>
      </c>
      <c r="BA81" s="60">
        <v>0</v>
      </c>
      <c r="BB81" s="60">
        <f>Table2[[#This Row],[Mortgage Recording Tax Exemption Through FY20]]+Table2[[#This Row],[Indirect and Induced Land FY20]]</f>
        <v>182.35810000000001</v>
      </c>
      <c r="BC81" s="60">
        <v>31.662099999999999</v>
      </c>
      <c r="BD81" s="60">
        <v>183.47139999999999</v>
      </c>
      <c r="BE81" s="60">
        <v>325.01650000000001</v>
      </c>
      <c r="BF81" s="60">
        <f>Table2[[#This Row],[Indirect and Induced Land Through FY20]]+Table2[[#This Row],[Indirect and Induced Land FY20 and After]]</f>
        <v>508.48789999999997</v>
      </c>
      <c r="BG81" s="60">
        <v>112.2567</v>
      </c>
      <c r="BH81" s="60">
        <v>650.48919999999998</v>
      </c>
      <c r="BI81" s="60">
        <v>1152.3295000000001</v>
      </c>
      <c r="BJ81" s="60">
        <f>Table2[[#This Row],[Indirect and Induced Building Through FY20]]+Table2[[#This Row],[Indirect and Induced Building FY20 and After]]</f>
        <v>1802.8187</v>
      </c>
      <c r="BK81" s="60">
        <v>143.9188</v>
      </c>
      <c r="BL81" s="60">
        <v>833.9606</v>
      </c>
      <c r="BM81" s="60">
        <v>1477.346</v>
      </c>
      <c r="BN81" s="60">
        <f>Table2[[#This Row],[TOTAL Real Property Related Taxes Through FY20]]+Table2[[#This Row],[TOTAL Real Property Related Taxes FY20 and After]]</f>
        <v>2311.3065999999999</v>
      </c>
      <c r="BO81" s="60">
        <v>132.87110000000001</v>
      </c>
      <c r="BP81" s="60">
        <v>783.92939999999999</v>
      </c>
      <c r="BQ81" s="60">
        <v>1363.9391000000001</v>
      </c>
      <c r="BR81" s="60">
        <f>Table2[[#This Row],[Company Direct Through FY20]]+Table2[[#This Row],[Company Direct FY20 and After]]</f>
        <v>2147.8685</v>
      </c>
      <c r="BS81" s="60">
        <v>0</v>
      </c>
      <c r="BT81" s="60">
        <v>0</v>
      </c>
      <c r="BU81" s="60">
        <v>0</v>
      </c>
      <c r="BV81" s="60">
        <f>Table2[[#This Row],[Sales Tax Exemption Through FY20]]+Table2[[#This Row],[Sales Tax Exemption FY20 and After]]</f>
        <v>0</v>
      </c>
      <c r="BW81" s="60">
        <v>0</v>
      </c>
      <c r="BX81" s="60">
        <v>0</v>
      </c>
      <c r="BY81" s="60">
        <v>0</v>
      </c>
      <c r="BZ81" s="60">
        <f>Table2[[#This Row],[Energy Tax Savings Through FY20]]+Table2[[#This Row],[Energy Tax Savings FY20 and After]]</f>
        <v>0</v>
      </c>
      <c r="CA81" s="60">
        <v>4.1158999999999999</v>
      </c>
      <c r="CB81" s="60">
        <v>24.341999999999999</v>
      </c>
      <c r="CC81" s="60">
        <v>31.306899999999999</v>
      </c>
      <c r="CD81" s="60">
        <f>Table2[[#This Row],[Tax Exempt Bond Savings Through FY20]]+Table2[[#This Row],[Tax Exempt Bond Savings FY20 and After]]</f>
        <v>55.648899999999998</v>
      </c>
      <c r="CE81" s="60">
        <v>128.3186</v>
      </c>
      <c r="CF81" s="60">
        <v>829.50250000000005</v>
      </c>
      <c r="CG81" s="60">
        <v>1317.2072000000001</v>
      </c>
      <c r="CH81" s="60">
        <f>Table2[[#This Row],[Indirect and Induced Through FY20]]+Table2[[#This Row],[Indirect and Induced FY20 and After]]</f>
        <v>2146.7097000000003</v>
      </c>
      <c r="CI81" s="60">
        <v>257.07380000000001</v>
      </c>
      <c r="CJ81" s="60">
        <v>1589.0898999999999</v>
      </c>
      <c r="CK81" s="60">
        <v>2649.8393999999998</v>
      </c>
      <c r="CL81" s="60">
        <f>Table2[[#This Row],[TOTAL Income Consumption Use Taxes Through FY20]]+Table2[[#This Row],[TOTAL Income Consumption Use Taxes FY20 and After]]</f>
        <v>4238.9292999999998</v>
      </c>
      <c r="CM81" s="60">
        <v>4.1158999999999999</v>
      </c>
      <c r="CN81" s="60">
        <v>175.03800000000001</v>
      </c>
      <c r="CO81" s="60">
        <v>31.306899999999999</v>
      </c>
      <c r="CP81" s="60">
        <f>Table2[[#This Row],[Assistance Provided Through FY20]]+Table2[[#This Row],[Assistance Provided FY20 and After]]</f>
        <v>206.3449</v>
      </c>
      <c r="CQ81" s="60">
        <v>0</v>
      </c>
      <c r="CR81" s="60">
        <v>0</v>
      </c>
      <c r="CS81" s="60">
        <v>0</v>
      </c>
      <c r="CT81" s="60">
        <f>Table2[[#This Row],[Recapture Cancellation Reduction Amount Through FY20]]+Table2[[#This Row],[Recapture Cancellation Reduction Amount FY20 and After]]</f>
        <v>0</v>
      </c>
      <c r="CU81" s="60">
        <v>0</v>
      </c>
      <c r="CV81" s="60">
        <v>0</v>
      </c>
      <c r="CW81" s="60">
        <v>0</v>
      </c>
      <c r="CX81" s="60">
        <f>Table2[[#This Row],[Penalty Paid Through FY20]]+Table2[[#This Row],[Penalty Paid FY20 and After]]</f>
        <v>0</v>
      </c>
      <c r="CY81" s="60">
        <v>4.1158999999999999</v>
      </c>
      <c r="CZ81" s="60">
        <v>175.03800000000001</v>
      </c>
      <c r="DA81" s="60">
        <v>31.306899999999999</v>
      </c>
      <c r="DB81" s="60">
        <f>Table2[[#This Row],[TOTAL Assistance Net of Recapture Penalties Through FY20]]+Table2[[#This Row],[TOTAL Assistance Net of Recapture Penalties FY20 and After]]</f>
        <v>206.3449</v>
      </c>
      <c r="DC81" s="60">
        <v>132.87110000000001</v>
      </c>
      <c r="DD81" s="60">
        <v>934.62540000000001</v>
      </c>
      <c r="DE81" s="60">
        <v>1363.9391000000001</v>
      </c>
      <c r="DF81" s="60">
        <f>Table2[[#This Row],[Company Direct Tax Revenue Before Assistance Through FY20]]+Table2[[#This Row],[Company Direct Tax Revenue Before Assistance FY20 and After]]</f>
        <v>2298.5645</v>
      </c>
      <c r="DG81" s="60">
        <v>272.23739999999998</v>
      </c>
      <c r="DH81" s="60">
        <v>1663.4630999999999</v>
      </c>
      <c r="DI81" s="60">
        <v>2794.5531999999998</v>
      </c>
      <c r="DJ81" s="60">
        <f>Table2[[#This Row],[Indirect and Induced Tax Revenues FY20 and After]]+Table2[[#This Row],[Indirect and Induced Tax Revenues Through FY20]]</f>
        <v>4458.0162999999993</v>
      </c>
      <c r="DK81" s="60">
        <v>405.10849999999999</v>
      </c>
      <c r="DL81" s="60">
        <v>2598.0884999999998</v>
      </c>
      <c r="DM81" s="60">
        <v>4158.4922999999999</v>
      </c>
      <c r="DN81" s="60">
        <f>Table2[[#This Row],[TOTAL Tax Revenues Before Assistance FY20 and After]]+Table2[[#This Row],[TOTAL Tax Revenues Before Assistance Through FY20]]</f>
        <v>6756.5807999999997</v>
      </c>
      <c r="DO81" s="60">
        <v>400.99259999999998</v>
      </c>
      <c r="DP81" s="60">
        <v>2423.0504999999998</v>
      </c>
      <c r="DQ81" s="60">
        <v>4127.1854000000003</v>
      </c>
      <c r="DR81" s="60">
        <f>Table2[[#This Row],[TOTAL Tax Revenues Net of Assistance Recapture and Penalty Through FY20]]+Table2[[#This Row],[TOTAL Tax Revenues Net of Assistance Recapture and Penalty FY20 and After]]</f>
        <v>6550.2358999999997</v>
      </c>
      <c r="DS81" s="60">
        <v>0</v>
      </c>
      <c r="DT81" s="60">
        <v>0</v>
      </c>
      <c r="DU81" s="60">
        <v>0</v>
      </c>
      <c r="DV81" s="60">
        <v>0</v>
      </c>
      <c r="DW81" s="74">
        <v>0</v>
      </c>
      <c r="DX81" s="74">
        <v>0</v>
      </c>
      <c r="DY81" s="74">
        <v>0</v>
      </c>
      <c r="DZ81" s="74">
        <v>87</v>
      </c>
      <c r="EA81" s="74">
        <v>0</v>
      </c>
      <c r="EB81" s="74">
        <v>0</v>
      </c>
      <c r="EC81" s="74">
        <v>0</v>
      </c>
      <c r="ED81" s="74">
        <v>87</v>
      </c>
      <c r="EE81" s="74">
        <v>0</v>
      </c>
      <c r="EF81" s="74">
        <v>0</v>
      </c>
      <c r="EG81" s="74">
        <v>0</v>
      </c>
      <c r="EH81" s="74">
        <v>100</v>
      </c>
      <c r="EI81" s="8">
        <f>Table2[[#This Row],[Total Industrial Employees FY20]]+Table2[[#This Row],[Total Restaurant Employees FY20]]+Table2[[#This Row],[Total Retail Employees FY20]]+Table2[[#This Row],[Total Other Employees FY20]]</f>
        <v>87</v>
      </c>
      <c r="EJ81" s="8">
        <f>Table2[[#This Row],[Number of Industrial Employees Earning More than Living Wage FY20]]+Table2[[#This Row],[Number of Restaurant Employees Earning More than Living Wage FY20]]+Table2[[#This Row],[Number of Retail Employees Earning More than Living Wage FY20]]+Table2[[#This Row],[Number of Other Employees Earning More than Living Wage FY20]]</f>
        <v>87</v>
      </c>
      <c r="EK81" s="72">
        <f>Table2[[#This Row],[Total Employees Earning More than Living Wage FY20]]/Table2[[#This Row],[Total Jobs FY20]]</f>
        <v>1</v>
      </c>
    </row>
    <row r="82" spans="1:141" x14ac:dyDescent="0.25">
      <c r="A82" s="9">
        <v>92366</v>
      </c>
      <c r="B82" s="11" t="s">
        <v>186</v>
      </c>
      <c r="C82" s="11" t="s">
        <v>640</v>
      </c>
      <c r="D82" s="11" t="s">
        <v>1045</v>
      </c>
      <c r="E82" s="15">
        <v>30</v>
      </c>
      <c r="F82" s="7">
        <v>2602</v>
      </c>
      <c r="G82" s="7">
        <v>115</v>
      </c>
      <c r="H82" s="7">
        <v>132778</v>
      </c>
      <c r="I82" s="7">
        <v>125650</v>
      </c>
      <c r="J82" s="7">
        <v>424490</v>
      </c>
      <c r="K82" s="11" t="s">
        <v>1048</v>
      </c>
      <c r="L82" s="11" t="s">
        <v>1109</v>
      </c>
      <c r="M82" s="11" t="s">
        <v>1087</v>
      </c>
      <c r="N82" s="18">
        <v>10000000</v>
      </c>
      <c r="O82" s="11" t="s">
        <v>1666</v>
      </c>
      <c r="P82" s="8">
        <v>2</v>
      </c>
      <c r="Q82" s="8">
        <v>2</v>
      </c>
      <c r="R82" s="8">
        <v>288</v>
      </c>
      <c r="S82" s="8">
        <v>0</v>
      </c>
      <c r="T82" s="8">
        <v>0</v>
      </c>
      <c r="U82" s="8">
        <v>292</v>
      </c>
      <c r="V82" s="8">
        <v>290</v>
      </c>
      <c r="W82" s="8">
        <v>0</v>
      </c>
      <c r="X82" s="8">
        <v>0</v>
      </c>
      <c r="Y82" s="8">
        <v>0</v>
      </c>
      <c r="Z82" s="8">
        <v>12</v>
      </c>
      <c r="AA82" s="19">
        <v>27</v>
      </c>
      <c r="AB82" s="8">
        <v>13</v>
      </c>
      <c r="AC82" s="8">
        <v>29</v>
      </c>
      <c r="AD82" s="8">
        <v>5</v>
      </c>
      <c r="AE82" s="8">
        <v>27</v>
      </c>
      <c r="AF82" s="8">
        <v>81.164383561643831</v>
      </c>
      <c r="AG82" s="8" t="s">
        <v>1686</v>
      </c>
      <c r="AH82" s="8" t="s">
        <v>1687</v>
      </c>
      <c r="AI82" s="60">
        <v>98.261799999999994</v>
      </c>
      <c r="AJ82" s="60">
        <v>1096.2484999999999</v>
      </c>
      <c r="AK82" s="60">
        <v>98.012600000000006</v>
      </c>
      <c r="AL82" s="60">
        <f>Table2[[#This Row],[Company Direct Land Through FY20]]+Table2[[#This Row],[Company Direct Land FY20 and After]]</f>
        <v>1194.2610999999999</v>
      </c>
      <c r="AM82" s="60">
        <v>474.8571</v>
      </c>
      <c r="AN82" s="60">
        <v>1781.0246999999999</v>
      </c>
      <c r="AO82" s="60">
        <v>473.65219999999999</v>
      </c>
      <c r="AP82" s="60">
        <f>Table2[[#This Row],[Company Direct Building Through FY20]]+Table2[[#This Row],[Company Direct Building FY20 and After]]</f>
        <v>2254.6768999999999</v>
      </c>
      <c r="AQ82" s="60">
        <v>0</v>
      </c>
      <c r="AR82" s="60">
        <v>90.655299999999997</v>
      </c>
      <c r="AS82" s="60">
        <v>0</v>
      </c>
      <c r="AT82" s="60">
        <f>Table2[[#This Row],[Mortgage Recording Tax Through FY20]]+Table2[[#This Row],[Mortgage Recording Tax FY20 and After]]</f>
        <v>90.655299999999997</v>
      </c>
      <c r="AU82" s="60">
        <v>420.09859999999998</v>
      </c>
      <c r="AV82" s="60">
        <v>1812.2950000000001</v>
      </c>
      <c r="AW82" s="60">
        <v>419.03289999999998</v>
      </c>
      <c r="AX82" s="60">
        <f>Table2[[#This Row],[Pilot Savings Through FY20]]+Table2[[#This Row],[Pilot Savings FY20 and After]]</f>
        <v>2231.3279000000002</v>
      </c>
      <c r="AY82" s="60">
        <v>0</v>
      </c>
      <c r="AZ82" s="60">
        <v>90.655299999999997</v>
      </c>
      <c r="BA82" s="60">
        <v>0</v>
      </c>
      <c r="BB82" s="60">
        <f>Table2[[#This Row],[Mortgage Recording Tax Exemption Through FY20]]+Table2[[#This Row],[Indirect and Induced Land FY20]]</f>
        <v>583.35789999999997</v>
      </c>
      <c r="BC82" s="60">
        <v>492.70260000000002</v>
      </c>
      <c r="BD82" s="60">
        <v>2457.6972999999998</v>
      </c>
      <c r="BE82" s="60">
        <v>491.45260000000002</v>
      </c>
      <c r="BF82" s="60">
        <f>Table2[[#This Row],[Indirect and Induced Land Through FY20]]+Table2[[#This Row],[Indirect and Induced Land FY20 and After]]</f>
        <v>2949.1498999999999</v>
      </c>
      <c r="BG82" s="60">
        <v>1746.8548000000001</v>
      </c>
      <c r="BH82" s="60">
        <v>8713.6537000000008</v>
      </c>
      <c r="BI82" s="60">
        <v>1742.4224999999999</v>
      </c>
      <c r="BJ82" s="60">
        <f>Table2[[#This Row],[Indirect and Induced Building Through FY20]]+Table2[[#This Row],[Indirect and Induced Building FY20 and After]]</f>
        <v>10456.076200000001</v>
      </c>
      <c r="BK82" s="60">
        <v>2392.5776999999998</v>
      </c>
      <c r="BL82" s="60">
        <v>12236.3292</v>
      </c>
      <c r="BM82" s="60">
        <v>2386.5070000000001</v>
      </c>
      <c r="BN82" s="60">
        <f>Table2[[#This Row],[TOTAL Real Property Related Taxes Through FY20]]+Table2[[#This Row],[TOTAL Real Property Related Taxes FY20 and After]]</f>
        <v>14622.8362</v>
      </c>
      <c r="BO82" s="60">
        <v>3801.817</v>
      </c>
      <c r="BP82" s="60">
        <v>24950.725299999998</v>
      </c>
      <c r="BQ82" s="60">
        <v>3792.1709000000001</v>
      </c>
      <c r="BR82" s="60">
        <f>Table2[[#This Row],[Company Direct Through FY20]]+Table2[[#This Row],[Company Direct FY20 and After]]</f>
        <v>28742.896199999999</v>
      </c>
      <c r="BS82" s="60">
        <v>0</v>
      </c>
      <c r="BT82" s="60">
        <v>14.302899999999999</v>
      </c>
      <c r="BU82" s="60">
        <v>0</v>
      </c>
      <c r="BV82" s="60">
        <f>Table2[[#This Row],[Sales Tax Exemption Through FY20]]+Table2[[#This Row],[Sales Tax Exemption FY20 and After]]</f>
        <v>14.302899999999999</v>
      </c>
      <c r="BW82" s="60">
        <v>0</v>
      </c>
      <c r="BX82" s="60">
        <v>2.6101000000000001</v>
      </c>
      <c r="BY82" s="60">
        <v>0</v>
      </c>
      <c r="BZ82" s="60">
        <f>Table2[[#This Row],[Energy Tax Savings Through FY20]]+Table2[[#This Row],[Energy Tax Savings FY20 and After]]</f>
        <v>2.6101000000000001</v>
      </c>
      <c r="CA82" s="60">
        <v>0</v>
      </c>
      <c r="CB82" s="60">
        <v>0</v>
      </c>
      <c r="CC82" s="60">
        <v>0</v>
      </c>
      <c r="CD82" s="60">
        <f>Table2[[#This Row],[Tax Exempt Bond Savings Through FY20]]+Table2[[#This Row],[Tax Exempt Bond Savings FY20 and After]]</f>
        <v>0</v>
      </c>
      <c r="CE82" s="60">
        <v>2230.2611000000002</v>
      </c>
      <c r="CF82" s="60">
        <v>14036.1371</v>
      </c>
      <c r="CG82" s="60">
        <v>2224.6024000000002</v>
      </c>
      <c r="CH82" s="60">
        <f>Table2[[#This Row],[Indirect and Induced Through FY20]]+Table2[[#This Row],[Indirect and Induced FY20 and After]]</f>
        <v>16260.7395</v>
      </c>
      <c r="CI82" s="60">
        <v>6032.0780999999997</v>
      </c>
      <c r="CJ82" s="60">
        <v>38969.949399999998</v>
      </c>
      <c r="CK82" s="60">
        <v>6016.7732999999998</v>
      </c>
      <c r="CL82" s="60">
        <f>Table2[[#This Row],[TOTAL Income Consumption Use Taxes Through FY20]]+Table2[[#This Row],[TOTAL Income Consumption Use Taxes FY20 and After]]</f>
        <v>44986.722699999998</v>
      </c>
      <c r="CM82" s="60">
        <v>420.09859999999998</v>
      </c>
      <c r="CN82" s="60">
        <v>1919.8633</v>
      </c>
      <c r="CO82" s="60">
        <v>419.03289999999998</v>
      </c>
      <c r="CP82" s="60">
        <f>Table2[[#This Row],[Assistance Provided Through FY20]]+Table2[[#This Row],[Assistance Provided FY20 and After]]</f>
        <v>2338.8962000000001</v>
      </c>
      <c r="CQ82" s="60">
        <v>0</v>
      </c>
      <c r="CR82" s="60">
        <v>0</v>
      </c>
      <c r="CS82" s="60">
        <v>0</v>
      </c>
      <c r="CT82" s="60">
        <f>Table2[[#This Row],[Recapture Cancellation Reduction Amount Through FY20]]+Table2[[#This Row],[Recapture Cancellation Reduction Amount FY20 and After]]</f>
        <v>0</v>
      </c>
      <c r="CU82" s="60">
        <v>0</v>
      </c>
      <c r="CV82" s="60">
        <v>0</v>
      </c>
      <c r="CW82" s="60">
        <v>0</v>
      </c>
      <c r="CX82" s="60">
        <f>Table2[[#This Row],[Penalty Paid Through FY20]]+Table2[[#This Row],[Penalty Paid FY20 and After]]</f>
        <v>0</v>
      </c>
      <c r="CY82" s="60">
        <v>420.09859999999998</v>
      </c>
      <c r="CZ82" s="60">
        <v>1919.8633</v>
      </c>
      <c r="DA82" s="60">
        <v>419.03289999999998</v>
      </c>
      <c r="DB82" s="60">
        <f>Table2[[#This Row],[TOTAL Assistance Net of Recapture Penalties Through FY20]]+Table2[[#This Row],[TOTAL Assistance Net of Recapture Penalties FY20 and After]]</f>
        <v>2338.8962000000001</v>
      </c>
      <c r="DC82" s="60">
        <v>4374.9359000000004</v>
      </c>
      <c r="DD82" s="60">
        <v>27918.6538</v>
      </c>
      <c r="DE82" s="60">
        <v>4363.8356999999996</v>
      </c>
      <c r="DF82" s="60">
        <f>Table2[[#This Row],[Company Direct Tax Revenue Before Assistance Through FY20]]+Table2[[#This Row],[Company Direct Tax Revenue Before Assistance FY20 and After]]</f>
        <v>32282.4895</v>
      </c>
      <c r="DG82" s="60">
        <v>4469.8185000000003</v>
      </c>
      <c r="DH82" s="60">
        <v>25207.488099999999</v>
      </c>
      <c r="DI82" s="60">
        <v>4458.4775</v>
      </c>
      <c r="DJ82" s="60">
        <f>Table2[[#This Row],[Indirect and Induced Tax Revenues FY20 and After]]+Table2[[#This Row],[Indirect and Induced Tax Revenues Through FY20]]</f>
        <v>29665.9656</v>
      </c>
      <c r="DK82" s="60">
        <v>8844.7543999999998</v>
      </c>
      <c r="DL82" s="60">
        <v>53126.141900000002</v>
      </c>
      <c r="DM82" s="60">
        <v>8822.3132000000005</v>
      </c>
      <c r="DN82" s="60">
        <f>Table2[[#This Row],[TOTAL Tax Revenues Before Assistance FY20 and After]]+Table2[[#This Row],[TOTAL Tax Revenues Before Assistance Through FY20]]</f>
        <v>61948.455100000006</v>
      </c>
      <c r="DO82" s="60">
        <v>8424.6558000000005</v>
      </c>
      <c r="DP82" s="60">
        <v>51206.278599999998</v>
      </c>
      <c r="DQ82" s="60">
        <v>8403.2803000000004</v>
      </c>
      <c r="DR82" s="60">
        <f>Table2[[#This Row],[TOTAL Tax Revenues Net of Assistance Recapture and Penalty Through FY20]]+Table2[[#This Row],[TOTAL Tax Revenues Net of Assistance Recapture and Penalty FY20 and After]]</f>
        <v>59609.558899999996</v>
      </c>
      <c r="DS82" s="60">
        <v>0</v>
      </c>
      <c r="DT82" s="60">
        <v>0</v>
      </c>
      <c r="DU82" s="60">
        <v>0</v>
      </c>
      <c r="DV82" s="60">
        <v>0</v>
      </c>
      <c r="DW82" s="74">
        <v>0</v>
      </c>
      <c r="DX82" s="74">
        <v>0</v>
      </c>
      <c r="DY82" s="74">
        <v>0</v>
      </c>
      <c r="DZ82" s="74">
        <v>292</v>
      </c>
      <c r="EA82" s="74">
        <v>0</v>
      </c>
      <c r="EB82" s="74">
        <v>0</v>
      </c>
      <c r="EC82" s="74">
        <v>0</v>
      </c>
      <c r="ED82" s="74">
        <v>292</v>
      </c>
      <c r="EE82" s="74">
        <v>0</v>
      </c>
      <c r="EF82" s="74">
        <v>0</v>
      </c>
      <c r="EG82" s="74">
        <v>0</v>
      </c>
      <c r="EH82" s="74">
        <v>100</v>
      </c>
      <c r="EI82" s="8">
        <f>Table2[[#This Row],[Total Industrial Employees FY20]]+Table2[[#This Row],[Total Restaurant Employees FY20]]+Table2[[#This Row],[Total Retail Employees FY20]]+Table2[[#This Row],[Total Other Employees FY20]]</f>
        <v>292</v>
      </c>
      <c r="EJ82" s="8">
        <f>Table2[[#This Row],[Number of Industrial Employees Earning More than Living Wage FY20]]+Table2[[#This Row],[Number of Restaurant Employees Earning More than Living Wage FY20]]+Table2[[#This Row],[Number of Retail Employees Earning More than Living Wage FY20]]+Table2[[#This Row],[Number of Other Employees Earning More than Living Wage FY20]]</f>
        <v>292</v>
      </c>
      <c r="EK82" s="72">
        <f>Table2[[#This Row],[Total Employees Earning More than Living Wage FY20]]/Table2[[#This Row],[Total Jobs FY20]]</f>
        <v>1</v>
      </c>
    </row>
    <row r="83" spans="1:141" x14ac:dyDescent="0.25">
      <c r="A83" s="9">
        <v>92941</v>
      </c>
      <c r="B83" s="11" t="s">
        <v>266</v>
      </c>
      <c r="C83" s="11" t="s">
        <v>720</v>
      </c>
      <c r="D83" s="11" t="s">
        <v>1044</v>
      </c>
      <c r="E83" s="15">
        <v>43</v>
      </c>
      <c r="F83" s="7">
        <v>6113</v>
      </c>
      <c r="G83" s="7">
        <v>45</v>
      </c>
      <c r="H83" s="7">
        <v>2500</v>
      </c>
      <c r="I83" s="7">
        <v>2496</v>
      </c>
      <c r="J83" s="7">
        <v>623210</v>
      </c>
      <c r="K83" s="11" t="s">
        <v>1107</v>
      </c>
      <c r="L83" s="11" t="s">
        <v>1207</v>
      </c>
      <c r="M83" s="11" t="s">
        <v>1187</v>
      </c>
      <c r="N83" s="18">
        <v>1145000</v>
      </c>
      <c r="O83" s="11" t="s">
        <v>1663</v>
      </c>
      <c r="P83" s="8">
        <v>11</v>
      </c>
      <c r="Q83" s="8">
        <v>0</v>
      </c>
      <c r="R83" s="8">
        <v>7</v>
      </c>
      <c r="S83" s="8">
        <v>0</v>
      </c>
      <c r="T83" s="8">
        <v>2</v>
      </c>
      <c r="U83" s="8">
        <v>20</v>
      </c>
      <c r="V83" s="8">
        <v>14</v>
      </c>
      <c r="W83" s="8">
        <v>0</v>
      </c>
      <c r="X83" s="8">
        <v>0</v>
      </c>
      <c r="Y83" s="8">
        <v>0</v>
      </c>
      <c r="Z83" s="8">
        <v>16</v>
      </c>
      <c r="AA83" s="19">
        <v>0</v>
      </c>
      <c r="AB83" s="8">
        <v>0</v>
      </c>
      <c r="AC83" s="8">
        <v>0</v>
      </c>
      <c r="AD83" s="8">
        <v>0</v>
      </c>
      <c r="AE83" s="8">
        <v>0</v>
      </c>
      <c r="AF83" s="8">
        <v>100</v>
      </c>
      <c r="AG83" s="8" t="s">
        <v>1686</v>
      </c>
      <c r="AH83" s="8" t="s">
        <v>1687</v>
      </c>
      <c r="AI83" s="60">
        <v>0</v>
      </c>
      <c r="AJ83" s="60">
        <v>0</v>
      </c>
      <c r="AK83" s="60">
        <v>0</v>
      </c>
      <c r="AL83" s="60">
        <f>Table2[[#This Row],[Company Direct Land Through FY20]]+Table2[[#This Row],[Company Direct Land FY20 and After]]</f>
        <v>0</v>
      </c>
      <c r="AM83" s="60">
        <v>0</v>
      </c>
      <c r="AN83" s="60">
        <v>0</v>
      </c>
      <c r="AO83" s="60">
        <v>0</v>
      </c>
      <c r="AP83" s="60">
        <f>Table2[[#This Row],[Company Direct Building Through FY20]]+Table2[[#This Row],[Company Direct Building FY20 and After]]</f>
        <v>0</v>
      </c>
      <c r="AQ83" s="60">
        <v>0</v>
      </c>
      <c r="AR83" s="60">
        <v>0</v>
      </c>
      <c r="AS83" s="60">
        <v>0</v>
      </c>
      <c r="AT83" s="60">
        <f>Table2[[#This Row],[Mortgage Recording Tax Through FY20]]+Table2[[#This Row],[Mortgage Recording Tax FY20 and After]]</f>
        <v>0</v>
      </c>
      <c r="AU83" s="60">
        <v>0</v>
      </c>
      <c r="AV83" s="60">
        <v>0</v>
      </c>
      <c r="AW83" s="60">
        <v>0</v>
      </c>
      <c r="AX83" s="60">
        <f>Table2[[#This Row],[Pilot Savings Through FY20]]+Table2[[#This Row],[Pilot Savings FY20 and After]]</f>
        <v>0</v>
      </c>
      <c r="AY83" s="60">
        <v>0</v>
      </c>
      <c r="AZ83" s="60">
        <v>0</v>
      </c>
      <c r="BA83" s="60">
        <v>0</v>
      </c>
      <c r="BB83" s="60">
        <f>Table2[[#This Row],[Mortgage Recording Tax Exemption Through FY20]]+Table2[[#This Row],[Indirect and Induced Land FY20]]</f>
        <v>5.7710999999999997</v>
      </c>
      <c r="BC83" s="60">
        <v>5.7710999999999997</v>
      </c>
      <c r="BD83" s="60">
        <v>50.987099999999998</v>
      </c>
      <c r="BE83" s="60">
        <v>15.197800000000001</v>
      </c>
      <c r="BF83" s="60">
        <f>Table2[[#This Row],[Indirect and Induced Land Through FY20]]+Table2[[#This Row],[Indirect and Induced Land FY20 and After]]</f>
        <v>66.184899999999999</v>
      </c>
      <c r="BG83" s="60">
        <v>20.461200000000002</v>
      </c>
      <c r="BH83" s="60">
        <v>180.77350000000001</v>
      </c>
      <c r="BI83" s="60">
        <v>53.882100000000001</v>
      </c>
      <c r="BJ83" s="60">
        <f>Table2[[#This Row],[Indirect and Induced Building Through FY20]]+Table2[[#This Row],[Indirect and Induced Building FY20 and After]]</f>
        <v>234.65560000000002</v>
      </c>
      <c r="BK83" s="60">
        <v>26.232299999999999</v>
      </c>
      <c r="BL83" s="60">
        <v>231.76060000000001</v>
      </c>
      <c r="BM83" s="60">
        <v>69.079899999999995</v>
      </c>
      <c r="BN83" s="60">
        <f>Table2[[#This Row],[TOTAL Real Property Related Taxes Through FY20]]+Table2[[#This Row],[TOTAL Real Property Related Taxes FY20 and After]]</f>
        <v>300.84050000000002</v>
      </c>
      <c r="BO83" s="60">
        <v>26.444900000000001</v>
      </c>
      <c r="BP83" s="60">
        <v>269.69819999999999</v>
      </c>
      <c r="BQ83" s="60">
        <v>69.640100000000004</v>
      </c>
      <c r="BR83" s="60">
        <f>Table2[[#This Row],[Company Direct Through FY20]]+Table2[[#This Row],[Company Direct FY20 and After]]</f>
        <v>339.3383</v>
      </c>
      <c r="BS83" s="60">
        <v>0</v>
      </c>
      <c r="BT83" s="60">
        <v>0</v>
      </c>
      <c r="BU83" s="60">
        <v>0</v>
      </c>
      <c r="BV83" s="60">
        <f>Table2[[#This Row],[Sales Tax Exemption Through FY20]]+Table2[[#This Row],[Sales Tax Exemption FY20 and After]]</f>
        <v>0</v>
      </c>
      <c r="BW83" s="60">
        <v>0</v>
      </c>
      <c r="BX83" s="60">
        <v>0</v>
      </c>
      <c r="BY83" s="60">
        <v>0</v>
      </c>
      <c r="BZ83" s="60">
        <f>Table2[[#This Row],[Energy Tax Savings Through FY20]]+Table2[[#This Row],[Energy Tax Savings FY20 and After]]</f>
        <v>0</v>
      </c>
      <c r="CA83" s="60">
        <v>0</v>
      </c>
      <c r="CB83" s="60">
        <v>7.4541000000000004</v>
      </c>
      <c r="CC83" s="60">
        <v>0</v>
      </c>
      <c r="CD83" s="60">
        <f>Table2[[#This Row],[Tax Exempt Bond Savings Through FY20]]+Table2[[#This Row],[Tax Exempt Bond Savings FY20 and After]]</f>
        <v>7.4541000000000004</v>
      </c>
      <c r="CE83" s="60">
        <v>28.439800000000002</v>
      </c>
      <c r="CF83" s="60">
        <v>309.36849999999998</v>
      </c>
      <c r="CG83" s="60">
        <v>74.892899999999997</v>
      </c>
      <c r="CH83" s="60">
        <f>Table2[[#This Row],[Indirect and Induced Through FY20]]+Table2[[#This Row],[Indirect and Induced FY20 and After]]</f>
        <v>384.26139999999998</v>
      </c>
      <c r="CI83" s="60">
        <v>54.884700000000002</v>
      </c>
      <c r="CJ83" s="60">
        <v>571.61260000000004</v>
      </c>
      <c r="CK83" s="60">
        <v>144.53299999999999</v>
      </c>
      <c r="CL83" s="60">
        <f>Table2[[#This Row],[TOTAL Income Consumption Use Taxes Through FY20]]+Table2[[#This Row],[TOTAL Income Consumption Use Taxes FY20 and After]]</f>
        <v>716.14560000000006</v>
      </c>
      <c r="CM83" s="60">
        <v>0</v>
      </c>
      <c r="CN83" s="60">
        <v>7.4541000000000004</v>
      </c>
      <c r="CO83" s="60">
        <v>0</v>
      </c>
      <c r="CP83" s="60">
        <f>Table2[[#This Row],[Assistance Provided Through FY20]]+Table2[[#This Row],[Assistance Provided FY20 and After]]</f>
        <v>7.4541000000000004</v>
      </c>
      <c r="CQ83" s="60">
        <v>0</v>
      </c>
      <c r="CR83" s="60">
        <v>0</v>
      </c>
      <c r="CS83" s="60">
        <v>0</v>
      </c>
      <c r="CT83" s="60">
        <f>Table2[[#This Row],[Recapture Cancellation Reduction Amount Through FY20]]+Table2[[#This Row],[Recapture Cancellation Reduction Amount FY20 and After]]</f>
        <v>0</v>
      </c>
      <c r="CU83" s="60">
        <v>0</v>
      </c>
      <c r="CV83" s="60">
        <v>0</v>
      </c>
      <c r="CW83" s="60">
        <v>0</v>
      </c>
      <c r="CX83" s="60">
        <f>Table2[[#This Row],[Penalty Paid Through FY20]]+Table2[[#This Row],[Penalty Paid FY20 and After]]</f>
        <v>0</v>
      </c>
      <c r="CY83" s="60">
        <v>0</v>
      </c>
      <c r="CZ83" s="60">
        <v>7.4541000000000004</v>
      </c>
      <c r="DA83" s="60">
        <v>0</v>
      </c>
      <c r="DB83" s="60">
        <f>Table2[[#This Row],[TOTAL Assistance Net of Recapture Penalties Through FY20]]+Table2[[#This Row],[TOTAL Assistance Net of Recapture Penalties FY20 and After]]</f>
        <v>7.4541000000000004</v>
      </c>
      <c r="DC83" s="60">
        <v>26.444900000000001</v>
      </c>
      <c r="DD83" s="60">
        <v>269.69819999999999</v>
      </c>
      <c r="DE83" s="60">
        <v>69.640100000000004</v>
      </c>
      <c r="DF83" s="60">
        <f>Table2[[#This Row],[Company Direct Tax Revenue Before Assistance Through FY20]]+Table2[[#This Row],[Company Direct Tax Revenue Before Assistance FY20 and After]]</f>
        <v>339.3383</v>
      </c>
      <c r="DG83" s="60">
        <v>54.6721</v>
      </c>
      <c r="DH83" s="60">
        <v>541.12909999999999</v>
      </c>
      <c r="DI83" s="60">
        <v>143.97280000000001</v>
      </c>
      <c r="DJ83" s="60">
        <f>Table2[[#This Row],[Indirect and Induced Tax Revenues FY20 and After]]+Table2[[#This Row],[Indirect and Induced Tax Revenues Through FY20]]</f>
        <v>685.1019</v>
      </c>
      <c r="DK83" s="60">
        <v>81.117000000000004</v>
      </c>
      <c r="DL83" s="60">
        <v>810.82730000000004</v>
      </c>
      <c r="DM83" s="60">
        <v>213.6129</v>
      </c>
      <c r="DN83" s="60">
        <f>Table2[[#This Row],[TOTAL Tax Revenues Before Assistance FY20 and After]]+Table2[[#This Row],[TOTAL Tax Revenues Before Assistance Through FY20]]</f>
        <v>1024.4402</v>
      </c>
      <c r="DO83" s="60">
        <v>81.117000000000004</v>
      </c>
      <c r="DP83" s="60">
        <v>803.3732</v>
      </c>
      <c r="DQ83" s="60">
        <v>213.6129</v>
      </c>
      <c r="DR83" s="60">
        <f>Table2[[#This Row],[TOTAL Tax Revenues Net of Assistance Recapture and Penalty Through FY20]]+Table2[[#This Row],[TOTAL Tax Revenues Net of Assistance Recapture and Penalty FY20 and After]]</f>
        <v>1016.9861</v>
      </c>
      <c r="DS83" s="60">
        <v>0</v>
      </c>
      <c r="DT83" s="60">
        <v>0</v>
      </c>
      <c r="DU83" s="60">
        <v>0</v>
      </c>
      <c r="DV83" s="60">
        <v>0</v>
      </c>
      <c r="DW83" s="74">
        <v>0</v>
      </c>
      <c r="DX83" s="74">
        <v>0</v>
      </c>
      <c r="DY83" s="74">
        <v>0</v>
      </c>
      <c r="DZ83" s="74">
        <v>20</v>
      </c>
      <c r="EA83" s="74">
        <v>0</v>
      </c>
      <c r="EB83" s="74">
        <v>0</v>
      </c>
      <c r="EC83" s="74">
        <v>0</v>
      </c>
      <c r="ED83" s="74">
        <v>20</v>
      </c>
      <c r="EE83" s="74">
        <v>0</v>
      </c>
      <c r="EF83" s="74">
        <v>0</v>
      </c>
      <c r="EG83" s="74">
        <v>0</v>
      </c>
      <c r="EH83" s="74">
        <v>100</v>
      </c>
      <c r="EI83" s="8">
        <f>Table2[[#This Row],[Total Industrial Employees FY20]]+Table2[[#This Row],[Total Restaurant Employees FY20]]+Table2[[#This Row],[Total Retail Employees FY20]]+Table2[[#This Row],[Total Other Employees FY20]]</f>
        <v>20</v>
      </c>
      <c r="EJ83" s="8">
        <f>Table2[[#This Row],[Number of Industrial Employees Earning More than Living Wage FY20]]+Table2[[#This Row],[Number of Restaurant Employees Earning More than Living Wage FY20]]+Table2[[#This Row],[Number of Retail Employees Earning More than Living Wage FY20]]+Table2[[#This Row],[Number of Other Employees Earning More than Living Wage FY20]]</f>
        <v>20</v>
      </c>
      <c r="EK83" s="72">
        <f>Table2[[#This Row],[Total Employees Earning More than Living Wage FY20]]/Table2[[#This Row],[Total Jobs FY20]]</f>
        <v>1</v>
      </c>
    </row>
    <row r="84" spans="1:141" x14ac:dyDescent="0.25">
      <c r="A84" s="9">
        <v>94122</v>
      </c>
      <c r="B84" s="11" t="s">
        <v>523</v>
      </c>
      <c r="C84" s="11" t="s">
        <v>972</v>
      </c>
      <c r="D84" s="11" t="s">
        <v>1046</v>
      </c>
      <c r="E84" s="15">
        <v>1</v>
      </c>
      <c r="F84" s="7">
        <v>93</v>
      </c>
      <c r="G84" s="7">
        <v>1002</v>
      </c>
      <c r="H84" s="7">
        <v>57309</v>
      </c>
      <c r="I84" s="7">
        <v>36626</v>
      </c>
      <c r="J84" s="7">
        <v>611110</v>
      </c>
      <c r="K84" s="11" t="s">
        <v>1097</v>
      </c>
      <c r="L84" s="11" t="s">
        <v>1551</v>
      </c>
      <c r="M84" s="11" t="s">
        <v>1552</v>
      </c>
      <c r="N84" s="18">
        <v>55475000</v>
      </c>
      <c r="O84" s="11" t="s">
        <v>1663</v>
      </c>
      <c r="P84" s="8">
        <v>2</v>
      </c>
      <c r="Q84" s="8">
        <v>0</v>
      </c>
      <c r="R84" s="8">
        <v>43</v>
      </c>
      <c r="S84" s="8">
        <v>0</v>
      </c>
      <c r="T84" s="8">
        <v>0</v>
      </c>
      <c r="U84" s="8">
        <v>45</v>
      </c>
      <c r="V84" s="8">
        <v>44</v>
      </c>
      <c r="W84" s="8">
        <v>0</v>
      </c>
      <c r="X84" s="8">
        <v>0</v>
      </c>
      <c r="Y84" s="8">
        <v>64</v>
      </c>
      <c r="Z84" s="8">
        <v>54</v>
      </c>
      <c r="AA84" s="19">
        <v>0</v>
      </c>
      <c r="AB84" s="8">
        <v>0</v>
      </c>
      <c r="AC84" s="8">
        <v>0</v>
      </c>
      <c r="AD84" s="8">
        <v>0</v>
      </c>
      <c r="AE84" s="8">
        <v>0</v>
      </c>
      <c r="AF84" s="8">
        <v>86.666666666666671</v>
      </c>
      <c r="AG84" s="8" t="s">
        <v>1686</v>
      </c>
      <c r="AH84" s="8" t="s">
        <v>1687</v>
      </c>
      <c r="AI84" s="60">
        <v>0</v>
      </c>
      <c r="AJ84" s="60">
        <v>0</v>
      </c>
      <c r="AK84" s="60">
        <v>0</v>
      </c>
      <c r="AL84" s="60">
        <f>Table2[[#This Row],[Company Direct Land Through FY20]]+Table2[[#This Row],[Company Direct Land FY20 and After]]</f>
        <v>0</v>
      </c>
      <c r="AM84" s="60">
        <v>0</v>
      </c>
      <c r="AN84" s="60">
        <v>0</v>
      </c>
      <c r="AO84" s="60">
        <v>0</v>
      </c>
      <c r="AP84" s="60">
        <f>Table2[[#This Row],[Company Direct Building Through FY20]]+Table2[[#This Row],[Company Direct Building FY20 and After]]</f>
        <v>0</v>
      </c>
      <c r="AQ84" s="60">
        <v>0</v>
      </c>
      <c r="AR84" s="60">
        <v>0</v>
      </c>
      <c r="AS84" s="60">
        <v>0</v>
      </c>
      <c r="AT84" s="60">
        <f>Table2[[#This Row],[Mortgage Recording Tax Through FY20]]+Table2[[#This Row],[Mortgage Recording Tax FY20 and After]]</f>
        <v>0</v>
      </c>
      <c r="AU84" s="60">
        <v>0</v>
      </c>
      <c r="AV84" s="60">
        <v>0</v>
      </c>
      <c r="AW84" s="60">
        <v>0</v>
      </c>
      <c r="AX84" s="60">
        <f>Table2[[#This Row],[Pilot Savings Through FY20]]+Table2[[#This Row],[Pilot Savings FY20 and After]]</f>
        <v>0</v>
      </c>
      <c r="AY84" s="60">
        <v>0</v>
      </c>
      <c r="AZ84" s="60">
        <v>0</v>
      </c>
      <c r="BA84" s="60">
        <v>0</v>
      </c>
      <c r="BB84" s="60">
        <f>Table2[[#This Row],[Mortgage Recording Tax Exemption Through FY20]]+Table2[[#This Row],[Indirect and Induced Land FY20]]</f>
        <v>17.634599999999999</v>
      </c>
      <c r="BC84" s="60">
        <v>17.634599999999999</v>
      </c>
      <c r="BD84" s="60">
        <v>95.917900000000003</v>
      </c>
      <c r="BE84" s="60">
        <v>280.75360000000001</v>
      </c>
      <c r="BF84" s="60">
        <f>Table2[[#This Row],[Indirect and Induced Land Through FY20]]+Table2[[#This Row],[Indirect and Induced Land FY20 and After]]</f>
        <v>376.67150000000004</v>
      </c>
      <c r="BG84" s="60">
        <v>62.522599999999997</v>
      </c>
      <c r="BH84" s="60">
        <v>340.07240000000002</v>
      </c>
      <c r="BI84" s="60">
        <v>995.39509999999996</v>
      </c>
      <c r="BJ84" s="60">
        <f>Table2[[#This Row],[Indirect and Induced Building Through FY20]]+Table2[[#This Row],[Indirect and Induced Building FY20 and After]]</f>
        <v>1335.4675</v>
      </c>
      <c r="BK84" s="60">
        <v>80.157200000000003</v>
      </c>
      <c r="BL84" s="60">
        <v>435.99029999999999</v>
      </c>
      <c r="BM84" s="60">
        <v>1276.1487</v>
      </c>
      <c r="BN84" s="60">
        <f>Table2[[#This Row],[TOTAL Real Property Related Taxes Through FY20]]+Table2[[#This Row],[TOTAL Real Property Related Taxes FY20 and After]]</f>
        <v>1712.1389999999999</v>
      </c>
      <c r="BO84" s="60">
        <v>74.004199999999997</v>
      </c>
      <c r="BP84" s="60">
        <v>428.03730000000002</v>
      </c>
      <c r="BQ84" s="60">
        <v>1178.1859999999999</v>
      </c>
      <c r="BR84" s="60">
        <f>Table2[[#This Row],[Company Direct Through FY20]]+Table2[[#This Row],[Company Direct FY20 and After]]</f>
        <v>1606.2232999999999</v>
      </c>
      <c r="BS84" s="60">
        <v>0</v>
      </c>
      <c r="BT84" s="60">
        <v>0</v>
      </c>
      <c r="BU84" s="60">
        <v>0</v>
      </c>
      <c r="BV84" s="60">
        <f>Table2[[#This Row],[Sales Tax Exemption Through FY20]]+Table2[[#This Row],[Sales Tax Exemption FY20 and After]]</f>
        <v>0</v>
      </c>
      <c r="BW84" s="60">
        <v>0</v>
      </c>
      <c r="BX84" s="60">
        <v>0</v>
      </c>
      <c r="BY84" s="60">
        <v>0</v>
      </c>
      <c r="BZ84" s="60">
        <f>Table2[[#This Row],[Energy Tax Savings Through FY20]]+Table2[[#This Row],[Energy Tax Savings FY20 and After]]</f>
        <v>0</v>
      </c>
      <c r="CA84" s="60">
        <v>67.726200000000006</v>
      </c>
      <c r="CB84" s="60">
        <v>186.64230000000001</v>
      </c>
      <c r="CC84" s="60">
        <v>727.62459999999999</v>
      </c>
      <c r="CD84" s="60">
        <f>Table2[[#This Row],[Tax Exempt Bond Savings Through FY20]]+Table2[[#This Row],[Tax Exempt Bond Savings FY20 and After]]</f>
        <v>914.26689999999996</v>
      </c>
      <c r="CE84" s="60">
        <v>71.468500000000006</v>
      </c>
      <c r="CF84" s="60">
        <v>424.56049999999999</v>
      </c>
      <c r="CG84" s="60">
        <v>1137.8186000000001</v>
      </c>
      <c r="CH84" s="60">
        <f>Table2[[#This Row],[Indirect and Induced Through FY20]]+Table2[[#This Row],[Indirect and Induced FY20 and After]]</f>
        <v>1562.3791000000001</v>
      </c>
      <c r="CI84" s="60">
        <v>77.746499999999997</v>
      </c>
      <c r="CJ84" s="60">
        <v>665.95550000000003</v>
      </c>
      <c r="CK84" s="60">
        <v>1588.38</v>
      </c>
      <c r="CL84" s="60">
        <f>Table2[[#This Row],[TOTAL Income Consumption Use Taxes Through FY20]]+Table2[[#This Row],[TOTAL Income Consumption Use Taxes FY20 and After]]</f>
        <v>2254.3355000000001</v>
      </c>
      <c r="CM84" s="60">
        <v>67.726200000000006</v>
      </c>
      <c r="CN84" s="60">
        <v>186.64230000000001</v>
      </c>
      <c r="CO84" s="60">
        <v>727.62459999999999</v>
      </c>
      <c r="CP84" s="60">
        <f>Table2[[#This Row],[Assistance Provided Through FY20]]+Table2[[#This Row],[Assistance Provided FY20 and After]]</f>
        <v>914.26689999999996</v>
      </c>
      <c r="CQ84" s="60">
        <v>0</v>
      </c>
      <c r="CR84" s="60">
        <v>0</v>
      </c>
      <c r="CS84" s="60">
        <v>0</v>
      </c>
      <c r="CT84" s="60">
        <f>Table2[[#This Row],[Recapture Cancellation Reduction Amount Through FY20]]+Table2[[#This Row],[Recapture Cancellation Reduction Amount FY20 and After]]</f>
        <v>0</v>
      </c>
      <c r="CU84" s="60">
        <v>0</v>
      </c>
      <c r="CV84" s="60">
        <v>0</v>
      </c>
      <c r="CW84" s="60">
        <v>0</v>
      </c>
      <c r="CX84" s="60">
        <f>Table2[[#This Row],[Penalty Paid Through FY20]]+Table2[[#This Row],[Penalty Paid FY20 and After]]</f>
        <v>0</v>
      </c>
      <c r="CY84" s="60">
        <v>67.726200000000006</v>
      </c>
      <c r="CZ84" s="60">
        <v>186.64230000000001</v>
      </c>
      <c r="DA84" s="60">
        <v>727.62459999999999</v>
      </c>
      <c r="DB84" s="60">
        <f>Table2[[#This Row],[TOTAL Assistance Net of Recapture Penalties Through FY20]]+Table2[[#This Row],[TOTAL Assistance Net of Recapture Penalties FY20 and After]]</f>
        <v>914.26689999999996</v>
      </c>
      <c r="DC84" s="60">
        <v>74.004199999999997</v>
      </c>
      <c r="DD84" s="60">
        <v>428.03730000000002</v>
      </c>
      <c r="DE84" s="60">
        <v>1178.1859999999999</v>
      </c>
      <c r="DF84" s="60">
        <f>Table2[[#This Row],[Company Direct Tax Revenue Before Assistance Through FY20]]+Table2[[#This Row],[Company Direct Tax Revenue Before Assistance FY20 and After]]</f>
        <v>1606.2232999999999</v>
      </c>
      <c r="DG84" s="60">
        <v>151.62569999999999</v>
      </c>
      <c r="DH84" s="60">
        <v>860.55079999999998</v>
      </c>
      <c r="DI84" s="60">
        <v>2413.9672999999998</v>
      </c>
      <c r="DJ84" s="60">
        <f>Table2[[#This Row],[Indirect and Induced Tax Revenues FY20 and After]]+Table2[[#This Row],[Indirect and Induced Tax Revenues Through FY20]]</f>
        <v>3274.5180999999998</v>
      </c>
      <c r="DK84" s="60">
        <v>225.62989999999999</v>
      </c>
      <c r="DL84" s="60">
        <v>1288.5880999999999</v>
      </c>
      <c r="DM84" s="60">
        <v>3592.1532999999999</v>
      </c>
      <c r="DN84" s="60">
        <f>Table2[[#This Row],[TOTAL Tax Revenues Before Assistance FY20 and After]]+Table2[[#This Row],[TOTAL Tax Revenues Before Assistance Through FY20]]</f>
        <v>4880.7413999999999</v>
      </c>
      <c r="DO84" s="60">
        <v>157.90369999999999</v>
      </c>
      <c r="DP84" s="60">
        <v>1101.9458</v>
      </c>
      <c r="DQ84" s="60">
        <v>2864.5286999999998</v>
      </c>
      <c r="DR84" s="60">
        <f>Table2[[#This Row],[TOTAL Tax Revenues Net of Assistance Recapture and Penalty Through FY20]]+Table2[[#This Row],[TOTAL Tax Revenues Net of Assistance Recapture and Penalty FY20 and After]]</f>
        <v>3966.4744999999998</v>
      </c>
      <c r="DS84" s="60">
        <v>0</v>
      </c>
      <c r="DT84" s="60">
        <v>0</v>
      </c>
      <c r="DU84" s="60">
        <v>0</v>
      </c>
      <c r="DV84" s="60">
        <v>0</v>
      </c>
      <c r="DW84" s="74">
        <v>0</v>
      </c>
      <c r="DX84" s="74">
        <v>0</v>
      </c>
      <c r="DY84" s="74">
        <v>0</v>
      </c>
      <c r="DZ84" s="74">
        <v>45</v>
      </c>
      <c r="EA84" s="74">
        <v>0</v>
      </c>
      <c r="EB84" s="74">
        <v>0</v>
      </c>
      <c r="EC84" s="74">
        <v>0</v>
      </c>
      <c r="ED84" s="74">
        <v>45</v>
      </c>
      <c r="EE84" s="74">
        <v>0</v>
      </c>
      <c r="EF84" s="74">
        <v>0</v>
      </c>
      <c r="EG84" s="74">
        <v>0</v>
      </c>
      <c r="EH84" s="74">
        <v>100</v>
      </c>
      <c r="EI84" s="8">
        <f>Table2[[#This Row],[Total Industrial Employees FY20]]+Table2[[#This Row],[Total Restaurant Employees FY20]]+Table2[[#This Row],[Total Retail Employees FY20]]+Table2[[#This Row],[Total Other Employees FY20]]</f>
        <v>45</v>
      </c>
      <c r="EJ84" s="8">
        <f>Table2[[#This Row],[Number of Industrial Employees Earning More than Living Wage FY20]]+Table2[[#This Row],[Number of Restaurant Employees Earning More than Living Wage FY20]]+Table2[[#This Row],[Number of Retail Employees Earning More than Living Wage FY20]]+Table2[[#This Row],[Number of Other Employees Earning More than Living Wage FY20]]</f>
        <v>45</v>
      </c>
      <c r="EK84" s="72">
        <f>Table2[[#This Row],[Total Employees Earning More than Living Wage FY20]]/Table2[[#This Row],[Total Jobs FY20]]</f>
        <v>1</v>
      </c>
    </row>
    <row r="85" spans="1:141" x14ac:dyDescent="0.25">
      <c r="A85" s="9">
        <v>94173</v>
      </c>
      <c r="B85" s="11" t="s">
        <v>563</v>
      </c>
      <c r="C85" s="11" t="s">
        <v>1011</v>
      </c>
      <c r="D85" s="11" t="s">
        <v>1045</v>
      </c>
      <c r="E85" s="15">
        <v>31</v>
      </c>
      <c r="F85" s="7">
        <v>15584</v>
      </c>
      <c r="G85" s="7">
        <v>16</v>
      </c>
      <c r="H85" s="7">
        <v>92681</v>
      </c>
      <c r="I85" s="7">
        <v>3389</v>
      </c>
      <c r="J85" s="7">
        <v>611110</v>
      </c>
      <c r="K85" s="11" t="s">
        <v>1097</v>
      </c>
      <c r="L85" s="11" t="s">
        <v>1607</v>
      </c>
      <c r="M85" s="11" t="s">
        <v>1608</v>
      </c>
      <c r="N85" s="18">
        <v>7000000</v>
      </c>
      <c r="O85" s="11" t="s">
        <v>1671</v>
      </c>
      <c r="P85" s="8">
        <v>215</v>
      </c>
      <c r="Q85" s="8">
        <v>35</v>
      </c>
      <c r="R85" s="8">
        <v>33</v>
      </c>
      <c r="S85" s="8">
        <v>0</v>
      </c>
      <c r="T85" s="8">
        <v>0</v>
      </c>
      <c r="U85" s="8">
        <v>283</v>
      </c>
      <c r="V85" s="8">
        <v>157</v>
      </c>
      <c r="W85" s="8">
        <v>0</v>
      </c>
      <c r="X85" s="8">
        <v>0</v>
      </c>
      <c r="Y85" s="8">
        <v>0</v>
      </c>
      <c r="Z85" s="8">
        <v>0</v>
      </c>
      <c r="AA85" s="19">
        <v>47</v>
      </c>
      <c r="AB85" s="8">
        <v>5</v>
      </c>
      <c r="AC85" s="8">
        <v>1</v>
      </c>
      <c r="AD85" s="8">
        <v>0</v>
      </c>
      <c r="AE85" s="8">
        <v>47</v>
      </c>
      <c r="AF85" s="8">
        <v>64.310954063604242</v>
      </c>
      <c r="AG85" s="8" t="s">
        <v>1686</v>
      </c>
      <c r="AH85" s="8" t="s">
        <v>1687</v>
      </c>
      <c r="AI85" s="60">
        <v>0</v>
      </c>
      <c r="AJ85" s="60">
        <v>0</v>
      </c>
      <c r="AK85" s="60">
        <v>0</v>
      </c>
      <c r="AL85" s="60">
        <f>Table2[[#This Row],[Company Direct Land Through FY20]]+Table2[[#This Row],[Company Direct Land FY20 and After]]</f>
        <v>0</v>
      </c>
      <c r="AM85" s="60">
        <v>0</v>
      </c>
      <c r="AN85" s="60">
        <v>0</v>
      </c>
      <c r="AO85" s="60">
        <v>0</v>
      </c>
      <c r="AP85" s="60">
        <f>Table2[[#This Row],[Company Direct Building Through FY20]]+Table2[[#This Row],[Company Direct Building FY20 and After]]</f>
        <v>0</v>
      </c>
      <c r="AQ85" s="60">
        <v>0</v>
      </c>
      <c r="AR85" s="60">
        <v>114.464</v>
      </c>
      <c r="AS85" s="60">
        <v>0</v>
      </c>
      <c r="AT85" s="60">
        <f>Table2[[#This Row],[Mortgage Recording Tax Through FY20]]+Table2[[#This Row],[Mortgage Recording Tax FY20 and After]]</f>
        <v>114.464</v>
      </c>
      <c r="AU85" s="60">
        <v>0</v>
      </c>
      <c r="AV85" s="60">
        <v>0</v>
      </c>
      <c r="AW85" s="60">
        <v>0</v>
      </c>
      <c r="AX85" s="60">
        <f>Table2[[#This Row],[Pilot Savings Through FY20]]+Table2[[#This Row],[Pilot Savings FY20 and After]]</f>
        <v>0</v>
      </c>
      <c r="AY85" s="60">
        <v>0</v>
      </c>
      <c r="AZ85" s="60">
        <v>114.464</v>
      </c>
      <c r="BA85" s="60">
        <v>0</v>
      </c>
      <c r="BB85" s="60">
        <f>Table2[[#This Row],[Mortgage Recording Tax Exemption Through FY20]]+Table2[[#This Row],[Indirect and Induced Land FY20]]</f>
        <v>177.3878</v>
      </c>
      <c r="BC85" s="60">
        <v>62.9238</v>
      </c>
      <c r="BD85" s="60">
        <v>120.40689999999999</v>
      </c>
      <c r="BE85" s="60">
        <v>1009.4883</v>
      </c>
      <c r="BF85" s="60">
        <f>Table2[[#This Row],[Indirect and Induced Land Through FY20]]+Table2[[#This Row],[Indirect and Induced Land FY20 and After]]</f>
        <v>1129.8951999999999</v>
      </c>
      <c r="BG85" s="60">
        <v>223.0934</v>
      </c>
      <c r="BH85" s="60">
        <v>426.89699999999999</v>
      </c>
      <c r="BI85" s="60">
        <v>3579.0938000000001</v>
      </c>
      <c r="BJ85" s="60">
        <f>Table2[[#This Row],[Indirect and Induced Building Through FY20]]+Table2[[#This Row],[Indirect and Induced Building FY20 and After]]</f>
        <v>4005.9908</v>
      </c>
      <c r="BK85" s="60">
        <v>286.0172</v>
      </c>
      <c r="BL85" s="60">
        <v>547.3039</v>
      </c>
      <c r="BM85" s="60">
        <v>4588.5820999999996</v>
      </c>
      <c r="BN85" s="60">
        <f>Table2[[#This Row],[TOTAL Real Property Related Taxes Through FY20]]+Table2[[#This Row],[TOTAL Real Property Related Taxes FY20 and After]]</f>
        <v>5135.8859999999995</v>
      </c>
      <c r="BO85" s="60">
        <v>294.93400000000003</v>
      </c>
      <c r="BP85" s="60">
        <v>575.79499999999996</v>
      </c>
      <c r="BQ85" s="60">
        <v>4731.6324000000004</v>
      </c>
      <c r="BR85" s="60">
        <f>Table2[[#This Row],[Company Direct Through FY20]]+Table2[[#This Row],[Company Direct FY20 and After]]</f>
        <v>5307.4274000000005</v>
      </c>
      <c r="BS85" s="60">
        <v>0</v>
      </c>
      <c r="BT85" s="60">
        <v>0</v>
      </c>
      <c r="BU85" s="60">
        <v>0</v>
      </c>
      <c r="BV85" s="60">
        <f>Table2[[#This Row],[Sales Tax Exemption Through FY20]]+Table2[[#This Row],[Sales Tax Exemption FY20 and After]]</f>
        <v>0</v>
      </c>
      <c r="BW85" s="60">
        <v>0</v>
      </c>
      <c r="BX85" s="60">
        <v>0</v>
      </c>
      <c r="BY85" s="60">
        <v>0</v>
      </c>
      <c r="BZ85" s="60">
        <f>Table2[[#This Row],[Energy Tax Savings Through FY20]]+Table2[[#This Row],[Energy Tax Savings FY20 and After]]</f>
        <v>0</v>
      </c>
      <c r="CA85" s="60">
        <v>4.9131</v>
      </c>
      <c r="CB85" s="60">
        <v>7.1096000000000004</v>
      </c>
      <c r="CC85" s="60">
        <v>55.638100000000001</v>
      </c>
      <c r="CD85" s="60">
        <f>Table2[[#This Row],[Tax Exempt Bond Savings Through FY20]]+Table2[[#This Row],[Tax Exempt Bond Savings FY20 and After]]</f>
        <v>62.747700000000002</v>
      </c>
      <c r="CE85" s="60">
        <v>284.82990000000001</v>
      </c>
      <c r="CF85" s="60">
        <v>560.52449999999999</v>
      </c>
      <c r="CG85" s="60">
        <v>4569.5319</v>
      </c>
      <c r="CH85" s="60">
        <f>Table2[[#This Row],[Indirect and Induced Through FY20]]+Table2[[#This Row],[Indirect and Induced FY20 and After]]</f>
        <v>5130.0563999999995</v>
      </c>
      <c r="CI85" s="60">
        <v>574.85080000000005</v>
      </c>
      <c r="CJ85" s="60">
        <v>1129.2099000000001</v>
      </c>
      <c r="CK85" s="60">
        <v>9245.5262000000002</v>
      </c>
      <c r="CL85" s="60">
        <f>Table2[[#This Row],[TOTAL Income Consumption Use Taxes Through FY20]]+Table2[[#This Row],[TOTAL Income Consumption Use Taxes FY20 and After]]</f>
        <v>10374.7361</v>
      </c>
      <c r="CM85" s="60">
        <v>4.9131</v>
      </c>
      <c r="CN85" s="60">
        <v>121.5736</v>
      </c>
      <c r="CO85" s="60">
        <v>55.638100000000001</v>
      </c>
      <c r="CP85" s="60">
        <f>Table2[[#This Row],[Assistance Provided Through FY20]]+Table2[[#This Row],[Assistance Provided FY20 and After]]</f>
        <v>177.21170000000001</v>
      </c>
      <c r="CQ85" s="60">
        <v>0</v>
      </c>
      <c r="CR85" s="60">
        <v>0</v>
      </c>
      <c r="CS85" s="60">
        <v>0</v>
      </c>
      <c r="CT85" s="60">
        <f>Table2[[#This Row],[Recapture Cancellation Reduction Amount Through FY20]]+Table2[[#This Row],[Recapture Cancellation Reduction Amount FY20 and After]]</f>
        <v>0</v>
      </c>
      <c r="CU85" s="60">
        <v>0</v>
      </c>
      <c r="CV85" s="60">
        <v>0</v>
      </c>
      <c r="CW85" s="60">
        <v>0</v>
      </c>
      <c r="CX85" s="60">
        <f>Table2[[#This Row],[Penalty Paid Through FY20]]+Table2[[#This Row],[Penalty Paid FY20 and After]]</f>
        <v>0</v>
      </c>
      <c r="CY85" s="60">
        <v>4.9131</v>
      </c>
      <c r="CZ85" s="60">
        <v>121.5736</v>
      </c>
      <c r="DA85" s="60">
        <v>55.638100000000001</v>
      </c>
      <c r="DB85" s="60">
        <f>Table2[[#This Row],[TOTAL Assistance Net of Recapture Penalties Through FY20]]+Table2[[#This Row],[TOTAL Assistance Net of Recapture Penalties FY20 and After]]</f>
        <v>177.21170000000001</v>
      </c>
      <c r="DC85" s="60">
        <v>294.93400000000003</v>
      </c>
      <c r="DD85" s="60">
        <v>690.25900000000001</v>
      </c>
      <c r="DE85" s="60">
        <v>4731.6324000000004</v>
      </c>
      <c r="DF85" s="60">
        <f>Table2[[#This Row],[Company Direct Tax Revenue Before Assistance Through FY20]]+Table2[[#This Row],[Company Direct Tax Revenue Before Assistance FY20 and After]]</f>
        <v>5421.8914000000004</v>
      </c>
      <c r="DG85" s="60">
        <v>570.84709999999995</v>
      </c>
      <c r="DH85" s="60">
        <v>1107.8284000000001</v>
      </c>
      <c r="DI85" s="60">
        <v>9158.1139999999996</v>
      </c>
      <c r="DJ85" s="60">
        <f>Table2[[#This Row],[Indirect and Induced Tax Revenues FY20 and After]]+Table2[[#This Row],[Indirect and Induced Tax Revenues Through FY20]]</f>
        <v>10265.9424</v>
      </c>
      <c r="DK85" s="60">
        <v>865.78110000000004</v>
      </c>
      <c r="DL85" s="60">
        <v>1798.0873999999999</v>
      </c>
      <c r="DM85" s="60">
        <v>13889.7464</v>
      </c>
      <c r="DN85" s="60">
        <f>Table2[[#This Row],[TOTAL Tax Revenues Before Assistance FY20 and After]]+Table2[[#This Row],[TOTAL Tax Revenues Before Assistance Through FY20]]</f>
        <v>15687.8338</v>
      </c>
      <c r="DO85" s="60">
        <v>860.86800000000005</v>
      </c>
      <c r="DP85" s="60">
        <v>1676.5137999999999</v>
      </c>
      <c r="DQ85" s="60">
        <v>13834.1083</v>
      </c>
      <c r="DR85" s="60">
        <f>Table2[[#This Row],[TOTAL Tax Revenues Net of Assistance Recapture and Penalty Through FY20]]+Table2[[#This Row],[TOTAL Tax Revenues Net of Assistance Recapture and Penalty FY20 and After]]</f>
        <v>15510.622100000001</v>
      </c>
      <c r="DS85" s="60">
        <v>0</v>
      </c>
      <c r="DT85" s="60">
        <v>0</v>
      </c>
      <c r="DU85" s="60">
        <v>0</v>
      </c>
      <c r="DV85" s="60">
        <v>0</v>
      </c>
      <c r="DW85" s="74">
        <v>0</v>
      </c>
      <c r="DX85" s="74">
        <v>0</v>
      </c>
      <c r="DY85" s="74">
        <v>0</v>
      </c>
      <c r="DZ85" s="74">
        <v>283</v>
      </c>
      <c r="EA85" s="74">
        <v>0</v>
      </c>
      <c r="EB85" s="74">
        <v>0</v>
      </c>
      <c r="EC85" s="74">
        <v>0</v>
      </c>
      <c r="ED85" s="74">
        <v>283</v>
      </c>
      <c r="EE85" s="74">
        <v>0</v>
      </c>
      <c r="EF85" s="74">
        <v>0</v>
      </c>
      <c r="EG85" s="74">
        <v>0</v>
      </c>
      <c r="EH85" s="74">
        <v>100</v>
      </c>
      <c r="EI85" s="8">
        <f>Table2[[#This Row],[Total Industrial Employees FY20]]+Table2[[#This Row],[Total Restaurant Employees FY20]]+Table2[[#This Row],[Total Retail Employees FY20]]+Table2[[#This Row],[Total Other Employees FY20]]</f>
        <v>283</v>
      </c>
      <c r="EJ85" s="8">
        <f>Table2[[#This Row],[Number of Industrial Employees Earning More than Living Wage FY20]]+Table2[[#This Row],[Number of Restaurant Employees Earning More than Living Wage FY20]]+Table2[[#This Row],[Number of Retail Employees Earning More than Living Wage FY20]]+Table2[[#This Row],[Number of Other Employees Earning More than Living Wage FY20]]</f>
        <v>283</v>
      </c>
      <c r="EK85" s="72">
        <f>Table2[[#This Row],[Total Employees Earning More than Living Wage FY20]]/Table2[[#This Row],[Total Jobs FY20]]</f>
        <v>1</v>
      </c>
    </row>
    <row r="86" spans="1:141" x14ac:dyDescent="0.25">
      <c r="A86" s="9">
        <v>94096</v>
      </c>
      <c r="B86" s="11" t="s">
        <v>501</v>
      </c>
      <c r="C86" s="11" t="s">
        <v>950</v>
      </c>
      <c r="D86" s="11" t="s">
        <v>1044</v>
      </c>
      <c r="E86" s="15">
        <v>33</v>
      </c>
      <c r="F86" s="7">
        <v>1751</v>
      </c>
      <c r="G86" s="7">
        <v>3</v>
      </c>
      <c r="H86" s="7">
        <v>8420</v>
      </c>
      <c r="I86" s="7">
        <v>27000</v>
      </c>
      <c r="J86" s="7">
        <v>611110</v>
      </c>
      <c r="K86" s="11" t="s">
        <v>1097</v>
      </c>
      <c r="L86" s="11" t="s">
        <v>1524</v>
      </c>
      <c r="M86" s="11" t="s">
        <v>1525</v>
      </c>
      <c r="N86" s="18">
        <v>7400000</v>
      </c>
      <c r="O86" s="11" t="s">
        <v>1671</v>
      </c>
      <c r="P86" s="8">
        <v>0</v>
      </c>
      <c r="Q86" s="8">
        <v>0</v>
      </c>
      <c r="R86" s="8">
        <v>0</v>
      </c>
      <c r="S86" s="8">
        <v>0</v>
      </c>
      <c r="T86" s="8">
        <v>0</v>
      </c>
      <c r="U86" s="8">
        <v>0</v>
      </c>
      <c r="V86" s="8">
        <v>65</v>
      </c>
      <c r="W86" s="8">
        <v>0</v>
      </c>
      <c r="X86" s="8">
        <v>0</v>
      </c>
      <c r="Y86" s="8">
        <v>57</v>
      </c>
      <c r="Z86" s="8">
        <v>16</v>
      </c>
      <c r="AA86" s="19">
        <v>0</v>
      </c>
      <c r="AB86" s="8">
        <v>0</v>
      </c>
      <c r="AC86" s="8">
        <v>0</v>
      </c>
      <c r="AD86" s="8">
        <v>0</v>
      </c>
      <c r="AE86" s="8">
        <v>0</v>
      </c>
      <c r="AF86" s="8">
        <v>0</v>
      </c>
      <c r="AI86" s="60">
        <v>0</v>
      </c>
      <c r="AJ86" s="60">
        <v>0</v>
      </c>
      <c r="AK86" s="60">
        <v>0</v>
      </c>
      <c r="AL86" s="60">
        <f>Table2[[#This Row],[Company Direct Land Through FY20]]+Table2[[#This Row],[Company Direct Land FY20 and After]]</f>
        <v>0</v>
      </c>
      <c r="AM86" s="60">
        <v>0</v>
      </c>
      <c r="AN86" s="60">
        <v>0</v>
      </c>
      <c r="AO86" s="60">
        <v>0</v>
      </c>
      <c r="AP86" s="60">
        <f>Table2[[#This Row],[Company Direct Building Through FY20]]+Table2[[#This Row],[Company Direct Building FY20 and After]]</f>
        <v>0</v>
      </c>
      <c r="AQ86" s="60">
        <v>0</v>
      </c>
      <c r="AR86" s="60">
        <v>121.212</v>
      </c>
      <c r="AS86" s="60">
        <v>0</v>
      </c>
      <c r="AT86" s="60">
        <f>Table2[[#This Row],[Mortgage Recording Tax Through FY20]]+Table2[[#This Row],[Mortgage Recording Tax FY20 and After]]</f>
        <v>121.212</v>
      </c>
      <c r="AU86" s="60">
        <v>0</v>
      </c>
      <c r="AV86" s="60">
        <v>0</v>
      </c>
      <c r="AW86" s="60">
        <v>0</v>
      </c>
      <c r="AX86" s="60">
        <f>Table2[[#This Row],[Pilot Savings Through FY20]]+Table2[[#This Row],[Pilot Savings FY20 and After]]</f>
        <v>0</v>
      </c>
      <c r="AY86" s="60">
        <v>0</v>
      </c>
      <c r="AZ86" s="60">
        <v>121.212</v>
      </c>
      <c r="BA86" s="60">
        <v>0</v>
      </c>
      <c r="BB86" s="60">
        <f>Table2[[#This Row],[Mortgage Recording Tax Exemption Through FY20]]+Table2[[#This Row],[Indirect and Induced Land FY20]]</f>
        <v>147.26339999999999</v>
      </c>
      <c r="BC86" s="60">
        <v>26.051400000000001</v>
      </c>
      <c r="BD86" s="60">
        <v>90.034999999999997</v>
      </c>
      <c r="BE86" s="60">
        <v>337.25779999999997</v>
      </c>
      <c r="BF86" s="60">
        <f>Table2[[#This Row],[Indirect and Induced Land Through FY20]]+Table2[[#This Row],[Indirect and Induced Land FY20 and After]]</f>
        <v>427.29279999999994</v>
      </c>
      <c r="BG86" s="60">
        <v>92.363900000000001</v>
      </c>
      <c r="BH86" s="60">
        <v>319.21519999999998</v>
      </c>
      <c r="BI86" s="60">
        <v>1195.7328</v>
      </c>
      <c r="BJ86" s="60">
        <f>Table2[[#This Row],[Indirect and Induced Building Through FY20]]+Table2[[#This Row],[Indirect and Induced Building FY20 and After]]</f>
        <v>1514.9479999999999</v>
      </c>
      <c r="BK86" s="60">
        <v>118.4153</v>
      </c>
      <c r="BL86" s="60">
        <v>409.25020000000001</v>
      </c>
      <c r="BM86" s="60">
        <v>1532.9906000000001</v>
      </c>
      <c r="BN86" s="60">
        <f>Table2[[#This Row],[TOTAL Real Property Related Taxes Through FY20]]+Table2[[#This Row],[TOTAL Real Property Related Taxes FY20 and After]]</f>
        <v>1942.2408</v>
      </c>
      <c r="BO86" s="60">
        <v>132.93360000000001</v>
      </c>
      <c r="BP86" s="60">
        <v>468.55950000000001</v>
      </c>
      <c r="BQ86" s="60">
        <v>1720.9439</v>
      </c>
      <c r="BR86" s="60">
        <f>Table2[[#This Row],[Company Direct Through FY20]]+Table2[[#This Row],[Company Direct FY20 and After]]</f>
        <v>2189.5034000000001</v>
      </c>
      <c r="BS86" s="60">
        <v>0</v>
      </c>
      <c r="BT86" s="60">
        <v>0</v>
      </c>
      <c r="BU86" s="60">
        <v>0</v>
      </c>
      <c r="BV86" s="60">
        <f>Table2[[#This Row],[Sales Tax Exemption Through FY20]]+Table2[[#This Row],[Sales Tax Exemption FY20 and After]]</f>
        <v>0</v>
      </c>
      <c r="BW86" s="60">
        <v>0</v>
      </c>
      <c r="BX86" s="60">
        <v>0</v>
      </c>
      <c r="BY86" s="60">
        <v>0</v>
      </c>
      <c r="BZ86" s="60">
        <f>Table2[[#This Row],[Energy Tax Savings Through FY20]]+Table2[[#This Row],[Energy Tax Savings FY20 and After]]</f>
        <v>0</v>
      </c>
      <c r="CA86" s="60">
        <v>2.8622999999999998</v>
      </c>
      <c r="CB86" s="60">
        <v>11.9786</v>
      </c>
      <c r="CC86" s="60">
        <v>26.466699999999999</v>
      </c>
      <c r="CD86" s="60">
        <f>Table2[[#This Row],[Tax Exempt Bond Savings Through FY20]]+Table2[[#This Row],[Tax Exempt Bond Savings FY20 and After]]</f>
        <v>38.445300000000003</v>
      </c>
      <c r="CE86" s="60">
        <v>128.38</v>
      </c>
      <c r="CF86" s="60">
        <v>478.09339999999997</v>
      </c>
      <c r="CG86" s="60">
        <v>1661.9924000000001</v>
      </c>
      <c r="CH86" s="60">
        <f>Table2[[#This Row],[Indirect and Induced Through FY20]]+Table2[[#This Row],[Indirect and Induced FY20 and After]]</f>
        <v>2140.0857999999998</v>
      </c>
      <c r="CI86" s="60">
        <v>258.4513</v>
      </c>
      <c r="CJ86" s="60">
        <v>934.67430000000002</v>
      </c>
      <c r="CK86" s="60">
        <v>3356.4695999999999</v>
      </c>
      <c r="CL86" s="60">
        <f>Table2[[#This Row],[TOTAL Income Consumption Use Taxes Through FY20]]+Table2[[#This Row],[TOTAL Income Consumption Use Taxes FY20 and After]]</f>
        <v>4291.1439</v>
      </c>
      <c r="CM86" s="60">
        <v>2.8622999999999998</v>
      </c>
      <c r="CN86" s="60">
        <v>133.19059999999999</v>
      </c>
      <c r="CO86" s="60">
        <v>26.466699999999999</v>
      </c>
      <c r="CP86" s="60">
        <f>Table2[[#This Row],[Assistance Provided Through FY20]]+Table2[[#This Row],[Assistance Provided FY20 and After]]</f>
        <v>159.65729999999999</v>
      </c>
      <c r="CQ86" s="60">
        <v>0</v>
      </c>
      <c r="CR86" s="60">
        <v>0</v>
      </c>
      <c r="CS86" s="60">
        <v>0</v>
      </c>
      <c r="CT86" s="60">
        <f>Table2[[#This Row],[Recapture Cancellation Reduction Amount Through FY20]]+Table2[[#This Row],[Recapture Cancellation Reduction Amount FY20 and After]]</f>
        <v>0</v>
      </c>
      <c r="CU86" s="60">
        <v>0</v>
      </c>
      <c r="CV86" s="60">
        <v>0</v>
      </c>
      <c r="CW86" s="60">
        <v>0</v>
      </c>
      <c r="CX86" s="60">
        <f>Table2[[#This Row],[Penalty Paid Through FY20]]+Table2[[#This Row],[Penalty Paid FY20 and After]]</f>
        <v>0</v>
      </c>
      <c r="CY86" s="60">
        <v>2.8622999999999998</v>
      </c>
      <c r="CZ86" s="60">
        <v>133.19059999999999</v>
      </c>
      <c r="DA86" s="60">
        <v>26.466699999999999</v>
      </c>
      <c r="DB86" s="60">
        <f>Table2[[#This Row],[TOTAL Assistance Net of Recapture Penalties Through FY20]]+Table2[[#This Row],[TOTAL Assistance Net of Recapture Penalties FY20 and After]]</f>
        <v>159.65729999999999</v>
      </c>
      <c r="DC86" s="60">
        <v>132.93360000000001</v>
      </c>
      <c r="DD86" s="60">
        <v>589.77149999999995</v>
      </c>
      <c r="DE86" s="60">
        <v>1720.9439</v>
      </c>
      <c r="DF86" s="60">
        <f>Table2[[#This Row],[Company Direct Tax Revenue Before Assistance Through FY20]]+Table2[[#This Row],[Company Direct Tax Revenue Before Assistance FY20 and After]]</f>
        <v>2310.7154</v>
      </c>
      <c r="DG86" s="60">
        <v>246.7953</v>
      </c>
      <c r="DH86" s="60">
        <v>887.34360000000004</v>
      </c>
      <c r="DI86" s="60">
        <v>3194.9830000000002</v>
      </c>
      <c r="DJ86" s="60">
        <f>Table2[[#This Row],[Indirect and Induced Tax Revenues FY20 and After]]+Table2[[#This Row],[Indirect and Induced Tax Revenues Through FY20]]</f>
        <v>4082.3266000000003</v>
      </c>
      <c r="DK86" s="60">
        <v>379.72890000000001</v>
      </c>
      <c r="DL86" s="60">
        <v>1477.1151</v>
      </c>
      <c r="DM86" s="60">
        <v>4915.9269000000004</v>
      </c>
      <c r="DN86" s="60">
        <f>Table2[[#This Row],[TOTAL Tax Revenues Before Assistance FY20 and After]]+Table2[[#This Row],[TOTAL Tax Revenues Before Assistance Through FY20]]</f>
        <v>6393.0420000000004</v>
      </c>
      <c r="DO86" s="60">
        <v>376.86660000000001</v>
      </c>
      <c r="DP86" s="60">
        <v>1343.9245000000001</v>
      </c>
      <c r="DQ86" s="60">
        <v>4889.4602000000004</v>
      </c>
      <c r="DR86" s="60">
        <f>Table2[[#This Row],[TOTAL Tax Revenues Net of Assistance Recapture and Penalty Through FY20]]+Table2[[#This Row],[TOTAL Tax Revenues Net of Assistance Recapture and Penalty FY20 and After]]</f>
        <v>6233.3847000000005</v>
      </c>
      <c r="DS86" s="60">
        <v>0</v>
      </c>
      <c r="DT86" s="60">
        <v>0</v>
      </c>
      <c r="DU86" s="60">
        <v>0</v>
      </c>
      <c r="DV86" s="60">
        <v>0</v>
      </c>
      <c r="DW86" s="75">
        <v>0</v>
      </c>
      <c r="DX86" s="75">
        <v>0</v>
      </c>
      <c r="DY86" s="75">
        <v>0</v>
      </c>
      <c r="DZ86" s="75">
        <v>0</v>
      </c>
      <c r="EA86" s="75">
        <v>0</v>
      </c>
      <c r="EB86" s="75">
        <v>0</v>
      </c>
      <c r="EC86" s="75">
        <v>0</v>
      </c>
      <c r="ED86" s="75">
        <v>0</v>
      </c>
      <c r="EE86" s="75">
        <v>0</v>
      </c>
      <c r="EF86" s="75">
        <v>0</v>
      </c>
      <c r="EG86" s="75">
        <v>0</v>
      </c>
      <c r="EH86" s="75">
        <v>0</v>
      </c>
      <c r="EI86" s="76">
        <v>0</v>
      </c>
      <c r="EJ86" s="76">
        <v>0</v>
      </c>
      <c r="EK86" s="77">
        <v>0</v>
      </c>
    </row>
    <row r="87" spans="1:141" x14ac:dyDescent="0.25">
      <c r="A87" s="9">
        <v>94197</v>
      </c>
      <c r="B87" s="11" t="s">
        <v>591</v>
      </c>
      <c r="C87" s="11" t="s">
        <v>1034</v>
      </c>
      <c r="D87" s="11" t="s">
        <v>1043</v>
      </c>
      <c r="E87" s="15">
        <v>8</v>
      </c>
      <c r="F87" s="7">
        <v>2357</v>
      </c>
      <c r="G87" s="7">
        <v>35</v>
      </c>
      <c r="H87" s="7">
        <v>0</v>
      </c>
      <c r="I87" s="7">
        <v>160000</v>
      </c>
      <c r="J87" s="7">
        <v>445110</v>
      </c>
      <c r="K87" s="11" t="s">
        <v>1309</v>
      </c>
      <c r="L87" s="11" t="s">
        <v>1643</v>
      </c>
      <c r="M87" s="11" t="s">
        <v>1644</v>
      </c>
      <c r="N87" s="18">
        <v>10000000</v>
      </c>
      <c r="O87" s="11" t="s">
        <v>1684</v>
      </c>
      <c r="P87" s="8">
        <v>124</v>
      </c>
      <c r="Q87" s="8">
        <v>0</v>
      </c>
      <c r="R87" s="8">
        <v>35</v>
      </c>
      <c r="S87" s="8">
        <v>0</v>
      </c>
      <c r="T87" s="8">
        <v>0</v>
      </c>
      <c r="U87" s="8">
        <v>159</v>
      </c>
      <c r="V87" s="8">
        <v>97</v>
      </c>
      <c r="W87" s="8">
        <v>0</v>
      </c>
      <c r="X87" s="8">
        <v>0</v>
      </c>
      <c r="Y87" s="8">
        <v>0</v>
      </c>
      <c r="Z87" s="8">
        <v>102</v>
      </c>
      <c r="AA87" s="19">
        <v>0</v>
      </c>
      <c r="AB87" s="8">
        <v>0</v>
      </c>
      <c r="AC87" s="8">
        <v>0</v>
      </c>
      <c r="AD87" s="8">
        <v>0</v>
      </c>
      <c r="AE87" s="8">
        <v>0</v>
      </c>
      <c r="AF87" s="8">
        <v>95.59748427672956</v>
      </c>
      <c r="AG87" s="8" t="s">
        <v>1686</v>
      </c>
      <c r="AH87" s="8" t="s">
        <v>1686</v>
      </c>
      <c r="AI87" s="60">
        <v>3767.3404</v>
      </c>
      <c r="AJ87" s="60">
        <v>5512.1885000000002</v>
      </c>
      <c r="AK87" s="60">
        <v>62329.166799999999</v>
      </c>
      <c r="AL87" s="60">
        <f>Table2[[#This Row],[Company Direct Land Through FY20]]+Table2[[#This Row],[Company Direct Land FY20 and After]]</f>
        <v>67841.355299999996</v>
      </c>
      <c r="AM87" s="60">
        <v>6996.4894000000004</v>
      </c>
      <c r="AN87" s="60">
        <v>10236.9218</v>
      </c>
      <c r="AO87" s="60">
        <v>115754.1704</v>
      </c>
      <c r="AP87" s="60">
        <f>Table2[[#This Row],[Company Direct Building Through FY20]]+Table2[[#This Row],[Company Direct Building FY20 and After]]</f>
        <v>125991.0922</v>
      </c>
      <c r="AQ87" s="60">
        <v>0</v>
      </c>
      <c r="AR87" s="60">
        <v>0</v>
      </c>
      <c r="AS87" s="60">
        <v>0</v>
      </c>
      <c r="AT87" s="60">
        <f>Table2[[#This Row],[Mortgage Recording Tax Through FY20]]+Table2[[#This Row],[Mortgage Recording Tax FY20 and After]]</f>
        <v>0</v>
      </c>
      <c r="AU87" s="60">
        <v>0</v>
      </c>
      <c r="AV87" s="60">
        <v>0</v>
      </c>
      <c r="AW87" s="60">
        <v>0</v>
      </c>
      <c r="AX87" s="60">
        <f>Table2[[#This Row],[Pilot Savings Through FY20]]+Table2[[#This Row],[Pilot Savings FY20 and After]]</f>
        <v>0</v>
      </c>
      <c r="AY87" s="60">
        <v>0</v>
      </c>
      <c r="AZ87" s="60">
        <v>0</v>
      </c>
      <c r="BA87" s="60">
        <v>0</v>
      </c>
      <c r="BB87" s="60">
        <f>Table2[[#This Row],[Mortgage Recording Tax Exemption Through FY20]]+Table2[[#This Row],[Indirect and Induced Land FY20]]</f>
        <v>29.9038</v>
      </c>
      <c r="BC87" s="60">
        <v>29.9038</v>
      </c>
      <c r="BD87" s="60">
        <v>35.296500000000002</v>
      </c>
      <c r="BE87" s="60">
        <v>494.7475</v>
      </c>
      <c r="BF87" s="60">
        <f>Table2[[#This Row],[Indirect and Induced Land Through FY20]]+Table2[[#This Row],[Indirect and Induced Land FY20 and After]]</f>
        <v>530.04399999999998</v>
      </c>
      <c r="BG87" s="60">
        <v>106.0226</v>
      </c>
      <c r="BH87" s="60">
        <v>125.14190000000001</v>
      </c>
      <c r="BI87" s="60">
        <v>1754.1029000000001</v>
      </c>
      <c r="BJ87" s="60">
        <f>Table2[[#This Row],[Indirect and Induced Building Through FY20]]+Table2[[#This Row],[Indirect and Induced Building FY20 and After]]</f>
        <v>1879.2448000000002</v>
      </c>
      <c r="BK87" s="60">
        <v>10899.7562</v>
      </c>
      <c r="BL87" s="60">
        <v>15909.548699999999</v>
      </c>
      <c r="BM87" s="60">
        <v>180332.1876</v>
      </c>
      <c r="BN87" s="60">
        <f>Table2[[#This Row],[TOTAL Real Property Related Taxes Through FY20]]+Table2[[#This Row],[TOTAL Real Property Related Taxes FY20 and After]]</f>
        <v>196241.73629999999</v>
      </c>
      <c r="BO87" s="60">
        <v>227.5428</v>
      </c>
      <c r="BP87" s="60">
        <v>271.25869999999998</v>
      </c>
      <c r="BQ87" s="60">
        <v>3764.6051000000002</v>
      </c>
      <c r="BR87" s="60">
        <f>Table2[[#This Row],[Company Direct Through FY20]]+Table2[[#This Row],[Company Direct FY20 and After]]</f>
        <v>4035.8638000000001</v>
      </c>
      <c r="BS87" s="60">
        <v>65.725399999999993</v>
      </c>
      <c r="BT87" s="60">
        <v>61.859200000000001</v>
      </c>
      <c r="BU87" s="60">
        <v>538.86720000000003</v>
      </c>
      <c r="BV87" s="60">
        <f>Table2[[#This Row],[Sales Tax Exemption Through FY20]]+Table2[[#This Row],[Sales Tax Exemption FY20 and After]]</f>
        <v>600.72640000000001</v>
      </c>
      <c r="BW87" s="60">
        <v>0</v>
      </c>
      <c r="BX87" s="60">
        <v>0</v>
      </c>
      <c r="BY87" s="60">
        <v>0</v>
      </c>
      <c r="BZ87" s="60">
        <f>Table2[[#This Row],[Energy Tax Savings Through FY20]]+Table2[[#This Row],[Energy Tax Savings FY20 and After]]</f>
        <v>0</v>
      </c>
      <c r="CA87" s="60">
        <v>0</v>
      </c>
      <c r="CB87" s="60">
        <v>0</v>
      </c>
      <c r="CC87" s="60">
        <v>0</v>
      </c>
      <c r="CD87" s="60">
        <f>Table2[[#This Row],[Tax Exempt Bond Savings Through FY20]]+Table2[[#This Row],[Tax Exempt Bond Savings FY20 and After]]</f>
        <v>0</v>
      </c>
      <c r="CE87" s="60">
        <v>135.3622</v>
      </c>
      <c r="CF87" s="60">
        <v>161.58320000000001</v>
      </c>
      <c r="CG87" s="60">
        <v>2239.5149999999999</v>
      </c>
      <c r="CH87" s="60">
        <f>Table2[[#This Row],[Indirect and Induced Through FY20]]+Table2[[#This Row],[Indirect and Induced FY20 and After]]</f>
        <v>2401.0981999999999</v>
      </c>
      <c r="CI87" s="60">
        <v>297.17959999999999</v>
      </c>
      <c r="CJ87" s="60">
        <v>370.98270000000002</v>
      </c>
      <c r="CK87" s="60">
        <v>5465.2529000000004</v>
      </c>
      <c r="CL87" s="60">
        <f>Table2[[#This Row],[TOTAL Income Consumption Use Taxes Through FY20]]+Table2[[#This Row],[TOTAL Income Consumption Use Taxes FY20 and After]]</f>
        <v>5836.2356</v>
      </c>
      <c r="CM87" s="60">
        <v>65.725399999999993</v>
      </c>
      <c r="CN87" s="60">
        <v>61.859200000000001</v>
      </c>
      <c r="CO87" s="60">
        <v>538.86720000000003</v>
      </c>
      <c r="CP87" s="60">
        <f>Table2[[#This Row],[Assistance Provided Through FY20]]+Table2[[#This Row],[Assistance Provided FY20 and After]]</f>
        <v>600.72640000000001</v>
      </c>
      <c r="CQ87" s="60">
        <v>0</v>
      </c>
      <c r="CR87" s="60">
        <v>0</v>
      </c>
      <c r="CS87" s="60">
        <v>0</v>
      </c>
      <c r="CT87" s="60">
        <f>Table2[[#This Row],[Recapture Cancellation Reduction Amount Through FY20]]+Table2[[#This Row],[Recapture Cancellation Reduction Amount FY20 and After]]</f>
        <v>0</v>
      </c>
      <c r="CU87" s="60">
        <v>0</v>
      </c>
      <c r="CV87" s="60">
        <v>0</v>
      </c>
      <c r="CW87" s="60">
        <v>0</v>
      </c>
      <c r="CX87" s="60">
        <f>Table2[[#This Row],[Penalty Paid Through FY20]]+Table2[[#This Row],[Penalty Paid FY20 and After]]</f>
        <v>0</v>
      </c>
      <c r="CY87" s="60">
        <v>65.725399999999993</v>
      </c>
      <c r="CZ87" s="60">
        <v>61.859200000000001</v>
      </c>
      <c r="DA87" s="60">
        <v>538.86720000000003</v>
      </c>
      <c r="DB87" s="60">
        <f>Table2[[#This Row],[TOTAL Assistance Net of Recapture Penalties Through FY20]]+Table2[[#This Row],[TOTAL Assistance Net of Recapture Penalties FY20 and After]]</f>
        <v>600.72640000000001</v>
      </c>
      <c r="DC87" s="60">
        <v>10991.372600000001</v>
      </c>
      <c r="DD87" s="60">
        <v>16020.369000000001</v>
      </c>
      <c r="DE87" s="60">
        <v>181847.9423</v>
      </c>
      <c r="DF87" s="60">
        <f>Table2[[#This Row],[Company Direct Tax Revenue Before Assistance Through FY20]]+Table2[[#This Row],[Company Direct Tax Revenue Before Assistance FY20 and After]]</f>
        <v>197868.3113</v>
      </c>
      <c r="DG87" s="60">
        <v>271.28859999999997</v>
      </c>
      <c r="DH87" s="60">
        <v>322.02159999999998</v>
      </c>
      <c r="DI87" s="60">
        <v>4488.3653999999997</v>
      </c>
      <c r="DJ87" s="60">
        <f>Table2[[#This Row],[Indirect and Induced Tax Revenues FY20 and After]]+Table2[[#This Row],[Indirect and Induced Tax Revenues Through FY20]]</f>
        <v>4810.3869999999997</v>
      </c>
      <c r="DK87" s="60">
        <v>11262.6612</v>
      </c>
      <c r="DL87" s="60">
        <v>16342.390600000001</v>
      </c>
      <c r="DM87" s="60">
        <v>186336.3077</v>
      </c>
      <c r="DN87" s="60">
        <f>Table2[[#This Row],[TOTAL Tax Revenues Before Assistance FY20 and After]]+Table2[[#This Row],[TOTAL Tax Revenues Before Assistance Through FY20]]</f>
        <v>202678.69830000002</v>
      </c>
      <c r="DO87" s="60">
        <v>11196.935799999999</v>
      </c>
      <c r="DP87" s="60">
        <v>16280.5314</v>
      </c>
      <c r="DQ87" s="60">
        <v>185797.4405</v>
      </c>
      <c r="DR87" s="60">
        <f>Table2[[#This Row],[TOTAL Tax Revenues Net of Assistance Recapture and Penalty Through FY20]]+Table2[[#This Row],[TOTAL Tax Revenues Net of Assistance Recapture and Penalty FY20 and After]]</f>
        <v>202077.9719</v>
      </c>
      <c r="DS87" s="60">
        <v>0</v>
      </c>
      <c r="DT87" s="60">
        <v>0</v>
      </c>
      <c r="DU87" s="60">
        <v>0</v>
      </c>
      <c r="DV87" s="60">
        <v>0</v>
      </c>
      <c r="DW87" s="74">
        <v>0</v>
      </c>
      <c r="DX87" s="74">
        <v>0</v>
      </c>
      <c r="DY87" s="74">
        <v>159</v>
      </c>
      <c r="DZ87" s="74">
        <v>0</v>
      </c>
      <c r="EA87" s="74">
        <v>0</v>
      </c>
      <c r="EB87" s="74">
        <v>0</v>
      </c>
      <c r="EC87" s="74">
        <v>159</v>
      </c>
      <c r="ED87" s="74">
        <v>0</v>
      </c>
      <c r="EE87" s="74">
        <v>0</v>
      </c>
      <c r="EF87" s="74">
        <v>0</v>
      </c>
      <c r="EG87" s="74">
        <v>100</v>
      </c>
      <c r="EH87" s="74">
        <v>0</v>
      </c>
      <c r="EI87" s="8">
        <f>Table2[[#This Row],[Total Industrial Employees FY20]]+Table2[[#This Row],[Total Restaurant Employees FY20]]+Table2[[#This Row],[Total Retail Employees FY20]]+Table2[[#This Row],[Total Other Employees FY20]]</f>
        <v>159</v>
      </c>
      <c r="EJ87" s="8">
        <f>Table2[[#This Row],[Number of Industrial Employees Earning More than Living Wage FY20]]+Table2[[#This Row],[Number of Restaurant Employees Earning More than Living Wage FY20]]+Table2[[#This Row],[Number of Retail Employees Earning More than Living Wage FY20]]+Table2[[#This Row],[Number of Other Employees Earning More than Living Wage FY20]]</f>
        <v>159</v>
      </c>
      <c r="EK87" s="72">
        <f>Table2[[#This Row],[Total Employees Earning More than Living Wage FY20]]/Table2[[#This Row],[Total Jobs FY20]]</f>
        <v>1</v>
      </c>
    </row>
    <row r="88" spans="1:141" x14ac:dyDescent="0.25">
      <c r="A88" s="9">
        <v>93952</v>
      </c>
      <c r="B88" s="11" t="s">
        <v>415</v>
      </c>
      <c r="C88" s="11" t="s">
        <v>868</v>
      </c>
      <c r="D88" s="11" t="s">
        <v>1045</v>
      </c>
      <c r="E88" s="15">
        <v>26</v>
      </c>
      <c r="F88" s="7">
        <v>183</v>
      </c>
      <c r="G88" s="7">
        <v>51</v>
      </c>
      <c r="H88" s="7">
        <v>146206</v>
      </c>
      <c r="I88" s="7">
        <v>74637</v>
      </c>
      <c r="J88" s="7">
        <v>445110</v>
      </c>
      <c r="K88" s="11" t="s">
        <v>1309</v>
      </c>
      <c r="L88" s="11" t="s">
        <v>1399</v>
      </c>
      <c r="M88" s="11" t="s">
        <v>1339</v>
      </c>
      <c r="N88" s="18">
        <v>4400000</v>
      </c>
      <c r="O88" s="11" t="s">
        <v>1658</v>
      </c>
      <c r="P88" s="8">
        <v>171</v>
      </c>
      <c r="Q88" s="8">
        <v>0</v>
      </c>
      <c r="R88" s="8">
        <v>56</v>
      </c>
      <c r="S88" s="8">
        <v>0</v>
      </c>
      <c r="T88" s="8">
        <v>0</v>
      </c>
      <c r="U88" s="8">
        <v>227</v>
      </c>
      <c r="V88" s="8">
        <v>141</v>
      </c>
      <c r="W88" s="8">
        <v>0</v>
      </c>
      <c r="X88" s="8">
        <v>0</v>
      </c>
      <c r="Y88" s="8">
        <v>0</v>
      </c>
      <c r="Z88" s="8">
        <v>102</v>
      </c>
      <c r="AA88" s="19">
        <v>0</v>
      </c>
      <c r="AB88" s="8">
        <v>0</v>
      </c>
      <c r="AC88" s="8">
        <v>0</v>
      </c>
      <c r="AD88" s="8">
        <v>0</v>
      </c>
      <c r="AE88" s="8">
        <v>0</v>
      </c>
      <c r="AF88" s="8">
        <v>100</v>
      </c>
      <c r="AG88" s="8" t="s">
        <v>1686</v>
      </c>
      <c r="AH88" s="8" t="s">
        <v>1686</v>
      </c>
      <c r="AI88" s="60">
        <v>307.8349</v>
      </c>
      <c r="AJ88" s="60">
        <v>1462.3856000000001</v>
      </c>
      <c r="AK88" s="60">
        <v>3159.9657999999999</v>
      </c>
      <c r="AL88" s="60">
        <f>Table2[[#This Row],[Company Direct Land Through FY20]]+Table2[[#This Row],[Company Direct Land FY20 and After]]</f>
        <v>4622.3513999999996</v>
      </c>
      <c r="AM88" s="60">
        <v>301.85160000000002</v>
      </c>
      <c r="AN88" s="60">
        <v>2180.3027999999999</v>
      </c>
      <c r="AO88" s="60">
        <v>3098.5462000000002</v>
      </c>
      <c r="AP88" s="60">
        <f>Table2[[#This Row],[Company Direct Building Through FY20]]+Table2[[#This Row],[Company Direct Building FY20 and After]]</f>
        <v>5278.8490000000002</v>
      </c>
      <c r="AQ88" s="60">
        <v>0</v>
      </c>
      <c r="AR88" s="60">
        <v>55.255200000000002</v>
      </c>
      <c r="AS88" s="60">
        <v>0</v>
      </c>
      <c r="AT88" s="60">
        <f>Table2[[#This Row],[Mortgage Recording Tax Through FY20]]+Table2[[#This Row],[Mortgage Recording Tax FY20 and After]]</f>
        <v>55.255200000000002</v>
      </c>
      <c r="AU88" s="60">
        <v>57.741599999999998</v>
      </c>
      <c r="AV88" s="60">
        <v>366.93349999999998</v>
      </c>
      <c r="AW88" s="60">
        <v>592.72590000000002</v>
      </c>
      <c r="AX88" s="60">
        <f>Table2[[#This Row],[Pilot Savings Through FY20]]+Table2[[#This Row],[Pilot Savings FY20 and After]]</f>
        <v>959.65940000000001</v>
      </c>
      <c r="AY88" s="60">
        <v>0</v>
      </c>
      <c r="AZ88" s="60">
        <v>55.255200000000002</v>
      </c>
      <c r="BA88" s="60">
        <v>0</v>
      </c>
      <c r="BB88" s="60">
        <f>Table2[[#This Row],[Mortgage Recording Tax Exemption Through FY20]]+Table2[[#This Row],[Indirect and Induced Land FY20]]</f>
        <v>98.724299999999999</v>
      </c>
      <c r="BC88" s="60">
        <v>43.469099999999997</v>
      </c>
      <c r="BD88" s="60">
        <v>192.5453</v>
      </c>
      <c r="BE88" s="60">
        <v>446.21620000000001</v>
      </c>
      <c r="BF88" s="60">
        <f>Table2[[#This Row],[Indirect and Induced Land Through FY20]]+Table2[[#This Row],[Indirect and Induced Land FY20 and After]]</f>
        <v>638.76150000000007</v>
      </c>
      <c r="BG88" s="60">
        <v>154.11760000000001</v>
      </c>
      <c r="BH88" s="60">
        <v>682.66030000000001</v>
      </c>
      <c r="BI88" s="60">
        <v>1582.0369000000001</v>
      </c>
      <c r="BJ88" s="60">
        <f>Table2[[#This Row],[Indirect and Induced Building Through FY20]]+Table2[[#This Row],[Indirect and Induced Building FY20 and After]]</f>
        <v>2264.6972000000001</v>
      </c>
      <c r="BK88" s="60">
        <v>749.53160000000003</v>
      </c>
      <c r="BL88" s="60">
        <v>4150.9605000000001</v>
      </c>
      <c r="BM88" s="60">
        <v>7694.0392000000002</v>
      </c>
      <c r="BN88" s="60">
        <f>Table2[[#This Row],[TOTAL Real Property Related Taxes Through FY20]]+Table2[[#This Row],[TOTAL Real Property Related Taxes FY20 and After]]</f>
        <v>11844.9997</v>
      </c>
      <c r="BO88" s="60">
        <v>330.75810000000001</v>
      </c>
      <c r="BP88" s="60">
        <v>1600.9927</v>
      </c>
      <c r="BQ88" s="60">
        <v>3395.2748000000001</v>
      </c>
      <c r="BR88" s="60">
        <f>Table2[[#This Row],[Company Direct Through FY20]]+Table2[[#This Row],[Company Direct FY20 and After]]</f>
        <v>4996.2674999999999</v>
      </c>
      <c r="BS88" s="60">
        <v>0</v>
      </c>
      <c r="BT88" s="60">
        <v>26.427199999999999</v>
      </c>
      <c r="BU88" s="60">
        <v>0</v>
      </c>
      <c r="BV88" s="60">
        <f>Table2[[#This Row],[Sales Tax Exemption Through FY20]]+Table2[[#This Row],[Sales Tax Exemption FY20 and After]]</f>
        <v>26.427199999999999</v>
      </c>
      <c r="BW88" s="60">
        <v>0</v>
      </c>
      <c r="BX88" s="60">
        <v>0</v>
      </c>
      <c r="BY88" s="60">
        <v>0</v>
      </c>
      <c r="BZ88" s="60">
        <f>Table2[[#This Row],[Energy Tax Savings Through FY20]]+Table2[[#This Row],[Energy Tax Savings FY20 and After]]</f>
        <v>0</v>
      </c>
      <c r="CA88" s="60">
        <v>0</v>
      </c>
      <c r="CB88" s="60">
        <v>0</v>
      </c>
      <c r="CC88" s="60">
        <v>0</v>
      </c>
      <c r="CD88" s="60">
        <f>Table2[[#This Row],[Tax Exempt Bond Savings Through FY20]]+Table2[[#This Row],[Tax Exempt Bond Savings FY20 and After]]</f>
        <v>0</v>
      </c>
      <c r="CE88" s="60">
        <v>196.76650000000001</v>
      </c>
      <c r="CF88" s="60">
        <v>958.01589999999999</v>
      </c>
      <c r="CG88" s="60">
        <v>2019.8335</v>
      </c>
      <c r="CH88" s="60">
        <f>Table2[[#This Row],[Indirect and Induced Through FY20]]+Table2[[#This Row],[Indirect and Induced FY20 and After]]</f>
        <v>2977.8494000000001</v>
      </c>
      <c r="CI88" s="60">
        <v>527.52459999999996</v>
      </c>
      <c r="CJ88" s="60">
        <v>2532.5814</v>
      </c>
      <c r="CK88" s="60">
        <v>5415.1082999999999</v>
      </c>
      <c r="CL88" s="60">
        <f>Table2[[#This Row],[TOTAL Income Consumption Use Taxes Through FY20]]+Table2[[#This Row],[TOTAL Income Consumption Use Taxes FY20 and After]]</f>
        <v>7947.6896999999999</v>
      </c>
      <c r="CM88" s="60">
        <v>57.741599999999998</v>
      </c>
      <c r="CN88" s="60">
        <v>448.61590000000001</v>
      </c>
      <c r="CO88" s="60">
        <v>592.72590000000002</v>
      </c>
      <c r="CP88" s="60">
        <f>Table2[[#This Row],[Assistance Provided Through FY20]]+Table2[[#This Row],[Assistance Provided FY20 and After]]</f>
        <v>1041.3418000000001</v>
      </c>
      <c r="CQ88" s="60">
        <v>0</v>
      </c>
      <c r="CR88" s="60">
        <v>0</v>
      </c>
      <c r="CS88" s="60">
        <v>0</v>
      </c>
      <c r="CT88" s="60">
        <f>Table2[[#This Row],[Recapture Cancellation Reduction Amount Through FY20]]+Table2[[#This Row],[Recapture Cancellation Reduction Amount FY20 and After]]</f>
        <v>0</v>
      </c>
      <c r="CU88" s="60">
        <v>0</v>
      </c>
      <c r="CV88" s="60">
        <v>0</v>
      </c>
      <c r="CW88" s="60">
        <v>0</v>
      </c>
      <c r="CX88" s="60">
        <f>Table2[[#This Row],[Penalty Paid Through FY20]]+Table2[[#This Row],[Penalty Paid FY20 and After]]</f>
        <v>0</v>
      </c>
      <c r="CY88" s="60">
        <v>57.741599999999998</v>
      </c>
      <c r="CZ88" s="60">
        <v>448.61590000000001</v>
      </c>
      <c r="DA88" s="60">
        <v>592.72590000000002</v>
      </c>
      <c r="DB88" s="60">
        <f>Table2[[#This Row],[TOTAL Assistance Net of Recapture Penalties Through FY20]]+Table2[[#This Row],[TOTAL Assistance Net of Recapture Penalties FY20 and After]]</f>
        <v>1041.3418000000001</v>
      </c>
      <c r="DC88" s="60">
        <v>940.44460000000004</v>
      </c>
      <c r="DD88" s="60">
        <v>5298.9363000000003</v>
      </c>
      <c r="DE88" s="60">
        <v>9653.7867999999999</v>
      </c>
      <c r="DF88" s="60">
        <f>Table2[[#This Row],[Company Direct Tax Revenue Before Assistance Through FY20]]+Table2[[#This Row],[Company Direct Tax Revenue Before Assistance FY20 and After]]</f>
        <v>14952.723099999999</v>
      </c>
      <c r="DG88" s="60">
        <v>394.35320000000002</v>
      </c>
      <c r="DH88" s="60">
        <v>1833.2215000000001</v>
      </c>
      <c r="DI88" s="60">
        <v>4048.0866000000001</v>
      </c>
      <c r="DJ88" s="60">
        <f>Table2[[#This Row],[Indirect and Induced Tax Revenues FY20 and After]]+Table2[[#This Row],[Indirect and Induced Tax Revenues Through FY20]]</f>
        <v>5881.3081000000002</v>
      </c>
      <c r="DK88" s="60">
        <v>1334.7978000000001</v>
      </c>
      <c r="DL88" s="60">
        <v>7132.1578</v>
      </c>
      <c r="DM88" s="60">
        <v>13701.8734</v>
      </c>
      <c r="DN88" s="60">
        <f>Table2[[#This Row],[TOTAL Tax Revenues Before Assistance FY20 and After]]+Table2[[#This Row],[TOTAL Tax Revenues Before Assistance Through FY20]]</f>
        <v>20834.031200000001</v>
      </c>
      <c r="DO88" s="60">
        <v>1277.0562</v>
      </c>
      <c r="DP88" s="60">
        <v>6683.5419000000002</v>
      </c>
      <c r="DQ88" s="60">
        <v>13109.147499999999</v>
      </c>
      <c r="DR88" s="60">
        <f>Table2[[#This Row],[TOTAL Tax Revenues Net of Assistance Recapture and Penalty Through FY20]]+Table2[[#This Row],[TOTAL Tax Revenues Net of Assistance Recapture and Penalty FY20 and After]]</f>
        <v>19792.689399999999</v>
      </c>
      <c r="DS88" s="60">
        <v>0</v>
      </c>
      <c r="DT88" s="60">
        <v>0</v>
      </c>
      <c r="DU88" s="60">
        <v>0</v>
      </c>
      <c r="DV88" s="60">
        <v>0</v>
      </c>
      <c r="DW88" s="74">
        <v>0</v>
      </c>
      <c r="DX88" s="74">
        <v>0</v>
      </c>
      <c r="DY88" s="74">
        <v>0</v>
      </c>
      <c r="DZ88" s="74">
        <v>0</v>
      </c>
      <c r="EA88" s="74">
        <v>0</v>
      </c>
      <c r="EB88" s="74">
        <v>0</v>
      </c>
      <c r="EC88" s="74">
        <v>0</v>
      </c>
      <c r="ED88" s="74">
        <v>0</v>
      </c>
      <c r="EE88" s="74">
        <v>0</v>
      </c>
      <c r="EF88" s="74">
        <v>0</v>
      </c>
      <c r="EG88" s="74">
        <v>0</v>
      </c>
      <c r="EH88" s="74">
        <v>0</v>
      </c>
      <c r="EI88" s="8">
        <f>Table2[[#This Row],[Total Industrial Employees FY20]]+Table2[[#This Row],[Total Restaurant Employees FY20]]+Table2[[#This Row],[Total Retail Employees FY20]]+Table2[[#This Row],[Total Other Employees FY20]]</f>
        <v>0</v>
      </c>
      <c r="EJ88" s="8">
        <f>Table2[[#This Row],[Number of Industrial Employees Earning More than Living Wage FY20]]+Table2[[#This Row],[Number of Restaurant Employees Earning More than Living Wage FY20]]+Table2[[#This Row],[Number of Retail Employees Earning More than Living Wage FY20]]+Table2[[#This Row],[Number of Other Employees Earning More than Living Wage FY20]]</f>
        <v>0</v>
      </c>
      <c r="EK88" s="72">
        <v>0</v>
      </c>
    </row>
    <row r="89" spans="1:141" x14ac:dyDescent="0.25">
      <c r="A89" s="9">
        <v>93977</v>
      </c>
      <c r="B89" s="11" t="s">
        <v>442</v>
      </c>
      <c r="C89" s="11" t="s">
        <v>895</v>
      </c>
      <c r="D89" s="11" t="s">
        <v>1043</v>
      </c>
      <c r="E89" s="15">
        <v>17</v>
      </c>
      <c r="F89" s="7">
        <v>2385</v>
      </c>
      <c r="G89" s="7">
        <v>1</v>
      </c>
      <c r="H89" s="7">
        <v>99613</v>
      </c>
      <c r="I89" s="7">
        <v>42250</v>
      </c>
      <c r="J89" s="7">
        <v>445110</v>
      </c>
      <c r="K89" s="11" t="s">
        <v>1309</v>
      </c>
      <c r="L89" s="11" t="s">
        <v>1436</v>
      </c>
      <c r="M89" s="11" t="s">
        <v>1339</v>
      </c>
      <c r="N89" s="18">
        <v>12165500</v>
      </c>
      <c r="O89" s="11" t="s">
        <v>1658</v>
      </c>
      <c r="P89" s="8">
        <v>0</v>
      </c>
      <c r="Q89" s="8">
        <v>0</v>
      </c>
      <c r="R89" s="8">
        <v>24</v>
      </c>
      <c r="S89" s="8">
        <v>103</v>
      </c>
      <c r="T89" s="8">
        <v>0</v>
      </c>
      <c r="U89" s="8">
        <v>127</v>
      </c>
      <c r="V89" s="8">
        <v>127</v>
      </c>
      <c r="W89" s="8">
        <v>0</v>
      </c>
      <c r="X89" s="8">
        <v>0</v>
      </c>
      <c r="Y89" s="8">
        <v>0</v>
      </c>
      <c r="Z89" s="8">
        <v>95</v>
      </c>
      <c r="AA89" s="19">
        <v>0</v>
      </c>
      <c r="AB89" s="8">
        <v>0</v>
      </c>
      <c r="AC89" s="8">
        <v>0</v>
      </c>
      <c r="AD89" s="8">
        <v>0</v>
      </c>
      <c r="AE89" s="8">
        <v>0</v>
      </c>
      <c r="AF89" s="8">
        <v>100</v>
      </c>
      <c r="AG89" s="8" t="s">
        <v>1686</v>
      </c>
      <c r="AH89" s="8" t="s">
        <v>1686</v>
      </c>
      <c r="AI89" s="60">
        <v>181.9119</v>
      </c>
      <c r="AJ89" s="60">
        <v>678.14829999999995</v>
      </c>
      <c r="AK89" s="60">
        <v>1867.3502000000001</v>
      </c>
      <c r="AL89" s="60">
        <f>Table2[[#This Row],[Company Direct Land Through FY20]]+Table2[[#This Row],[Company Direct Land FY20 and After]]</f>
        <v>2545.4985000000001</v>
      </c>
      <c r="AM89" s="60">
        <v>273.93630000000002</v>
      </c>
      <c r="AN89" s="60">
        <v>1081.9942000000001</v>
      </c>
      <c r="AO89" s="60">
        <v>2811.9924999999998</v>
      </c>
      <c r="AP89" s="60">
        <f>Table2[[#This Row],[Company Direct Building Through FY20]]+Table2[[#This Row],[Company Direct Building FY20 and After]]</f>
        <v>3893.9866999999999</v>
      </c>
      <c r="AQ89" s="60">
        <v>0</v>
      </c>
      <c r="AR89" s="60">
        <v>152.7741</v>
      </c>
      <c r="AS89" s="60">
        <v>0</v>
      </c>
      <c r="AT89" s="60">
        <f>Table2[[#This Row],[Mortgage Recording Tax Through FY20]]+Table2[[#This Row],[Mortgage Recording Tax FY20 and After]]</f>
        <v>152.7741</v>
      </c>
      <c r="AU89" s="60">
        <v>296.30700000000002</v>
      </c>
      <c r="AV89" s="60">
        <v>789.84270000000004</v>
      </c>
      <c r="AW89" s="60">
        <v>3041.63</v>
      </c>
      <c r="AX89" s="60">
        <f>Table2[[#This Row],[Pilot Savings Through FY20]]+Table2[[#This Row],[Pilot Savings FY20 and After]]</f>
        <v>3831.4727000000003</v>
      </c>
      <c r="AY89" s="60">
        <v>0</v>
      </c>
      <c r="AZ89" s="60">
        <v>152.7741</v>
      </c>
      <c r="BA89" s="60">
        <v>0</v>
      </c>
      <c r="BB89" s="60">
        <f>Table2[[#This Row],[Mortgage Recording Tax Exemption Through FY20]]+Table2[[#This Row],[Indirect and Induced Land FY20]]</f>
        <v>191.92660000000001</v>
      </c>
      <c r="BC89" s="60">
        <v>39.152500000000003</v>
      </c>
      <c r="BD89" s="60">
        <v>87.077100000000002</v>
      </c>
      <c r="BE89" s="60">
        <v>401.90429999999998</v>
      </c>
      <c r="BF89" s="60">
        <f>Table2[[#This Row],[Indirect and Induced Land Through FY20]]+Table2[[#This Row],[Indirect and Induced Land FY20 and After]]</f>
        <v>488.98140000000001</v>
      </c>
      <c r="BG89" s="60">
        <v>138.8135</v>
      </c>
      <c r="BH89" s="60">
        <v>308.72840000000002</v>
      </c>
      <c r="BI89" s="60">
        <v>1424.9385</v>
      </c>
      <c r="BJ89" s="60">
        <f>Table2[[#This Row],[Indirect and Induced Building Through FY20]]+Table2[[#This Row],[Indirect and Induced Building FY20 and After]]</f>
        <v>1733.6668999999999</v>
      </c>
      <c r="BK89" s="60">
        <v>337.50720000000001</v>
      </c>
      <c r="BL89" s="60">
        <v>1366.1052999999999</v>
      </c>
      <c r="BM89" s="60">
        <v>3464.5554999999999</v>
      </c>
      <c r="BN89" s="60">
        <f>Table2[[#This Row],[TOTAL Real Property Related Taxes Through FY20]]+Table2[[#This Row],[TOTAL Real Property Related Taxes FY20 and After]]</f>
        <v>4830.6607999999997</v>
      </c>
      <c r="BO89" s="60">
        <v>297.91680000000002</v>
      </c>
      <c r="BP89" s="60">
        <v>701.93119999999999</v>
      </c>
      <c r="BQ89" s="60">
        <v>3058.1552999999999</v>
      </c>
      <c r="BR89" s="60">
        <f>Table2[[#This Row],[Company Direct Through FY20]]+Table2[[#This Row],[Company Direct FY20 and After]]</f>
        <v>3760.0864999999999</v>
      </c>
      <c r="BS89" s="60">
        <v>0</v>
      </c>
      <c r="BT89" s="60">
        <v>75.813699999999997</v>
      </c>
      <c r="BU89" s="60">
        <v>0</v>
      </c>
      <c r="BV89" s="60">
        <f>Table2[[#This Row],[Sales Tax Exemption Through FY20]]+Table2[[#This Row],[Sales Tax Exemption FY20 and After]]</f>
        <v>75.813699999999997</v>
      </c>
      <c r="BW89" s="60">
        <v>0</v>
      </c>
      <c r="BX89" s="60">
        <v>0</v>
      </c>
      <c r="BY89" s="60">
        <v>0</v>
      </c>
      <c r="BZ89" s="60">
        <f>Table2[[#This Row],[Energy Tax Savings Through FY20]]+Table2[[#This Row],[Energy Tax Savings FY20 and After]]</f>
        <v>0</v>
      </c>
      <c r="CA89" s="60">
        <v>0</v>
      </c>
      <c r="CB89" s="60">
        <v>0</v>
      </c>
      <c r="CC89" s="60">
        <v>0</v>
      </c>
      <c r="CD89" s="60">
        <f>Table2[[#This Row],[Tax Exempt Bond Savings Through FY20]]+Table2[[#This Row],[Tax Exempt Bond Savings FY20 and After]]</f>
        <v>0</v>
      </c>
      <c r="CE89" s="60">
        <v>177.22730000000001</v>
      </c>
      <c r="CF89" s="60">
        <v>420.13900000000001</v>
      </c>
      <c r="CG89" s="60">
        <v>1819.2621999999999</v>
      </c>
      <c r="CH89" s="60">
        <f>Table2[[#This Row],[Indirect and Induced Through FY20]]+Table2[[#This Row],[Indirect and Induced FY20 and After]]</f>
        <v>2239.4011999999998</v>
      </c>
      <c r="CI89" s="60">
        <v>475.14409999999998</v>
      </c>
      <c r="CJ89" s="60">
        <v>1046.2565</v>
      </c>
      <c r="CK89" s="60">
        <v>4877.4174999999996</v>
      </c>
      <c r="CL89" s="60">
        <f>Table2[[#This Row],[TOTAL Income Consumption Use Taxes Through FY20]]+Table2[[#This Row],[TOTAL Income Consumption Use Taxes FY20 and After]]</f>
        <v>5923.6739999999991</v>
      </c>
      <c r="CM89" s="60">
        <v>296.30700000000002</v>
      </c>
      <c r="CN89" s="60">
        <v>1018.4305000000001</v>
      </c>
      <c r="CO89" s="60">
        <v>3041.63</v>
      </c>
      <c r="CP89" s="60">
        <f>Table2[[#This Row],[Assistance Provided Through FY20]]+Table2[[#This Row],[Assistance Provided FY20 and After]]</f>
        <v>4060.0605</v>
      </c>
      <c r="CQ89" s="60">
        <v>0</v>
      </c>
      <c r="CR89" s="60">
        <v>0</v>
      </c>
      <c r="CS89" s="60">
        <v>0</v>
      </c>
      <c r="CT89" s="60">
        <f>Table2[[#This Row],[Recapture Cancellation Reduction Amount Through FY20]]+Table2[[#This Row],[Recapture Cancellation Reduction Amount FY20 and After]]</f>
        <v>0</v>
      </c>
      <c r="CU89" s="60">
        <v>0</v>
      </c>
      <c r="CV89" s="60">
        <v>0</v>
      </c>
      <c r="CW89" s="60">
        <v>0</v>
      </c>
      <c r="CX89" s="60">
        <f>Table2[[#This Row],[Penalty Paid Through FY20]]+Table2[[#This Row],[Penalty Paid FY20 and After]]</f>
        <v>0</v>
      </c>
      <c r="CY89" s="60">
        <v>296.30700000000002</v>
      </c>
      <c r="CZ89" s="60">
        <v>1018.4305000000001</v>
      </c>
      <c r="DA89" s="60">
        <v>3041.63</v>
      </c>
      <c r="DB89" s="60">
        <f>Table2[[#This Row],[TOTAL Assistance Net of Recapture Penalties Through FY20]]+Table2[[#This Row],[TOTAL Assistance Net of Recapture Penalties FY20 and After]]</f>
        <v>4060.0605</v>
      </c>
      <c r="DC89" s="60">
        <v>753.76499999999999</v>
      </c>
      <c r="DD89" s="60">
        <v>2614.8478</v>
      </c>
      <c r="DE89" s="60">
        <v>7737.4979999999996</v>
      </c>
      <c r="DF89" s="60">
        <f>Table2[[#This Row],[Company Direct Tax Revenue Before Assistance Through FY20]]+Table2[[#This Row],[Company Direct Tax Revenue Before Assistance FY20 and After]]</f>
        <v>10352.345799999999</v>
      </c>
      <c r="DG89" s="60">
        <v>355.19330000000002</v>
      </c>
      <c r="DH89" s="60">
        <v>815.94449999999995</v>
      </c>
      <c r="DI89" s="60">
        <v>3646.105</v>
      </c>
      <c r="DJ89" s="60">
        <f>Table2[[#This Row],[Indirect and Induced Tax Revenues FY20 and After]]+Table2[[#This Row],[Indirect and Induced Tax Revenues Through FY20]]</f>
        <v>4462.0495000000001</v>
      </c>
      <c r="DK89" s="60">
        <v>1108.9583</v>
      </c>
      <c r="DL89" s="60">
        <v>3430.7923000000001</v>
      </c>
      <c r="DM89" s="60">
        <v>11383.602999999999</v>
      </c>
      <c r="DN89" s="60">
        <f>Table2[[#This Row],[TOTAL Tax Revenues Before Assistance FY20 and After]]+Table2[[#This Row],[TOTAL Tax Revenues Before Assistance Through FY20]]</f>
        <v>14814.3953</v>
      </c>
      <c r="DO89" s="60">
        <v>812.65129999999999</v>
      </c>
      <c r="DP89" s="60">
        <v>2412.3618000000001</v>
      </c>
      <c r="DQ89" s="60">
        <v>8341.973</v>
      </c>
      <c r="DR89" s="60">
        <f>Table2[[#This Row],[TOTAL Tax Revenues Net of Assistance Recapture and Penalty Through FY20]]+Table2[[#This Row],[TOTAL Tax Revenues Net of Assistance Recapture and Penalty FY20 and After]]</f>
        <v>10754.334800000001</v>
      </c>
      <c r="DS89" s="60">
        <v>0</v>
      </c>
      <c r="DT89" s="60">
        <v>0</v>
      </c>
      <c r="DU89" s="60">
        <v>0</v>
      </c>
      <c r="DV89" s="60">
        <v>0</v>
      </c>
      <c r="DW89" s="74">
        <v>0</v>
      </c>
      <c r="DX89" s="74">
        <v>0</v>
      </c>
      <c r="DY89" s="74">
        <v>0</v>
      </c>
      <c r="DZ89" s="74">
        <v>0</v>
      </c>
      <c r="EA89" s="74">
        <v>0</v>
      </c>
      <c r="EB89" s="74">
        <v>0</v>
      </c>
      <c r="EC89" s="74">
        <v>0</v>
      </c>
      <c r="ED89" s="74">
        <v>0</v>
      </c>
      <c r="EE89" s="74">
        <v>0</v>
      </c>
      <c r="EF89" s="74">
        <v>0</v>
      </c>
      <c r="EG89" s="74">
        <v>0</v>
      </c>
      <c r="EH89" s="74">
        <v>0</v>
      </c>
      <c r="EI89" s="8">
        <f>Table2[[#This Row],[Total Industrial Employees FY20]]+Table2[[#This Row],[Total Restaurant Employees FY20]]+Table2[[#This Row],[Total Retail Employees FY20]]+Table2[[#This Row],[Total Other Employees FY20]]</f>
        <v>0</v>
      </c>
      <c r="EJ89" s="8">
        <f>Table2[[#This Row],[Number of Industrial Employees Earning More than Living Wage FY20]]+Table2[[#This Row],[Number of Restaurant Employees Earning More than Living Wage FY20]]+Table2[[#This Row],[Number of Retail Employees Earning More than Living Wage FY20]]+Table2[[#This Row],[Number of Other Employees Earning More than Living Wage FY20]]</f>
        <v>0</v>
      </c>
      <c r="EK89" s="72">
        <v>0</v>
      </c>
    </row>
    <row r="90" spans="1:141" x14ac:dyDescent="0.25">
      <c r="A90" s="9">
        <v>93927</v>
      </c>
      <c r="B90" s="11" t="s">
        <v>364</v>
      </c>
      <c r="C90" s="11" t="s">
        <v>817</v>
      </c>
      <c r="D90" s="11" t="s">
        <v>1044</v>
      </c>
      <c r="E90" s="15">
        <v>37</v>
      </c>
      <c r="F90" s="7">
        <v>3354</v>
      </c>
      <c r="G90" s="7">
        <v>1</v>
      </c>
      <c r="H90" s="7">
        <v>145382</v>
      </c>
      <c r="I90" s="7">
        <v>47263</v>
      </c>
      <c r="J90" s="7">
        <v>445110</v>
      </c>
      <c r="K90" s="11" t="s">
        <v>1309</v>
      </c>
      <c r="L90" s="11" t="s">
        <v>1331</v>
      </c>
      <c r="M90" s="11" t="s">
        <v>1060</v>
      </c>
      <c r="N90" s="18">
        <v>3500000</v>
      </c>
      <c r="O90" s="11" t="s">
        <v>1684</v>
      </c>
      <c r="P90" s="8">
        <v>73</v>
      </c>
      <c r="Q90" s="8">
        <v>0</v>
      </c>
      <c r="R90" s="8">
        <v>75</v>
      </c>
      <c r="S90" s="8">
        <v>0</v>
      </c>
      <c r="T90" s="8">
        <v>0</v>
      </c>
      <c r="U90" s="8">
        <v>148</v>
      </c>
      <c r="V90" s="8">
        <v>111</v>
      </c>
      <c r="W90" s="8">
        <v>0</v>
      </c>
      <c r="X90" s="8">
        <v>0</v>
      </c>
      <c r="Y90" s="8">
        <v>112</v>
      </c>
      <c r="Z90" s="8">
        <v>6</v>
      </c>
      <c r="AA90" s="19">
        <v>0</v>
      </c>
      <c r="AB90" s="8">
        <v>0</v>
      </c>
      <c r="AC90" s="8">
        <v>0</v>
      </c>
      <c r="AD90" s="8">
        <v>0</v>
      </c>
      <c r="AE90" s="8">
        <v>0</v>
      </c>
      <c r="AF90" s="8">
        <v>100</v>
      </c>
      <c r="AG90" s="8" t="s">
        <v>1686</v>
      </c>
      <c r="AH90" s="8" t="s">
        <v>1686</v>
      </c>
      <c r="AI90" s="60">
        <v>211.15459999999999</v>
      </c>
      <c r="AJ90" s="60">
        <v>1654.5857000000001</v>
      </c>
      <c r="AK90" s="60">
        <v>250.0078</v>
      </c>
      <c r="AL90" s="60">
        <f>Table2[[#This Row],[Company Direct Land Through FY20]]+Table2[[#This Row],[Company Direct Land FY20 and After]]</f>
        <v>1904.5935000000002</v>
      </c>
      <c r="AM90" s="60">
        <v>392.14440000000002</v>
      </c>
      <c r="AN90" s="60">
        <v>2028.1405</v>
      </c>
      <c r="AO90" s="60">
        <v>464.30040000000002</v>
      </c>
      <c r="AP90" s="60">
        <f>Table2[[#This Row],[Company Direct Building Through FY20]]+Table2[[#This Row],[Company Direct Building FY20 and After]]</f>
        <v>2492.4409000000001</v>
      </c>
      <c r="AQ90" s="60">
        <v>0</v>
      </c>
      <c r="AR90" s="60">
        <v>0</v>
      </c>
      <c r="AS90" s="60">
        <v>0</v>
      </c>
      <c r="AT90" s="60">
        <f>Table2[[#This Row],[Mortgage Recording Tax Through FY20]]+Table2[[#This Row],[Mortgage Recording Tax FY20 and After]]</f>
        <v>0</v>
      </c>
      <c r="AU90" s="60">
        <v>0</v>
      </c>
      <c r="AV90" s="60">
        <v>0</v>
      </c>
      <c r="AW90" s="60">
        <v>0</v>
      </c>
      <c r="AX90" s="60">
        <f>Table2[[#This Row],[Pilot Savings Through FY20]]+Table2[[#This Row],[Pilot Savings FY20 and After]]</f>
        <v>0</v>
      </c>
      <c r="AY90" s="60">
        <v>0</v>
      </c>
      <c r="AZ90" s="60">
        <v>0</v>
      </c>
      <c r="BA90" s="60">
        <v>0</v>
      </c>
      <c r="BB90" s="60">
        <f>Table2[[#This Row],[Mortgage Recording Tax Exemption Through FY20]]+Table2[[#This Row],[Indirect and Induced Land FY20]]</f>
        <v>34.220399999999998</v>
      </c>
      <c r="BC90" s="60">
        <v>34.220399999999998</v>
      </c>
      <c r="BD90" s="60">
        <v>221.3381</v>
      </c>
      <c r="BE90" s="60">
        <v>40.517000000000003</v>
      </c>
      <c r="BF90" s="60">
        <f>Table2[[#This Row],[Indirect and Induced Land Through FY20]]+Table2[[#This Row],[Indirect and Induced Land FY20 and After]]</f>
        <v>261.85509999999999</v>
      </c>
      <c r="BG90" s="60">
        <v>121.3267</v>
      </c>
      <c r="BH90" s="60">
        <v>784.74369999999999</v>
      </c>
      <c r="BI90" s="60">
        <v>143.65119999999999</v>
      </c>
      <c r="BJ90" s="60">
        <f>Table2[[#This Row],[Indirect and Induced Building Through FY20]]+Table2[[#This Row],[Indirect and Induced Building FY20 and After]]</f>
        <v>928.39490000000001</v>
      </c>
      <c r="BK90" s="60">
        <v>758.84609999999998</v>
      </c>
      <c r="BL90" s="60">
        <v>4688.808</v>
      </c>
      <c r="BM90" s="60">
        <v>898.47640000000001</v>
      </c>
      <c r="BN90" s="60">
        <f>Table2[[#This Row],[TOTAL Real Property Related Taxes Through FY20]]+Table2[[#This Row],[TOTAL Real Property Related Taxes FY20 and After]]</f>
        <v>5587.2844000000005</v>
      </c>
      <c r="BO90" s="60">
        <v>283.47219999999999</v>
      </c>
      <c r="BP90" s="60">
        <v>2031.3587</v>
      </c>
      <c r="BQ90" s="60">
        <v>335.63200000000001</v>
      </c>
      <c r="BR90" s="60">
        <f>Table2[[#This Row],[Company Direct Through FY20]]+Table2[[#This Row],[Company Direct FY20 and After]]</f>
        <v>2366.9906999999998</v>
      </c>
      <c r="BS90" s="60">
        <v>0</v>
      </c>
      <c r="BT90" s="60">
        <v>17.9145</v>
      </c>
      <c r="BU90" s="60">
        <v>0</v>
      </c>
      <c r="BV90" s="60">
        <f>Table2[[#This Row],[Sales Tax Exemption Through FY20]]+Table2[[#This Row],[Sales Tax Exemption FY20 and After]]</f>
        <v>17.9145</v>
      </c>
      <c r="BW90" s="60">
        <v>0</v>
      </c>
      <c r="BX90" s="60">
        <v>0</v>
      </c>
      <c r="BY90" s="60">
        <v>0</v>
      </c>
      <c r="BZ90" s="60">
        <f>Table2[[#This Row],[Energy Tax Savings Through FY20]]+Table2[[#This Row],[Energy Tax Savings FY20 and After]]</f>
        <v>0</v>
      </c>
      <c r="CA90" s="60">
        <v>0</v>
      </c>
      <c r="CB90" s="60">
        <v>0</v>
      </c>
      <c r="CC90" s="60">
        <v>0</v>
      </c>
      <c r="CD90" s="60">
        <f>Table2[[#This Row],[Tax Exempt Bond Savings Through FY20]]+Table2[[#This Row],[Tax Exempt Bond Savings FY20 and After]]</f>
        <v>0</v>
      </c>
      <c r="CE90" s="60">
        <v>168.63650000000001</v>
      </c>
      <c r="CF90" s="60">
        <v>1225.1495</v>
      </c>
      <c r="CG90" s="60">
        <v>199.6662</v>
      </c>
      <c r="CH90" s="60">
        <f>Table2[[#This Row],[Indirect and Induced Through FY20]]+Table2[[#This Row],[Indirect and Induced FY20 and After]]</f>
        <v>1424.8157000000001</v>
      </c>
      <c r="CI90" s="60">
        <v>452.1087</v>
      </c>
      <c r="CJ90" s="60">
        <v>3238.5936999999999</v>
      </c>
      <c r="CK90" s="60">
        <v>535.29819999999995</v>
      </c>
      <c r="CL90" s="60">
        <f>Table2[[#This Row],[TOTAL Income Consumption Use Taxes Through FY20]]+Table2[[#This Row],[TOTAL Income Consumption Use Taxes FY20 and After]]</f>
        <v>3773.8918999999996</v>
      </c>
      <c r="CM90" s="60">
        <v>0</v>
      </c>
      <c r="CN90" s="60">
        <v>17.9145</v>
      </c>
      <c r="CO90" s="60">
        <v>0</v>
      </c>
      <c r="CP90" s="60">
        <f>Table2[[#This Row],[Assistance Provided Through FY20]]+Table2[[#This Row],[Assistance Provided FY20 and After]]</f>
        <v>17.9145</v>
      </c>
      <c r="CQ90" s="60">
        <v>0</v>
      </c>
      <c r="CR90" s="60">
        <v>0</v>
      </c>
      <c r="CS90" s="60">
        <v>0</v>
      </c>
      <c r="CT90" s="60">
        <f>Table2[[#This Row],[Recapture Cancellation Reduction Amount Through FY20]]+Table2[[#This Row],[Recapture Cancellation Reduction Amount FY20 and After]]</f>
        <v>0</v>
      </c>
      <c r="CU90" s="60">
        <v>0</v>
      </c>
      <c r="CV90" s="60">
        <v>0</v>
      </c>
      <c r="CW90" s="60">
        <v>0</v>
      </c>
      <c r="CX90" s="60">
        <f>Table2[[#This Row],[Penalty Paid Through FY20]]+Table2[[#This Row],[Penalty Paid FY20 and After]]</f>
        <v>0</v>
      </c>
      <c r="CY90" s="60">
        <v>0</v>
      </c>
      <c r="CZ90" s="60">
        <v>17.9145</v>
      </c>
      <c r="DA90" s="60">
        <v>0</v>
      </c>
      <c r="DB90" s="60">
        <f>Table2[[#This Row],[TOTAL Assistance Net of Recapture Penalties Through FY20]]+Table2[[#This Row],[TOTAL Assistance Net of Recapture Penalties FY20 and After]]</f>
        <v>17.9145</v>
      </c>
      <c r="DC90" s="60">
        <v>886.77120000000002</v>
      </c>
      <c r="DD90" s="60">
        <v>5714.0848999999998</v>
      </c>
      <c r="DE90" s="60">
        <v>1049.9402</v>
      </c>
      <c r="DF90" s="60">
        <f>Table2[[#This Row],[Company Direct Tax Revenue Before Assistance Through FY20]]+Table2[[#This Row],[Company Direct Tax Revenue Before Assistance FY20 and After]]</f>
        <v>6764.0250999999998</v>
      </c>
      <c r="DG90" s="60">
        <v>324.18360000000001</v>
      </c>
      <c r="DH90" s="60">
        <v>2231.2312999999999</v>
      </c>
      <c r="DI90" s="60">
        <v>383.83440000000002</v>
      </c>
      <c r="DJ90" s="60">
        <f>Table2[[#This Row],[Indirect and Induced Tax Revenues FY20 and After]]+Table2[[#This Row],[Indirect and Induced Tax Revenues Through FY20]]</f>
        <v>2615.0657000000001</v>
      </c>
      <c r="DK90" s="60">
        <v>1210.9548</v>
      </c>
      <c r="DL90" s="60">
        <v>7945.3162000000002</v>
      </c>
      <c r="DM90" s="60">
        <v>1433.7746</v>
      </c>
      <c r="DN90" s="60">
        <f>Table2[[#This Row],[TOTAL Tax Revenues Before Assistance FY20 and After]]+Table2[[#This Row],[TOTAL Tax Revenues Before Assistance Through FY20]]</f>
        <v>9379.0907999999999</v>
      </c>
      <c r="DO90" s="60">
        <v>1210.9548</v>
      </c>
      <c r="DP90" s="60">
        <v>7927.4017000000003</v>
      </c>
      <c r="DQ90" s="60">
        <v>1433.7746</v>
      </c>
      <c r="DR90" s="60">
        <f>Table2[[#This Row],[TOTAL Tax Revenues Net of Assistance Recapture and Penalty Through FY20]]+Table2[[#This Row],[TOTAL Tax Revenues Net of Assistance Recapture and Penalty FY20 and After]]</f>
        <v>9361.176300000001</v>
      </c>
      <c r="DS90" s="60">
        <v>0</v>
      </c>
      <c r="DT90" s="60">
        <v>0</v>
      </c>
      <c r="DU90" s="60">
        <v>0</v>
      </c>
      <c r="DV90" s="60">
        <v>0</v>
      </c>
      <c r="DW90" s="74">
        <v>0</v>
      </c>
      <c r="DX90" s="74">
        <v>0</v>
      </c>
      <c r="DY90" s="74">
        <v>0</v>
      </c>
      <c r="DZ90" s="74">
        <v>0</v>
      </c>
      <c r="EA90" s="74">
        <v>0</v>
      </c>
      <c r="EB90" s="74">
        <v>0</v>
      </c>
      <c r="EC90" s="74">
        <v>0</v>
      </c>
      <c r="ED90" s="74">
        <v>0</v>
      </c>
      <c r="EE90" s="74">
        <v>0</v>
      </c>
      <c r="EF90" s="74">
        <v>0</v>
      </c>
      <c r="EG90" s="74">
        <v>0</v>
      </c>
      <c r="EH90" s="74">
        <v>0</v>
      </c>
      <c r="EI90" s="8">
        <f>Table2[[#This Row],[Total Industrial Employees FY20]]+Table2[[#This Row],[Total Restaurant Employees FY20]]+Table2[[#This Row],[Total Retail Employees FY20]]+Table2[[#This Row],[Total Other Employees FY20]]</f>
        <v>0</v>
      </c>
      <c r="EJ90" s="8">
        <f>Table2[[#This Row],[Number of Industrial Employees Earning More than Living Wage FY20]]+Table2[[#This Row],[Number of Restaurant Employees Earning More than Living Wage FY20]]+Table2[[#This Row],[Number of Retail Employees Earning More than Living Wage FY20]]+Table2[[#This Row],[Number of Other Employees Earning More than Living Wage FY20]]</f>
        <v>0</v>
      </c>
      <c r="EK90" s="72">
        <v>0</v>
      </c>
    </row>
    <row r="91" spans="1:141" x14ac:dyDescent="0.25">
      <c r="A91" s="9">
        <v>93929</v>
      </c>
      <c r="B91" s="11" t="s">
        <v>366</v>
      </c>
      <c r="C91" s="11" t="s">
        <v>819</v>
      </c>
      <c r="D91" s="11" t="s">
        <v>1043</v>
      </c>
      <c r="E91" s="15">
        <v>16</v>
      </c>
      <c r="F91" s="7">
        <v>2443</v>
      </c>
      <c r="G91" s="7">
        <v>90</v>
      </c>
      <c r="H91" s="7">
        <v>347717</v>
      </c>
      <c r="I91" s="7">
        <v>810605</v>
      </c>
      <c r="J91" s="7">
        <v>445110</v>
      </c>
      <c r="K91" s="11" t="s">
        <v>1309</v>
      </c>
      <c r="L91" s="11" t="s">
        <v>1331</v>
      </c>
      <c r="M91" s="11" t="s">
        <v>1060</v>
      </c>
      <c r="N91" s="18">
        <v>1066000</v>
      </c>
      <c r="O91" s="11" t="s">
        <v>1684</v>
      </c>
      <c r="P91" s="8">
        <v>85</v>
      </c>
      <c r="Q91" s="8">
        <v>0</v>
      </c>
      <c r="R91" s="8">
        <v>56</v>
      </c>
      <c r="S91" s="8">
        <v>0</v>
      </c>
      <c r="T91" s="8">
        <v>0</v>
      </c>
      <c r="U91" s="8">
        <v>141</v>
      </c>
      <c r="V91" s="8">
        <v>98</v>
      </c>
      <c r="W91" s="8">
        <v>0</v>
      </c>
      <c r="X91" s="8">
        <v>0</v>
      </c>
      <c r="Y91" s="8">
        <v>92</v>
      </c>
      <c r="Z91" s="8">
        <v>6</v>
      </c>
      <c r="AA91" s="19">
        <v>0</v>
      </c>
      <c r="AB91" s="8">
        <v>0</v>
      </c>
      <c r="AC91" s="8">
        <v>0</v>
      </c>
      <c r="AD91" s="8">
        <v>0</v>
      </c>
      <c r="AE91" s="8">
        <v>0</v>
      </c>
      <c r="AF91" s="8">
        <v>100</v>
      </c>
      <c r="AG91" s="8" t="s">
        <v>1686</v>
      </c>
      <c r="AH91" s="8" t="s">
        <v>1686</v>
      </c>
      <c r="AI91" s="60">
        <v>1569.7224000000001</v>
      </c>
      <c r="AJ91" s="60">
        <v>7703.0484999999999</v>
      </c>
      <c r="AK91" s="60">
        <v>1858.5565999999999</v>
      </c>
      <c r="AL91" s="60">
        <f>Table2[[#This Row],[Company Direct Land Through FY20]]+Table2[[#This Row],[Company Direct Land FY20 and After]]</f>
        <v>9561.6051000000007</v>
      </c>
      <c r="AM91" s="60">
        <v>2915.1988000000001</v>
      </c>
      <c r="AN91" s="60">
        <v>10308.6304</v>
      </c>
      <c r="AO91" s="60">
        <v>3451.6052</v>
      </c>
      <c r="AP91" s="60">
        <f>Table2[[#This Row],[Company Direct Building Through FY20]]+Table2[[#This Row],[Company Direct Building FY20 and After]]</f>
        <v>13760.2356</v>
      </c>
      <c r="AQ91" s="60">
        <v>0</v>
      </c>
      <c r="AR91" s="60">
        <v>0</v>
      </c>
      <c r="AS91" s="60">
        <v>0</v>
      </c>
      <c r="AT91" s="60">
        <f>Table2[[#This Row],[Mortgage Recording Tax Through FY20]]+Table2[[#This Row],[Mortgage Recording Tax FY20 and After]]</f>
        <v>0</v>
      </c>
      <c r="AU91" s="60">
        <v>0</v>
      </c>
      <c r="AV91" s="60">
        <v>0</v>
      </c>
      <c r="AW91" s="60">
        <v>0</v>
      </c>
      <c r="AX91" s="60">
        <f>Table2[[#This Row],[Pilot Savings Through FY20]]+Table2[[#This Row],[Pilot Savings FY20 and After]]</f>
        <v>0</v>
      </c>
      <c r="AY91" s="60">
        <v>0</v>
      </c>
      <c r="AZ91" s="60">
        <v>0</v>
      </c>
      <c r="BA91" s="60">
        <v>0</v>
      </c>
      <c r="BB91" s="60">
        <f>Table2[[#This Row],[Mortgage Recording Tax Exemption Through FY20]]+Table2[[#This Row],[Indirect and Induced Land FY20]]</f>
        <v>30.212199999999999</v>
      </c>
      <c r="BC91" s="60">
        <v>30.212199999999999</v>
      </c>
      <c r="BD91" s="60">
        <v>192.86500000000001</v>
      </c>
      <c r="BE91" s="60">
        <v>35.771299999999997</v>
      </c>
      <c r="BF91" s="60">
        <f>Table2[[#This Row],[Indirect and Induced Land Through FY20]]+Table2[[#This Row],[Indirect and Induced Land FY20 and After]]</f>
        <v>228.63630000000001</v>
      </c>
      <c r="BG91" s="60">
        <v>107.1161</v>
      </c>
      <c r="BH91" s="60">
        <v>683.79420000000005</v>
      </c>
      <c r="BI91" s="60">
        <v>126.8258</v>
      </c>
      <c r="BJ91" s="60">
        <f>Table2[[#This Row],[Indirect and Induced Building Through FY20]]+Table2[[#This Row],[Indirect and Induced Building FY20 and After]]</f>
        <v>810.62</v>
      </c>
      <c r="BK91" s="60">
        <v>4622.2494999999999</v>
      </c>
      <c r="BL91" s="60">
        <v>18888.338100000001</v>
      </c>
      <c r="BM91" s="60">
        <v>5472.7588999999998</v>
      </c>
      <c r="BN91" s="60">
        <f>Table2[[#This Row],[TOTAL Real Property Related Taxes Through FY20]]+Table2[[#This Row],[TOTAL Real Property Related Taxes FY20 and After]]</f>
        <v>24361.097000000002</v>
      </c>
      <c r="BO91" s="60">
        <v>229.8886</v>
      </c>
      <c r="BP91" s="60">
        <v>1619.6813999999999</v>
      </c>
      <c r="BQ91" s="60">
        <v>272.18880000000001</v>
      </c>
      <c r="BR91" s="60">
        <f>Table2[[#This Row],[Company Direct Through FY20]]+Table2[[#This Row],[Company Direct FY20 and After]]</f>
        <v>1891.8701999999998</v>
      </c>
      <c r="BS91" s="60">
        <v>0</v>
      </c>
      <c r="BT91" s="60">
        <v>28.188400000000001</v>
      </c>
      <c r="BU91" s="60">
        <v>0</v>
      </c>
      <c r="BV91" s="60">
        <f>Table2[[#This Row],[Sales Tax Exemption Through FY20]]+Table2[[#This Row],[Sales Tax Exemption FY20 and After]]</f>
        <v>28.188400000000001</v>
      </c>
      <c r="BW91" s="60">
        <v>0</v>
      </c>
      <c r="BX91" s="60">
        <v>0</v>
      </c>
      <c r="BY91" s="60">
        <v>0</v>
      </c>
      <c r="BZ91" s="60">
        <f>Table2[[#This Row],[Energy Tax Savings Through FY20]]+Table2[[#This Row],[Energy Tax Savings FY20 and After]]</f>
        <v>0</v>
      </c>
      <c r="CA91" s="60">
        <v>0</v>
      </c>
      <c r="CB91" s="60">
        <v>0</v>
      </c>
      <c r="CC91" s="60">
        <v>0</v>
      </c>
      <c r="CD91" s="60">
        <f>Table2[[#This Row],[Tax Exempt Bond Savings Through FY20]]+Table2[[#This Row],[Tax Exempt Bond Savings FY20 and After]]</f>
        <v>0</v>
      </c>
      <c r="CE91" s="60">
        <v>136.75829999999999</v>
      </c>
      <c r="CF91" s="60">
        <v>977.13220000000001</v>
      </c>
      <c r="CG91" s="60">
        <v>161.92230000000001</v>
      </c>
      <c r="CH91" s="60">
        <f>Table2[[#This Row],[Indirect and Induced Through FY20]]+Table2[[#This Row],[Indirect and Induced FY20 and After]]</f>
        <v>1139.0545</v>
      </c>
      <c r="CI91" s="60">
        <v>366.64690000000002</v>
      </c>
      <c r="CJ91" s="60">
        <v>2568.6251999999999</v>
      </c>
      <c r="CK91" s="60">
        <v>434.11110000000002</v>
      </c>
      <c r="CL91" s="60">
        <f>Table2[[#This Row],[TOTAL Income Consumption Use Taxes Through FY20]]+Table2[[#This Row],[TOTAL Income Consumption Use Taxes FY20 and After]]</f>
        <v>3002.7363</v>
      </c>
      <c r="CM91" s="60">
        <v>0</v>
      </c>
      <c r="CN91" s="60">
        <v>28.188400000000001</v>
      </c>
      <c r="CO91" s="60">
        <v>0</v>
      </c>
      <c r="CP91" s="60">
        <f>Table2[[#This Row],[Assistance Provided Through FY20]]+Table2[[#This Row],[Assistance Provided FY20 and After]]</f>
        <v>28.188400000000001</v>
      </c>
      <c r="CQ91" s="60">
        <v>0</v>
      </c>
      <c r="CR91" s="60">
        <v>0</v>
      </c>
      <c r="CS91" s="60">
        <v>0</v>
      </c>
      <c r="CT91" s="60">
        <f>Table2[[#This Row],[Recapture Cancellation Reduction Amount Through FY20]]+Table2[[#This Row],[Recapture Cancellation Reduction Amount FY20 and After]]</f>
        <v>0</v>
      </c>
      <c r="CU91" s="60">
        <v>0</v>
      </c>
      <c r="CV91" s="60">
        <v>0</v>
      </c>
      <c r="CW91" s="60">
        <v>0</v>
      </c>
      <c r="CX91" s="60">
        <f>Table2[[#This Row],[Penalty Paid Through FY20]]+Table2[[#This Row],[Penalty Paid FY20 and After]]</f>
        <v>0</v>
      </c>
      <c r="CY91" s="60">
        <v>0</v>
      </c>
      <c r="CZ91" s="60">
        <v>28.188400000000001</v>
      </c>
      <c r="DA91" s="60">
        <v>0</v>
      </c>
      <c r="DB91" s="60">
        <f>Table2[[#This Row],[TOTAL Assistance Net of Recapture Penalties Through FY20]]+Table2[[#This Row],[TOTAL Assistance Net of Recapture Penalties FY20 and After]]</f>
        <v>28.188400000000001</v>
      </c>
      <c r="DC91" s="60">
        <v>4714.8098</v>
      </c>
      <c r="DD91" s="60">
        <v>19631.3603</v>
      </c>
      <c r="DE91" s="60">
        <v>5582.3505999999998</v>
      </c>
      <c r="DF91" s="60">
        <f>Table2[[#This Row],[Company Direct Tax Revenue Before Assistance Through FY20]]+Table2[[#This Row],[Company Direct Tax Revenue Before Assistance FY20 and After]]</f>
        <v>25213.710899999998</v>
      </c>
      <c r="DG91" s="60">
        <v>274.08659999999998</v>
      </c>
      <c r="DH91" s="60">
        <v>1853.7914000000001</v>
      </c>
      <c r="DI91" s="60">
        <v>324.51940000000002</v>
      </c>
      <c r="DJ91" s="60">
        <f>Table2[[#This Row],[Indirect and Induced Tax Revenues FY20 and After]]+Table2[[#This Row],[Indirect and Induced Tax Revenues Through FY20]]</f>
        <v>2178.3108000000002</v>
      </c>
      <c r="DK91" s="60">
        <v>4988.8963999999996</v>
      </c>
      <c r="DL91" s="60">
        <v>21485.151699999999</v>
      </c>
      <c r="DM91" s="60">
        <v>5906.87</v>
      </c>
      <c r="DN91" s="60">
        <f>Table2[[#This Row],[TOTAL Tax Revenues Before Assistance FY20 and After]]+Table2[[#This Row],[TOTAL Tax Revenues Before Assistance Through FY20]]</f>
        <v>27392.021699999998</v>
      </c>
      <c r="DO91" s="60">
        <v>4988.8963999999996</v>
      </c>
      <c r="DP91" s="60">
        <v>21456.963299999999</v>
      </c>
      <c r="DQ91" s="60">
        <v>5906.87</v>
      </c>
      <c r="DR91" s="60">
        <f>Table2[[#This Row],[TOTAL Tax Revenues Net of Assistance Recapture and Penalty Through FY20]]+Table2[[#This Row],[TOTAL Tax Revenues Net of Assistance Recapture and Penalty FY20 and After]]</f>
        <v>27363.833299999998</v>
      </c>
      <c r="DS91" s="60">
        <v>0</v>
      </c>
      <c r="DT91" s="60">
        <v>0</v>
      </c>
      <c r="DU91" s="60">
        <v>0</v>
      </c>
      <c r="DV91" s="60">
        <v>0</v>
      </c>
      <c r="DW91" s="74">
        <v>0</v>
      </c>
      <c r="DX91" s="74">
        <v>0</v>
      </c>
      <c r="DY91" s="74">
        <v>0</v>
      </c>
      <c r="DZ91" s="74">
        <v>0</v>
      </c>
      <c r="EA91" s="74">
        <v>0</v>
      </c>
      <c r="EB91" s="74">
        <v>0</v>
      </c>
      <c r="EC91" s="74">
        <v>0</v>
      </c>
      <c r="ED91" s="74">
        <v>0</v>
      </c>
      <c r="EE91" s="74">
        <v>0</v>
      </c>
      <c r="EF91" s="74">
        <v>0</v>
      </c>
      <c r="EG91" s="74">
        <v>0</v>
      </c>
      <c r="EH91" s="74">
        <v>0</v>
      </c>
      <c r="EI91" s="8">
        <f>Table2[[#This Row],[Total Industrial Employees FY20]]+Table2[[#This Row],[Total Restaurant Employees FY20]]+Table2[[#This Row],[Total Retail Employees FY20]]+Table2[[#This Row],[Total Other Employees FY20]]</f>
        <v>0</v>
      </c>
      <c r="EJ91" s="8">
        <f>Table2[[#This Row],[Number of Industrial Employees Earning More than Living Wage FY20]]+Table2[[#This Row],[Number of Restaurant Employees Earning More than Living Wage FY20]]+Table2[[#This Row],[Number of Retail Employees Earning More than Living Wage FY20]]+Table2[[#This Row],[Number of Other Employees Earning More than Living Wage FY20]]</f>
        <v>0</v>
      </c>
      <c r="EK91" s="72">
        <v>0</v>
      </c>
    </row>
    <row r="92" spans="1:141" x14ac:dyDescent="0.25">
      <c r="A92" s="9">
        <v>93930</v>
      </c>
      <c r="B92" s="11" t="s">
        <v>367</v>
      </c>
      <c r="C92" s="11" t="s">
        <v>820</v>
      </c>
      <c r="D92" s="11" t="s">
        <v>1045</v>
      </c>
      <c r="E92" s="15">
        <v>21</v>
      </c>
      <c r="F92" s="7">
        <v>1455</v>
      </c>
      <c r="G92" s="7">
        <v>7</v>
      </c>
      <c r="H92" s="7">
        <v>46326</v>
      </c>
      <c r="I92" s="7">
        <v>19000</v>
      </c>
      <c r="J92" s="7">
        <v>445110</v>
      </c>
      <c r="K92" s="11" t="s">
        <v>1309</v>
      </c>
      <c r="L92" s="11" t="s">
        <v>1331</v>
      </c>
      <c r="M92" s="11" t="s">
        <v>1333</v>
      </c>
      <c r="N92" s="18">
        <v>805000</v>
      </c>
      <c r="O92" s="11" t="s">
        <v>1684</v>
      </c>
      <c r="P92" s="8">
        <v>75</v>
      </c>
      <c r="Q92" s="8">
        <v>0</v>
      </c>
      <c r="R92" s="8">
        <v>56</v>
      </c>
      <c r="S92" s="8">
        <v>0</v>
      </c>
      <c r="T92" s="8">
        <v>0</v>
      </c>
      <c r="U92" s="8">
        <v>131</v>
      </c>
      <c r="V92" s="8">
        <v>93</v>
      </c>
      <c r="W92" s="8">
        <v>0</v>
      </c>
      <c r="X92" s="8">
        <v>0</v>
      </c>
      <c r="Y92" s="8">
        <v>79</v>
      </c>
      <c r="Z92" s="8">
        <v>6</v>
      </c>
      <c r="AA92" s="19">
        <v>0</v>
      </c>
      <c r="AB92" s="8">
        <v>0</v>
      </c>
      <c r="AC92" s="8">
        <v>0</v>
      </c>
      <c r="AD92" s="8">
        <v>0</v>
      </c>
      <c r="AE92" s="8">
        <v>0</v>
      </c>
      <c r="AF92" s="8">
        <v>100</v>
      </c>
      <c r="AG92" s="8" t="s">
        <v>1686</v>
      </c>
      <c r="AH92" s="8" t="s">
        <v>1686</v>
      </c>
      <c r="AI92" s="60">
        <v>121.6923</v>
      </c>
      <c r="AJ92" s="60">
        <v>1226.336</v>
      </c>
      <c r="AK92" s="60">
        <v>213.34139999999999</v>
      </c>
      <c r="AL92" s="60">
        <f>Table2[[#This Row],[Company Direct Land Through FY20]]+Table2[[#This Row],[Company Direct Land FY20 and After]]</f>
        <v>1439.6774</v>
      </c>
      <c r="AM92" s="60">
        <v>226</v>
      </c>
      <c r="AN92" s="60">
        <v>1373.799</v>
      </c>
      <c r="AO92" s="60">
        <v>396.2056</v>
      </c>
      <c r="AP92" s="60">
        <f>Table2[[#This Row],[Company Direct Building Through FY20]]+Table2[[#This Row],[Company Direct Building FY20 and After]]</f>
        <v>1770.0046</v>
      </c>
      <c r="AQ92" s="60">
        <v>0</v>
      </c>
      <c r="AR92" s="60">
        <v>0</v>
      </c>
      <c r="AS92" s="60">
        <v>0</v>
      </c>
      <c r="AT92" s="60">
        <f>Table2[[#This Row],[Mortgage Recording Tax Through FY20]]+Table2[[#This Row],[Mortgage Recording Tax FY20 and After]]</f>
        <v>0</v>
      </c>
      <c r="AU92" s="60">
        <v>0</v>
      </c>
      <c r="AV92" s="60">
        <v>0</v>
      </c>
      <c r="AW92" s="60">
        <v>0</v>
      </c>
      <c r="AX92" s="60">
        <f>Table2[[#This Row],[Pilot Savings Through FY20]]+Table2[[#This Row],[Pilot Savings FY20 and After]]</f>
        <v>0</v>
      </c>
      <c r="AY92" s="60">
        <v>0</v>
      </c>
      <c r="AZ92" s="60">
        <v>0</v>
      </c>
      <c r="BA92" s="60">
        <v>0</v>
      </c>
      <c r="BB92" s="60">
        <f>Table2[[#This Row],[Mortgage Recording Tax Exemption Through FY20]]+Table2[[#This Row],[Indirect and Induced Land FY20]]</f>
        <v>28.6708</v>
      </c>
      <c r="BC92" s="60">
        <v>28.6708</v>
      </c>
      <c r="BD92" s="60">
        <v>169.7038</v>
      </c>
      <c r="BE92" s="60">
        <v>50.263399999999997</v>
      </c>
      <c r="BF92" s="60">
        <f>Table2[[#This Row],[Indirect and Induced Land Through FY20]]+Table2[[#This Row],[Indirect and Induced Land FY20 and After]]</f>
        <v>219.96719999999999</v>
      </c>
      <c r="BG92" s="60">
        <v>101.65089999999999</v>
      </c>
      <c r="BH92" s="60">
        <v>601.67679999999996</v>
      </c>
      <c r="BI92" s="60">
        <v>178.2064</v>
      </c>
      <c r="BJ92" s="60">
        <f>Table2[[#This Row],[Indirect and Induced Building Through FY20]]+Table2[[#This Row],[Indirect and Induced Building FY20 and After]]</f>
        <v>779.88319999999999</v>
      </c>
      <c r="BK92" s="60">
        <v>478.01400000000001</v>
      </c>
      <c r="BL92" s="60">
        <v>3371.5156000000002</v>
      </c>
      <c r="BM92" s="60">
        <v>838.01679999999999</v>
      </c>
      <c r="BN92" s="60">
        <f>Table2[[#This Row],[TOTAL Real Property Related Taxes Through FY20]]+Table2[[#This Row],[TOTAL Real Property Related Taxes FY20 and After]]</f>
        <v>4209.5324000000001</v>
      </c>
      <c r="BO92" s="60">
        <v>218.15960000000001</v>
      </c>
      <c r="BP92" s="60">
        <v>1438.3871999999999</v>
      </c>
      <c r="BQ92" s="60">
        <v>382.46030000000002</v>
      </c>
      <c r="BR92" s="60">
        <f>Table2[[#This Row],[Company Direct Through FY20]]+Table2[[#This Row],[Company Direct FY20 and After]]</f>
        <v>1820.8474999999999</v>
      </c>
      <c r="BS92" s="60">
        <v>0</v>
      </c>
      <c r="BT92" s="60">
        <v>90.750500000000002</v>
      </c>
      <c r="BU92" s="60">
        <v>0</v>
      </c>
      <c r="BV92" s="60">
        <f>Table2[[#This Row],[Sales Tax Exemption Through FY20]]+Table2[[#This Row],[Sales Tax Exemption FY20 and After]]</f>
        <v>90.750500000000002</v>
      </c>
      <c r="BW92" s="60">
        <v>0</v>
      </c>
      <c r="BX92" s="60">
        <v>0</v>
      </c>
      <c r="BY92" s="60">
        <v>0</v>
      </c>
      <c r="BZ92" s="60">
        <f>Table2[[#This Row],[Energy Tax Savings Through FY20]]+Table2[[#This Row],[Energy Tax Savings FY20 and After]]</f>
        <v>0</v>
      </c>
      <c r="CA92" s="60">
        <v>0</v>
      </c>
      <c r="CB92" s="60">
        <v>0</v>
      </c>
      <c r="CC92" s="60">
        <v>0</v>
      </c>
      <c r="CD92" s="60">
        <f>Table2[[#This Row],[Tax Exempt Bond Savings Through FY20]]+Table2[[#This Row],[Tax Exempt Bond Savings FY20 and After]]</f>
        <v>0</v>
      </c>
      <c r="CE92" s="60">
        <v>129.7807</v>
      </c>
      <c r="CF92" s="60">
        <v>867.90970000000004</v>
      </c>
      <c r="CG92" s="60">
        <v>227.5214</v>
      </c>
      <c r="CH92" s="60">
        <f>Table2[[#This Row],[Indirect and Induced Through FY20]]+Table2[[#This Row],[Indirect and Induced FY20 and After]]</f>
        <v>1095.4311</v>
      </c>
      <c r="CI92" s="60">
        <v>347.94029999999998</v>
      </c>
      <c r="CJ92" s="60">
        <v>2215.5464000000002</v>
      </c>
      <c r="CK92" s="60">
        <v>609.98170000000005</v>
      </c>
      <c r="CL92" s="60">
        <f>Table2[[#This Row],[TOTAL Income Consumption Use Taxes Through FY20]]+Table2[[#This Row],[TOTAL Income Consumption Use Taxes FY20 and After]]</f>
        <v>2825.5281000000004</v>
      </c>
      <c r="CM92" s="60">
        <v>0</v>
      </c>
      <c r="CN92" s="60">
        <v>90.750500000000002</v>
      </c>
      <c r="CO92" s="60">
        <v>0</v>
      </c>
      <c r="CP92" s="60">
        <f>Table2[[#This Row],[Assistance Provided Through FY20]]+Table2[[#This Row],[Assistance Provided FY20 and After]]</f>
        <v>90.750500000000002</v>
      </c>
      <c r="CQ92" s="60">
        <v>0</v>
      </c>
      <c r="CR92" s="60">
        <v>0</v>
      </c>
      <c r="CS92" s="60">
        <v>0</v>
      </c>
      <c r="CT92" s="60">
        <f>Table2[[#This Row],[Recapture Cancellation Reduction Amount Through FY20]]+Table2[[#This Row],[Recapture Cancellation Reduction Amount FY20 and After]]</f>
        <v>0</v>
      </c>
      <c r="CU92" s="60">
        <v>0</v>
      </c>
      <c r="CV92" s="60">
        <v>0</v>
      </c>
      <c r="CW92" s="60">
        <v>0</v>
      </c>
      <c r="CX92" s="60">
        <f>Table2[[#This Row],[Penalty Paid Through FY20]]+Table2[[#This Row],[Penalty Paid FY20 and After]]</f>
        <v>0</v>
      </c>
      <c r="CY92" s="60">
        <v>0</v>
      </c>
      <c r="CZ92" s="60">
        <v>90.750500000000002</v>
      </c>
      <c r="DA92" s="60">
        <v>0</v>
      </c>
      <c r="DB92" s="60">
        <f>Table2[[#This Row],[TOTAL Assistance Net of Recapture Penalties Through FY20]]+Table2[[#This Row],[TOTAL Assistance Net of Recapture Penalties FY20 and After]]</f>
        <v>90.750500000000002</v>
      </c>
      <c r="DC92" s="60">
        <v>565.8519</v>
      </c>
      <c r="DD92" s="60">
        <v>4038.5221999999999</v>
      </c>
      <c r="DE92" s="60">
        <v>992.00729999999999</v>
      </c>
      <c r="DF92" s="60">
        <f>Table2[[#This Row],[Company Direct Tax Revenue Before Assistance Through FY20]]+Table2[[#This Row],[Company Direct Tax Revenue Before Assistance FY20 and After]]</f>
        <v>5030.5294999999996</v>
      </c>
      <c r="DG92" s="60">
        <v>260.10239999999999</v>
      </c>
      <c r="DH92" s="60">
        <v>1639.2902999999999</v>
      </c>
      <c r="DI92" s="60">
        <v>455.99119999999999</v>
      </c>
      <c r="DJ92" s="60">
        <f>Table2[[#This Row],[Indirect and Induced Tax Revenues FY20 and After]]+Table2[[#This Row],[Indirect and Induced Tax Revenues Through FY20]]</f>
        <v>2095.2815000000001</v>
      </c>
      <c r="DK92" s="60">
        <v>825.95429999999999</v>
      </c>
      <c r="DL92" s="60">
        <v>5677.8125</v>
      </c>
      <c r="DM92" s="60">
        <v>1447.9984999999999</v>
      </c>
      <c r="DN92" s="60">
        <f>Table2[[#This Row],[TOTAL Tax Revenues Before Assistance FY20 and After]]+Table2[[#This Row],[TOTAL Tax Revenues Before Assistance Through FY20]]</f>
        <v>7125.8109999999997</v>
      </c>
      <c r="DO92" s="60">
        <v>825.95429999999999</v>
      </c>
      <c r="DP92" s="60">
        <v>5587.0619999999999</v>
      </c>
      <c r="DQ92" s="60">
        <v>1447.9984999999999</v>
      </c>
      <c r="DR92" s="60">
        <f>Table2[[#This Row],[TOTAL Tax Revenues Net of Assistance Recapture and Penalty Through FY20]]+Table2[[#This Row],[TOTAL Tax Revenues Net of Assistance Recapture and Penalty FY20 and After]]</f>
        <v>7035.0604999999996</v>
      </c>
      <c r="DS92" s="60">
        <v>0</v>
      </c>
      <c r="DT92" s="60">
        <v>0</v>
      </c>
      <c r="DU92" s="60">
        <v>0</v>
      </c>
      <c r="DV92" s="60">
        <v>0</v>
      </c>
      <c r="DW92" s="74">
        <v>0</v>
      </c>
      <c r="DX92" s="74">
        <v>0</v>
      </c>
      <c r="DY92" s="74">
        <v>0</v>
      </c>
      <c r="DZ92" s="74">
        <v>0</v>
      </c>
      <c r="EA92" s="74">
        <v>0</v>
      </c>
      <c r="EB92" s="74">
        <v>0</v>
      </c>
      <c r="EC92" s="74">
        <v>0</v>
      </c>
      <c r="ED92" s="74">
        <v>0</v>
      </c>
      <c r="EE92" s="74">
        <v>0</v>
      </c>
      <c r="EF92" s="74">
        <v>0</v>
      </c>
      <c r="EG92" s="74">
        <v>0</v>
      </c>
      <c r="EH92" s="74">
        <v>0</v>
      </c>
      <c r="EI92" s="8">
        <f>Table2[[#This Row],[Total Industrial Employees FY20]]+Table2[[#This Row],[Total Restaurant Employees FY20]]+Table2[[#This Row],[Total Retail Employees FY20]]+Table2[[#This Row],[Total Other Employees FY20]]</f>
        <v>0</v>
      </c>
      <c r="EJ92" s="8">
        <f>Table2[[#This Row],[Number of Industrial Employees Earning More than Living Wage FY20]]+Table2[[#This Row],[Number of Restaurant Employees Earning More than Living Wage FY20]]+Table2[[#This Row],[Number of Retail Employees Earning More than Living Wage FY20]]+Table2[[#This Row],[Number of Other Employees Earning More than Living Wage FY20]]</f>
        <v>0</v>
      </c>
      <c r="EK92" s="72">
        <v>0</v>
      </c>
    </row>
    <row r="93" spans="1:141" x14ac:dyDescent="0.25">
      <c r="A93" s="9">
        <v>93928</v>
      </c>
      <c r="B93" s="11" t="s">
        <v>365</v>
      </c>
      <c r="C93" s="11" t="s">
        <v>818</v>
      </c>
      <c r="D93" s="11" t="s">
        <v>1044</v>
      </c>
      <c r="E93" s="15">
        <v>41</v>
      </c>
      <c r="F93" s="7">
        <v>3798</v>
      </c>
      <c r="G93" s="7">
        <v>25</v>
      </c>
      <c r="H93" s="7">
        <v>47103</v>
      </c>
      <c r="I93" s="7">
        <v>45825</v>
      </c>
      <c r="J93" s="7">
        <v>445110</v>
      </c>
      <c r="K93" s="11" t="s">
        <v>1309</v>
      </c>
      <c r="L93" s="11" t="s">
        <v>1331</v>
      </c>
      <c r="M93" s="11" t="s">
        <v>1060</v>
      </c>
      <c r="N93" s="18">
        <v>910000</v>
      </c>
      <c r="O93" s="11" t="s">
        <v>1684</v>
      </c>
      <c r="P93" s="8">
        <v>90</v>
      </c>
      <c r="Q93" s="8">
        <v>0</v>
      </c>
      <c r="R93" s="8">
        <v>43</v>
      </c>
      <c r="S93" s="8">
        <v>0</v>
      </c>
      <c r="T93" s="8">
        <v>0</v>
      </c>
      <c r="U93" s="8">
        <v>133</v>
      </c>
      <c r="V93" s="8">
        <v>88</v>
      </c>
      <c r="W93" s="8">
        <v>0</v>
      </c>
      <c r="X93" s="8">
        <v>0</v>
      </c>
      <c r="Y93" s="8">
        <v>79</v>
      </c>
      <c r="Z93" s="8">
        <v>6</v>
      </c>
      <c r="AA93" s="19">
        <v>0</v>
      </c>
      <c r="AB93" s="8">
        <v>0</v>
      </c>
      <c r="AC93" s="8">
        <v>0</v>
      </c>
      <c r="AD93" s="8">
        <v>0</v>
      </c>
      <c r="AE93" s="8">
        <v>0</v>
      </c>
      <c r="AF93" s="8">
        <v>100</v>
      </c>
      <c r="AG93" s="8" t="s">
        <v>1686</v>
      </c>
      <c r="AH93" s="8" t="s">
        <v>1686</v>
      </c>
      <c r="AI93" s="60">
        <v>109.791</v>
      </c>
      <c r="AJ93" s="60">
        <v>721.05319999999995</v>
      </c>
      <c r="AK93" s="60">
        <v>129.99289999999999</v>
      </c>
      <c r="AL93" s="60">
        <f>Table2[[#This Row],[Company Direct Land Through FY20]]+Table2[[#This Row],[Company Direct Land FY20 and After]]</f>
        <v>851.04609999999991</v>
      </c>
      <c r="AM93" s="60">
        <v>203.89750000000001</v>
      </c>
      <c r="AN93" s="60">
        <v>1016.4118</v>
      </c>
      <c r="AO93" s="60">
        <v>241.4153</v>
      </c>
      <c r="AP93" s="60">
        <f>Table2[[#This Row],[Company Direct Building Through FY20]]+Table2[[#This Row],[Company Direct Building FY20 and After]]</f>
        <v>1257.8271</v>
      </c>
      <c r="AQ93" s="60">
        <v>0</v>
      </c>
      <c r="AR93" s="60">
        <v>0</v>
      </c>
      <c r="AS93" s="60">
        <v>0</v>
      </c>
      <c r="AT93" s="60">
        <f>Table2[[#This Row],[Mortgage Recording Tax Through FY20]]+Table2[[#This Row],[Mortgage Recording Tax FY20 and After]]</f>
        <v>0</v>
      </c>
      <c r="AU93" s="60">
        <v>0</v>
      </c>
      <c r="AV93" s="60">
        <v>0</v>
      </c>
      <c r="AW93" s="60">
        <v>0</v>
      </c>
      <c r="AX93" s="60">
        <f>Table2[[#This Row],[Pilot Savings Through FY20]]+Table2[[#This Row],[Pilot Savings FY20 and After]]</f>
        <v>0</v>
      </c>
      <c r="AY93" s="60">
        <v>0</v>
      </c>
      <c r="AZ93" s="60">
        <v>0</v>
      </c>
      <c r="BA93" s="60">
        <v>0</v>
      </c>
      <c r="BB93" s="60">
        <f>Table2[[#This Row],[Mortgage Recording Tax Exemption Through FY20]]+Table2[[#This Row],[Indirect and Induced Land FY20]]</f>
        <v>27.129300000000001</v>
      </c>
      <c r="BC93" s="60">
        <v>27.129300000000001</v>
      </c>
      <c r="BD93" s="60">
        <v>175.4308</v>
      </c>
      <c r="BE93" s="60">
        <v>32.121099999999998</v>
      </c>
      <c r="BF93" s="60">
        <f>Table2[[#This Row],[Indirect and Induced Land Through FY20]]+Table2[[#This Row],[Indirect and Induced Land FY20 and After]]</f>
        <v>207.55189999999999</v>
      </c>
      <c r="BG93" s="60">
        <v>96.1858</v>
      </c>
      <c r="BH93" s="60">
        <v>621.9819</v>
      </c>
      <c r="BI93" s="60">
        <v>113.8843</v>
      </c>
      <c r="BJ93" s="60">
        <f>Table2[[#This Row],[Indirect and Induced Building Through FY20]]+Table2[[#This Row],[Indirect and Induced Building FY20 and After]]</f>
        <v>735.86619999999994</v>
      </c>
      <c r="BK93" s="60">
        <v>437.00360000000001</v>
      </c>
      <c r="BL93" s="60">
        <v>2534.8777</v>
      </c>
      <c r="BM93" s="60">
        <v>517.41359999999997</v>
      </c>
      <c r="BN93" s="60">
        <f>Table2[[#This Row],[TOTAL Real Property Related Taxes Through FY20]]+Table2[[#This Row],[TOTAL Real Property Related Taxes FY20 and After]]</f>
        <v>3052.2912999999999</v>
      </c>
      <c r="BO93" s="60">
        <v>224.7347</v>
      </c>
      <c r="BP93" s="60">
        <v>1610.9599000000001</v>
      </c>
      <c r="BQ93" s="60">
        <v>266.08659999999998</v>
      </c>
      <c r="BR93" s="60">
        <f>Table2[[#This Row],[Company Direct Through FY20]]+Table2[[#This Row],[Company Direct FY20 and After]]</f>
        <v>1877.0464999999999</v>
      </c>
      <c r="BS93" s="60">
        <v>0</v>
      </c>
      <c r="BT93" s="60">
        <v>12.075900000000001</v>
      </c>
      <c r="BU93" s="60">
        <v>0</v>
      </c>
      <c r="BV93" s="60">
        <f>Table2[[#This Row],[Sales Tax Exemption Through FY20]]+Table2[[#This Row],[Sales Tax Exemption FY20 and After]]</f>
        <v>12.075900000000001</v>
      </c>
      <c r="BW93" s="60">
        <v>0</v>
      </c>
      <c r="BX93" s="60">
        <v>0</v>
      </c>
      <c r="BY93" s="60">
        <v>0</v>
      </c>
      <c r="BZ93" s="60">
        <f>Table2[[#This Row],[Energy Tax Savings Through FY20]]+Table2[[#This Row],[Energy Tax Savings FY20 and After]]</f>
        <v>0</v>
      </c>
      <c r="CA93" s="60">
        <v>0</v>
      </c>
      <c r="CB93" s="60">
        <v>0</v>
      </c>
      <c r="CC93" s="60">
        <v>0</v>
      </c>
      <c r="CD93" s="60">
        <f>Table2[[#This Row],[Tax Exempt Bond Savings Through FY20]]+Table2[[#This Row],[Tax Exempt Bond Savings FY20 and After]]</f>
        <v>0</v>
      </c>
      <c r="CE93" s="60">
        <v>133.69220000000001</v>
      </c>
      <c r="CF93" s="60">
        <v>971.36749999999995</v>
      </c>
      <c r="CG93" s="60">
        <v>158.292</v>
      </c>
      <c r="CH93" s="60">
        <f>Table2[[#This Row],[Indirect and Induced Through FY20]]+Table2[[#This Row],[Indirect and Induced FY20 and After]]</f>
        <v>1129.6595</v>
      </c>
      <c r="CI93" s="60">
        <v>358.42689999999999</v>
      </c>
      <c r="CJ93" s="60">
        <v>2570.2514999999999</v>
      </c>
      <c r="CK93" s="60">
        <v>424.37860000000001</v>
      </c>
      <c r="CL93" s="60">
        <f>Table2[[#This Row],[TOTAL Income Consumption Use Taxes Through FY20]]+Table2[[#This Row],[TOTAL Income Consumption Use Taxes FY20 and After]]</f>
        <v>2994.6300999999999</v>
      </c>
      <c r="CM93" s="60">
        <v>0</v>
      </c>
      <c r="CN93" s="60">
        <v>12.075900000000001</v>
      </c>
      <c r="CO93" s="60">
        <v>0</v>
      </c>
      <c r="CP93" s="60">
        <f>Table2[[#This Row],[Assistance Provided Through FY20]]+Table2[[#This Row],[Assistance Provided FY20 and After]]</f>
        <v>12.075900000000001</v>
      </c>
      <c r="CQ93" s="60">
        <v>0</v>
      </c>
      <c r="CR93" s="60">
        <v>0</v>
      </c>
      <c r="CS93" s="60">
        <v>0</v>
      </c>
      <c r="CT93" s="60">
        <f>Table2[[#This Row],[Recapture Cancellation Reduction Amount Through FY20]]+Table2[[#This Row],[Recapture Cancellation Reduction Amount FY20 and After]]</f>
        <v>0</v>
      </c>
      <c r="CU93" s="60">
        <v>0</v>
      </c>
      <c r="CV93" s="60">
        <v>0</v>
      </c>
      <c r="CW93" s="60">
        <v>0</v>
      </c>
      <c r="CX93" s="60">
        <f>Table2[[#This Row],[Penalty Paid Through FY20]]+Table2[[#This Row],[Penalty Paid FY20 and After]]</f>
        <v>0</v>
      </c>
      <c r="CY93" s="60">
        <v>0</v>
      </c>
      <c r="CZ93" s="60">
        <v>12.075900000000001</v>
      </c>
      <c r="DA93" s="60">
        <v>0</v>
      </c>
      <c r="DB93" s="60">
        <f>Table2[[#This Row],[TOTAL Assistance Net of Recapture Penalties Through FY20]]+Table2[[#This Row],[TOTAL Assistance Net of Recapture Penalties FY20 and After]]</f>
        <v>12.075900000000001</v>
      </c>
      <c r="DC93" s="60">
        <v>538.42319999999995</v>
      </c>
      <c r="DD93" s="60">
        <v>3348.4249</v>
      </c>
      <c r="DE93" s="60">
        <v>637.49480000000005</v>
      </c>
      <c r="DF93" s="60">
        <f>Table2[[#This Row],[Company Direct Tax Revenue Before Assistance Through FY20]]+Table2[[#This Row],[Company Direct Tax Revenue Before Assistance FY20 and After]]</f>
        <v>3985.9196999999999</v>
      </c>
      <c r="DG93" s="60">
        <v>257.00729999999999</v>
      </c>
      <c r="DH93" s="60">
        <v>1768.7801999999999</v>
      </c>
      <c r="DI93" s="60">
        <v>304.29739999999998</v>
      </c>
      <c r="DJ93" s="60">
        <f>Table2[[#This Row],[Indirect and Induced Tax Revenues FY20 and After]]+Table2[[#This Row],[Indirect and Induced Tax Revenues Through FY20]]</f>
        <v>2073.0776000000001</v>
      </c>
      <c r="DK93" s="60">
        <v>795.43050000000005</v>
      </c>
      <c r="DL93" s="60">
        <v>5117.2051000000001</v>
      </c>
      <c r="DM93" s="60">
        <v>941.79219999999998</v>
      </c>
      <c r="DN93" s="60">
        <f>Table2[[#This Row],[TOTAL Tax Revenues Before Assistance FY20 and After]]+Table2[[#This Row],[TOTAL Tax Revenues Before Assistance Through FY20]]</f>
        <v>6058.9973</v>
      </c>
      <c r="DO93" s="60">
        <v>795.43050000000005</v>
      </c>
      <c r="DP93" s="60">
        <v>5105.1292000000003</v>
      </c>
      <c r="DQ93" s="60">
        <v>941.79219999999998</v>
      </c>
      <c r="DR93" s="60">
        <f>Table2[[#This Row],[TOTAL Tax Revenues Net of Assistance Recapture and Penalty Through FY20]]+Table2[[#This Row],[TOTAL Tax Revenues Net of Assistance Recapture and Penalty FY20 and After]]</f>
        <v>6046.9214000000002</v>
      </c>
      <c r="DS93" s="60">
        <v>0</v>
      </c>
      <c r="DT93" s="60">
        <v>0</v>
      </c>
      <c r="DU93" s="60">
        <v>0</v>
      </c>
      <c r="DV93" s="60">
        <v>0</v>
      </c>
      <c r="DW93" s="74">
        <v>0</v>
      </c>
      <c r="DX93" s="74">
        <v>0</v>
      </c>
      <c r="DY93" s="74">
        <v>0</v>
      </c>
      <c r="DZ93" s="74">
        <v>0</v>
      </c>
      <c r="EA93" s="74">
        <v>0</v>
      </c>
      <c r="EB93" s="74">
        <v>0</v>
      </c>
      <c r="EC93" s="74">
        <v>0</v>
      </c>
      <c r="ED93" s="74">
        <v>0</v>
      </c>
      <c r="EE93" s="74">
        <v>0</v>
      </c>
      <c r="EF93" s="74">
        <v>0</v>
      </c>
      <c r="EG93" s="74">
        <v>0</v>
      </c>
      <c r="EH93" s="74">
        <v>0</v>
      </c>
      <c r="EI93" s="8">
        <f>Table2[[#This Row],[Total Industrial Employees FY20]]+Table2[[#This Row],[Total Restaurant Employees FY20]]+Table2[[#This Row],[Total Retail Employees FY20]]+Table2[[#This Row],[Total Other Employees FY20]]</f>
        <v>0</v>
      </c>
      <c r="EJ93" s="8">
        <f>Table2[[#This Row],[Number of Industrial Employees Earning More than Living Wage FY20]]+Table2[[#This Row],[Number of Restaurant Employees Earning More than Living Wage FY20]]+Table2[[#This Row],[Number of Retail Employees Earning More than Living Wage FY20]]+Table2[[#This Row],[Number of Other Employees Earning More than Living Wage FY20]]</f>
        <v>0</v>
      </c>
      <c r="EK93" s="72">
        <v>0</v>
      </c>
    </row>
    <row r="94" spans="1:141" x14ac:dyDescent="0.25">
      <c r="A94" s="9">
        <v>93920</v>
      </c>
      <c r="B94" s="11" t="s">
        <v>362</v>
      </c>
      <c r="C94" s="11" t="s">
        <v>815</v>
      </c>
      <c r="D94" s="11" t="s">
        <v>1044</v>
      </c>
      <c r="E94" s="15">
        <v>34</v>
      </c>
      <c r="F94" s="7">
        <v>3104</v>
      </c>
      <c r="G94" s="7">
        <v>1</v>
      </c>
      <c r="H94" s="7">
        <v>100200</v>
      </c>
      <c r="I94" s="7">
        <v>52370</v>
      </c>
      <c r="J94" s="7">
        <v>445110</v>
      </c>
      <c r="K94" s="11" t="s">
        <v>1309</v>
      </c>
      <c r="L94" s="11" t="s">
        <v>1331</v>
      </c>
      <c r="M94" s="11" t="s">
        <v>1060</v>
      </c>
      <c r="N94" s="18">
        <v>980000</v>
      </c>
      <c r="O94" s="11" t="s">
        <v>1684</v>
      </c>
      <c r="P94" s="8">
        <v>106</v>
      </c>
      <c r="Q94" s="8">
        <v>0</v>
      </c>
      <c r="R94" s="8">
        <v>79</v>
      </c>
      <c r="S94" s="8">
        <v>0</v>
      </c>
      <c r="T94" s="8">
        <v>0</v>
      </c>
      <c r="U94" s="8">
        <v>185</v>
      </c>
      <c r="V94" s="8">
        <v>132</v>
      </c>
      <c r="W94" s="8">
        <v>0</v>
      </c>
      <c r="X94" s="8">
        <v>0</v>
      </c>
      <c r="Y94" s="8">
        <v>85</v>
      </c>
      <c r="Z94" s="8">
        <v>6</v>
      </c>
      <c r="AA94" s="19">
        <v>0</v>
      </c>
      <c r="AB94" s="8">
        <v>0</v>
      </c>
      <c r="AC94" s="8">
        <v>0</v>
      </c>
      <c r="AD94" s="8">
        <v>0</v>
      </c>
      <c r="AE94" s="8">
        <v>0</v>
      </c>
      <c r="AF94" s="8">
        <v>100</v>
      </c>
      <c r="AG94" s="8" t="s">
        <v>1686</v>
      </c>
      <c r="AH94" s="8" t="s">
        <v>1686</v>
      </c>
      <c r="AI94" s="60">
        <v>63.445599999999999</v>
      </c>
      <c r="AJ94" s="60">
        <v>601.45619999999997</v>
      </c>
      <c r="AK94" s="60">
        <v>75.119799999999998</v>
      </c>
      <c r="AL94" s="60">
        <f>Table2[[#This Row],[Company Direct Land Through FY20]]+Table2[[#This Row],[Company Direct Land FY20 and After]]</f>
        <v>676.57600000000002</v>
      </c>
      <c r="AM94" s="60">
        <v>117.8276</v>
      </c>
      <c r="AN94" s="60">
        <v>732.7722</v>
      </c>
      <c r="AO94" s="60">
        <v>139.50829999999999</v>
      </c>
      <c r="AP94" s="60">
        <f>Table2[[#This Row],[Company Direct Building Through FY20]]+Table2[[#This Row],[Company Direct Building FY20 and After]]</f>
        <v>872.28049999999996</v>
      </c>
      <c r="AQ94" s="60">
        <v>0</v>
      </c>
      <c r="AR94" s="60">
        <v>0</v>
      </c>
      <c r="AS94" s="60">
        <v>0</v>
      </c>
      <c r="AT94" s="60">
        <f>Table2[[#This Row],[Mortgage Recording Tax Through FY20]]+Table2[[#This Row],[Mortgage Recording Tax FY20 and After]]</f>
        <v>0</v>
      </c>
      <c r="AU94" s="60">
        <v>0</v>
      </c>
      <c r="AV94" s="60">
        <v>0</v>
      </c>
      <c r="AW94" s="60">
        <v>0</v>
      </c>
      <c r="AX94" s="60">
        <f>Table2[[#This Row],[Pilot Savings Through FY20]]+Table2[[#This Row],[Pilot Savings FY20 and After]]</f>
        <v>0</v>
      </c>
      <c r="AY94" s="60">
        <v>0</v>
      </c>
      <c r="AZ94" s="60">
        <v>0</v>
      </c>
      <c r="BA94" s="60">
        <v>0</v>
      </c>
      <c r="BB94" s="60">
        <f>Table2[[#This Row],[Mortgage Recording Tax Exemption Through FY20]]+Table2[[#This Row],[Indirect and Induced Land FY20]]</f>
        <v>40.694000000000003</v>
      </c>
      <c r="BC94" s="60">
        <v>40.694000000000003</v>
      </c>
      <c r="BD94" s="60">
        <v>235.28530000000001</v>
      </c>
      <c r="BE94" s="60">
        <v>48.181800000000003</v>
      </c>
      <c r="BF94" s="60">
        <f>Table2[[#This Row],[Indirect and Induced Land Through FY20]]+Table2[[#This Row],[Indirect and Induced Land FY20 and After]]</f>
        <v>283.46710000000002</v>
      </c>
      <c r="BG94" s="60">
        <v>144.27869999999999</v>
      </c>
      <c r="BH94" s="60">
        <v>834.1934</v>
      </c>
      <c r="BI94" s="60">
        <v>170.82650000000001</v>
      </c>
      <c r="BJ94" s="60">
        <f>Table2[[#This Row],[Indirect and Induced Building Through FY20]]+Table2[[#This Row],[Indirect and Induced Building FY20 and After]]</f>
        <v>1005.0199</v>
      </c>
      <c r="BK94" s="60">
        <v>366.24590000000001</v>
      </c>
      <c r="BL94" s="60">
        <v>2403.7071000000001</v>
      </c>
      <c r="BM94" s="60">
        <v>433.63639999999998</v>
      </c>
      <c r="BN94" s="60">
        <f>Table2[[#This Row],[TOTAL Real Property Related Taxes Through FY20]]+Table2[[#This Row],[TOTAL Real Property Related Taxes FY20 and After]]</f>
        <v>2837.3434999999999</v>
      </c>
      <c r="BO94" s="60">
        <v>337.10210000000001</v>
      </c>
      <c r="BP94" s="60">
        <v>2151.7222999999999</v>
      </c>
      <c r="BQ94" s="60">
        <v>399.13</v>
      </c>
      <c r="BR94" s="60">
        <f>Table2[[#This Row],[Company Direct Through FY20]]+Table2[[#This Row],[Company Direct FY20 and After]]</f>
        <v>2550.8523</v>
      </c>
      <c r="BS94" s="60">
        <v>0</v>
      </c>
      <c r="BT94" s="60">
        <v>53.885300000000001</v>
      </c>
      <c r="BU94" s="60">
        <v>0</v>
      </c>
      <c r="BV94" s="60">
        <f>Table2[[#This Row],[Sales Tax Exemption Through FY20]]+Table2[[#This Row],[Sales Tax Exemption FY20 and After]]</f>
        <v>53.885300000000001</v>
      </c>
      <c r="BW94" s="60">
        <v>0</v>
      </c>
      <c r="BX94" s="60">
        <v>0</v>
      </c>
      <c r="BY94" s="60">
        <v>0</v>
      </c>
      <c r="BZ94" s="60">
        <f>Table2[[#This Row],[Energy Tax Savings Through FY20]]+Table2[[#This Row],[Energy Tax Savings FY20 and After]]</f>
        <v>0</v>
      </c>
      <c r="CA94" s="60">
        <v>0</v>
      </c>
      <c r="CB94" s="60">
        <v>0</v>
      </c>
      <c r="CC94" s="60">
        <v>0</v>
      </c>
      <c r="CD94" s="60">
        <f>Table2[[#This Row],[Tax Exempt Bond Savings Through FY20]]+Table2[[#This Row],[Tax Exempt Bond Savings FY20 and After]]</f>
        <v>0</v>
      </c>
      <c r="CE94" s="60">
        <v>200.53829999999999</v>
      </c>
      <c r="CF94" s="60">
        <v>1296.5753</v>
      </c>
      <c r="CG94" s="60">
        <v>237.43799999999999</v>
      </c>
      <c r="CH94" s="60">
        <f>Table2[[#This Row],[Indirect and Induced Through FY20]]+Table2[[#This Row],[Indirect and Induced FY20 and After]]</f>
        <v>1534.0133000000001</v>
      </c>
      <c r="CI94" s="60">
        <v>537.6404</v>
      </c>
      <c r="CJ94" s="60">
        <v>3394.4123</v>
      </c>
      <c r="CK94" s="60">
        <v>636.56799999999998</v>
      </c>
      <c r="CL94" s="60">
        <f>Table2[[#This Row],[TOTAL Income Consumption Use Taxes Through FY20]]+Table2[[#This Row],[TOTAL Income Consumption Use Taxes FY20 and After]]</f>
        <v>4030.9803000000002</v>
      </c>
      <c r="CM94" s="60">
        <v>0</v>
      </c>
      <c r="CN94" s="60">
        <v>53.885300000000001</v>
      </c>
      <c r="CO94" s="60">
        <v>0</v>
      </c>
      <c r="CP94" s="60">
        <f>Table2[[#This Row],[Assistance Provided Through FY20]]+Table2[[#This Row],[Assistance Provided FY20 and After]]</f>
        <v>53.885300000000001</v>
      </c>
      <c r="CQ94" s="60">
        <v>0</v>
      </c>
      <c r="CR94" s="60">
        <v>0</v>
      </c>
      <c r="CS94" s="60">
        <v>0</v>
      </c>
      <c r="CT94" s="60">
        <f>Table2[[#This Row],[Recapture Cancellation Reduction Amount Through FY20]]+Table2[[#This Row],[Recapture Cancellation Reduction Amount FY20 and After]]</f>
        <v>0</v>
      </c>
      <c r="CU94" s="60">
        <v>0</v>
      </c>
      <c r="CV94" s="60">
        <v>0</v>
      </c>
      <c r="CW94" s="60">
        <v>0</v>
      </c>
      <c r="CX94" s="60">
        <f>Table2[[#This Row],[Penalty Paid Through FY20]]+Table2[[#This Row],[Penalty Paid FY20 and After]]</f>
        <v>0</v>
      </c>
      <c r="CY94" s="60">
        <v>0</v>
      </c>
      <c r="CZ94" s="60">
        <v>53.885300000000001</v>
      </c>
      <c r="DA94" s="60">
        <v>0</v>
      </c>
      <c r="DB94" s="60">
        <f>Table2[[#This Row],[TOTAL Assistance Net of Recapture Penalties Through FY20]]+Table2[[#This Row],[TOTAL Assistance Net of Recapture Penalties FY20 and After]]</f>
        <v>53.885300000000001</v>
      </c>
      <c r="DC94" s="60">
        <v>518.37530000000004</v>
      </c>
      <c r="DD94" s="60">
        <v>3485.9506999999999</v>
      </c>
      <c r="DE94" s="60">
        <v>613.75810000000001</v>
      </c>
      <c r="DF94" s="60">
        <f>Table2[[#This Row],[Company Direct Tax Revenue Before Assistance Through FY20]]+Table2[[#This Row],[Company Direct Tax Revenue Before Assistance FY20 and After]]</f>
        <v>4099.7088000000003</v>
      </c>
      <c r="DG94" s="60">
        <v>385.51100000000002</v>
      </c>
      <c r="DH94" s="60">
        <v>2366.0540000000001</v>
      </c>
      <c r="DI94" s="60">
        <v>456.44630000000001</v>
      </c>
      <c r="DJ94" s="60">
        <f>Table2[[#This Row],[Indirect and Induced Tax Revenues FY20 and After]]+Table2[[#This Row],[Indirect and Induced Tax Revenues Through FY20]]</f>
        <v>2822.5003000000002</v>
      </c>
      <c r="DK94" s="60">
        <v>903.88630000000001</v>
      </c>
      <c r="DL94" s="60">
        <v>5852.0047000000004</v>
      </c>
      <c r="DM94" s="60">
        <v>1070.2044000000001</v>
      </c>
      <c r="DN94" s="60">
        <f>Table2[[#This Row],[TOTAL Tax Revenues Before Assistance FY20 and After]]+Table2[[#This Row],[TOTAL Tax Revenues Before Assistance Through FY20]]</f>
        <v>6922.2091</v>
      </c>
      <c r="DO94" s="60">
        <v>903.88630000000001</v>
      </c>
      <c r="DP94" s="60">
        <v>5798.1193999999996</v>
      </c>
      <c r="DQ94" s="60">
        <v>1070.2044000000001</v>
      </c>
      <c r="DR94" s="60">
        <f>Table2[[#This Row],[TOTAL Tax Revenues Net of Assistance Recapture and Penalty Through FY20]]+Table2[[#This Row],[TOTAL Tax Revenues Net of Assistance Recapture and Penalty FY20 and After]]</f>
        <v>6868.3238000000001</v>
      </c>
      <c r="DS94" s="60">
        <v>0</v>
      </c>
      <c r="DT94" s="60">
        <v>0</v>
      </c>
      <c r="DU94" s="60">
        <v>0</v>
      </c>
      <c r="DV94" s="60">
        <v>0</v>
      </c>
      <c r="DW94" s="74">
        <v>0</v>
      </c>
      <c r="DX94" s="74">
        <v>0</v>
      </c>
      <c r="DY94" s="74">
        <v>0</v>
      </c>
      <c r="DZ94" s="74">
        <v>0</v>
      </c>
      <c r="EA94" s="74">
        <v>0</v>
      </c>
      <c r="EB94" s="74">
        <v>0</v>
      </c>
      <c r="EC94" s="74">
        <v>0</v>
      </c>
      <c r="ED94" s="74">
        <v>0</v>
      </c>
      <c r="EE94" s="74">
        <v>0</v>
      </c>
      <c r="EF94" s="74">
        <v>0</v>
      </c>
      <c r="EG94" s="74">
        <v>0</v>
      </c>
      <c r="EH94" s="74">
        <v>0</v>
      </c>
      <c r="EI94" s="8">
        <f>Table2[[#This Row],[Total Industrial Employees FY20]]+Table2[[#This Row],[Total Restaurant Employees FY20]]+Table2[[#This Row],[Total Retail Employees FY20]]+Table2[[#This Row],[Total Other Employees FY20]]</f>
        <v>0</v>
      </c>
      <c r="EJ94" s="8">
        <f>Table2[[#This Row],[Number of Industrial Employees Earning More than Living Wage FY20]]+Table2[[#This Row],[Number of Restaurant Employees Earning More than Living Wage FY20]]+Table2[[#This Row],[Number of Retail Employees Earning More than Living Wage FY20]]+Table2[[#This Row],[Number of Other Employees Earning More than Living Wage FY20]]</f>
        <v>0</v>
      </c>
      <c r="EK94" s="72">
        <v>0</v>
      </c>
    </row>
    <row r="95" spans="1:141" x14ac:dyDescent="0.25">
      <c r="A95" s="9">
        <v>94073</v>
      </c>
      <c r="B95" s="11" t="s">
        <v>481</v>
      </c>
      <c r="C95" s="11" t="s">
        <v>933</v>
      </c>
      <c r="D95" s="11" t="s">
        <v>1046</v>
      </c>
      <c r="E95" s="15">
        <v>3</v>
      </c>
      <c r="F95" s="7">
        <v>729</v>
      </c>
      <c r="G95" s="7">
        <v>60</v>
      </c>
      <c r="H95" s="7">
        <v>65034</v>
      </c>
      <c r="I95" s="7">
        <v>1653912</v>
      </c>
      <c r="J95" s="7">
        <v>531120</v>
      </c>
      <c r="K95" s="11" t="s">
        <v>1238</v>
      </c>
      <c r="L95" s="11" t="s">
        <v>1490</v>
      </c>
      <c r="M95" s="11" t="s">
        <v>1491</v>
      </c>
      <c r="N95" s="18">
        <v>2180000000</v>
      </c>
      <c r="O95" s="11" t="s">
        <v>1675</v>
      </c>
      <c r="P95" s="8">
        <v>82</v>
      </c>
      <c r="Q95" s="8">
        <v>0</v>
      </c>
      <c r="R95" s="8">
        <v>1458</v>
      </c>
      <c r="S95" s="8">
        <v>101</v>
      </c>
      <c r="T95" s="8">
        <v>53</v>
      </c>
      <c r="U95" s="8">
        <v>1694</v>
      </c>
      <c r="V95" s="8">
        <v>1653</v>
      </c>
      <c r="W95" s="8">
        <v>565</v>
      </c>
      <c r="X95" s="8">
        <v>0</v>
      </c>
      <c r="Y95" s="8">
        <v>0</v>
      </c>
      <c r="Z95" s="8">
        <v>6008</v>
      </c>
      <c r="AA95" s="19">
        <v>0</v>
      </c>
      <c r="AB95" s="8">
        <v>0</v>
      </c>
      <c r="AC95" s="8">
        <v>0</v>
      </c>
      <c r="AD95" s="8">
        <v>0</v>
      </c>
      <c r="AE95" s="8">
        <v>0</v>
      </c>
      <c r="AF95" s="8">
        <v>62.04250295159386</v>
      </c>
      <c r="AG95" s="8" t="s">
        <v>1686</v>
      </c>
      <c r="AH95" s="8" t="s">
        <v>1687</v>
      </c>
      <c r="AI95" s="60">
        <v>1461.6135999999999</v>
      </c>
      <c r="AJ95" s="60">
        <v>3641.4578999999999</v>
      </c>
      <c r="AK95" s="60">
        <v>19534.996800000001</v>
      </c>
      <c r="AL95" s="60">
        <f>Table2[[#This Row],[Company Direct Land Through FY20]]+Table2[[#This Row],[Company Direct Land FY20 and After]]</f>
        <v>23176.454700000002</v>
      </c>
      <c r="AM95" s="60">
        <v>24306.847699999998</v>
      </c>
      <c r="AN95" s="60">
        <v>75208.0766</v>
      </c>
      <c r="AO95" s="60">
        <v>324869.85070000001</v>
      </c>
      <c r="AP95" s="60">
        <f>Table2[[#This Row],[Company Direct Building Through FY20]]+Table2[[#This Row],[Company Direct Building FY20 and After]]</f>
        <v>400077.92729999998</v>
      </c>
      <c r="AQ95" s="60">
        <v>0</v>
      </c>
      <c r="AR95" s="60">
        <v>0</v>
      </c>
      <c r="AS95" s="60">
        <v>0</v>
      </c>
      <c r="AT95" s="60">
        <f>Table2[[#This Row],[Mortgage Recording Tax Through FY20]]+Table2[[#This Row],[Mortgage Recording Tax FY20 and After]]</f>
        <v>0</v>
      </c>
      <c r="AU95" s="60">
        <v>8589.4871000000003</v>
      </c>
      <c r="AV95" s="60">
        <v>6343.4063999999998</v>
      </c>
      <c r="AW95" s="60">
        <v>114801.6153</v>
      </c>
      <c r="AX95" s="60">
        <f>Table2[[#This Row],[Pilot Savings Through FY20]]+Table2[[#This Row],[Pilot Savings FY20 and After]]</f>
        <v>121145.02170000001</v>
      </c>
      <c r="AY95" s="60">
        <v>0</v>
      </c>
      <c r="AZ95" s="60">
        <v>0</v>
      </c>
      <c r="BA95" s="60">
        <v>0</v>
      </c>
      <c r="BB95" s="60">
        <f>Table2[[#This Row],[Mortgage Recording Tax Exemption Through FY20]]+Table2[[#This Row],[Indirect and Induced Land FY20]]</f>
        <v>1212.7053000000001</v>
      </c>
      <c r="BC95" s="60">
        <v>1212.7053000000001</v>
      </c>
      <c r="BD95" s="60">
        <v>1730.8086000000001</v>
      </c>
      <c r="BE95" s="60">
        <v>11398.1163</v>
      </c>
      <c r="BF95" s="60">
        <f>Table2[[#This Row],[Indirect and Induced Land Through FY20]]+Table2[[#This Row],[Indirect and Induced Land FY20 and After]]</f>
        <v>13128.9249</v>
      </c>
      <c r="BG95" s="60">
        <v>4299.5915000000005</v>
      </c>
      <c r="BH95" s="60">
        <v>6136.5033000000003</v>
      </c>
      <c r="BI95" s="60">
        <v>40411.502899999999</v>
      </c>
      <c r="BJ95" s="60">
        <f>Table2[[#This Row],[Indirect and Induced Building Through FY20]]+Table2[[#This Row],[Indirect and Induced Building FY20 and After]]</f>
        <v>46548.006200000003</v>
      </c>
      <c r="BK95" s="60">
        <v>22691.271000000001</v>
      </c>
      <c r="BL95" s="60">
        <v>80373.440000000002</v>
      </c>
      <c r="BM95" s="60">
        <v>281412.85139999999</v>
      </c>
      <c r="BN95" s="60">
        <f>Table2[[#This Row],[TOTAL Real Property Related Taxes Through FY20]]+Table2[[#This Row],[TOTAL Real Property Related Taxes FY20 and After]]</f>
        <v>361786.29139999999</v>
      </c>
      <c r="BO95" s="60">
        <v>11873.9557</v>
      </c>
      <c r="BP95" s="60">
        <v>17483.303100000001</v>
      </c>
      <c r="BQ95" s="60">
        <v>121343.56939999999</v>
      </c>
      <c r="BR95" s="60">
        <f>Table2[[#This Row],[Company Direct Through FY20]]+Table2[[#This Row],[Company Direct FY20 and After]]</f>
        <v>138826.8725</v>
      </c>
      <c r="BS95" s="60">
        <v>0</v>
      </c>
      <c r="BT95" s="60">
        <v>0</v>
      </c>
      <c r="BU95" s="60">
        <v>0</v>
      </c>
      <c r="BV95" s="60">
        <f>Table2[[#This Row],[Sales Tax Exemption Through FY20]]+Table2[[#This Row],[Sales Tax Exemption FY20 and After]]</f>
        <v>0</v>
      </c>
      <c r="BW95" s="60">
        <v>0</v>
      </c>
      <c r="BX95" s="60">
        <v>0</v>
      </c>
      <c r="BY95" s="60">
        <v>0</v>
      </c>
      <c r="BZ95" s="60">
        <f>Table2[[#This Row],[Energy Tax Savings Through FY20]]+Table2[[#This Row],[Energy Tax Savings FY20 and After]]</f>
        <v>0</v>
      </c>
      <c r="CA95" s="60">
        <v>0</v>
      </c>
      <c r="CB95" s="60">
        <v>0</v>
      </c>
      <c r="CC95" s="60">
        <v>0</v>
      </c>
      <c r="CD95" s="60">
        <f>Table2[[#This Row],[Tax Exempt Bond Savings Through FY20]]+Table2[[#This Row],[Tax Exempt Bond Savings FY20 and After]]</f>
        <v>0</v>
      </c>
      <c r="CE95" s="60">
        <v>4914.7846</v>
      </c>
      <c r="CF95" s="60">
        <v>7312.0870999999997</v>
      </c>
      <c r="CG95" s="60">
        <v>65687.882899999997</v>
      </c>
      <c r="CH95" s="60">
        <f>Table2[[#This Row],[Indirect and Induced Through FY20]]+Table2[[#This Row],[Indirect and Induced FY20 and After]]</f>
        <v>72999.97</v>
      </c>
      <c r="CI95" s="60">
        <v>16788.740300000001</v>
      </c>
      <c r="CJ95" s="60">
        <v>24795.390200000002</v>
      </c>
      <c r="CK95" s="60">
        <v>187031.4523</v>
      </c>
      <c r="CL95" s="60">
        <f>Table2[[#This Row],[TOTAL Income Consumption Use Taxes Through FY20]]+Table2[[#This Row],[TOTAL Income Consumption Use Taxes FY20 and After]]</f>
        <v>211826.8425</v>
      </c>
      <c r="CM95" s="60">
        <v>8589.4871000000003</v>
      </c>
      <c r="CN95" s="60">
        <v>6343.4063999999998</v>
      </c>
      <c r="CO95" s="60">
        <v>114801.6153</v>
      </c>
      <c r="CP95" s="60">
        <f>Table2[[#This Row],[Assistance Provided Through FY20]]+Table2[[#This Row],[Assistance Provided FY20 and After]]</f>
        <v>121145.02170000001</v>
      </c>
      <c r="CQ95" s="60">
        <v>0</v>
      </c>
      <c r="CR95" s="60">
        <v>0</v>
      </c>
      <c r="CS95" s="60">
        <v>0</v>
      </c>
      <c r="CT95" s="60">
        <f>Table2[[#This Row],[Recapture Cancellation Reduction Amount Through FY20]]+Table2[[#This Row],[Recapture Cancellation Reduction Amount FY20 and After]]</f>
        <v>0</v>
      </c>
      <c r="CU95" s="60">
        <v>0</v>
      </c>
      <c r="CV95" s="60">
        <v>0</v>
      </c>
      <c r="CW95" s="60">
        <v>0</v>
      </c>
      <c r="CX95" s="60">
        <f>Table2[[#This Row],[Penalty Paid Through FY20]]+Table2[[#This Row],[Penalty Paid FY20 and After]]</f>
        <v>0</v>
      </c>
      <c r="CY95" s="60">
        <v>8589.4871000000003</v>
      </c>
      <c r="CZ95" s="60">
        <v>6343.4063999999998</v>
      </c>
      <c r="DA95" s="60">
        <v>114801.6153</v>
      </c>
      <c r="DB95" s="60">
        <f>Table2[[#This Row],[TOTAL Assistance Net of Recapture Penalties Through FY20]]+Table2[[#This Row],[TOTAL Assistance Net of Recapture Penalties FY20 and After]]</f>
        <v>121145.02170000001</v>
      </c>
      <c r="DC95" s="60">
        <v>37642.417000000001</v>
      </c>
      <c r="DD95" s="60">
        <v>96332.837599999999</v>
      </c>
      <c r="DE95" s="60">
        <v>465748.41690000001</v>
      </c>
      <c r="DF95" s="60">
        <f>Table2[[#This Row],[Company Direct Tax Revenue Before Assistance Through FY20]]+Table2[[#This Row],[Company Direct Tax Revenue Before Assistance FY20 and After]]</f>
        <v>562081.25450000004</v>
      </c>
      <c r="DG95" s="60">
        <v>10427.081399999999</v>
      </c>
      <c r="DH95" s="60">
        <v>15179.398999999999</v>
      </c>
      <c r="DI95" s="60">
        <v>117497.5021</v>
      </c>
      <c r="DJ95" s="60">
        <f>Table2[[#This Row],[Indirect and Induced Tax Revenues FY20 and After]]+Table2[[#This Row],[Indirect and Induced Tax Revenues Through FY20]]</f>
        <v>132676.90109999999</v>
      </c>
      <c r="DK95" s="60">
        <v>48069.498399999997</v>
      </c>
      <c r="DL95" s="60">
        <v>111512.2366</v>
      </c>
      <c r="DM95" s="60">
        <v>583245.91899999999</v>
      </c>
      <c r="DN95" s="60">
        <f>Table2[[#This Row],[TOTAL Tax Revenues Before Assistance FY20 and After]]+Table2[[#This Row],[TOTAL Tax Revenues Before Assistance Through FY20]]</f>
        <v>694758.15559999994</v>
      </c>
      <c r="DO95" s="60">
        <v>39480.011299999998</v>
      </c>
      <c r="DP95" s="60">
        <v>105168.8302</v>
      </c>
      <c r="DQ95" s="60">
        <v>468444.30369999999</v>
      </c>
      <c r="DR95" s="60">
        <f>Table2[[#This Row],[TOTAL Tax Revenues Net of Assistance Recapture and Penalty Through FY20]]+Table2[[#This Row],[TOTAL Tax Revenues Net of Assistance Recapture and Penalty FY20 and After]]</f>
        <v>573613.13390000002</v>
      </c>
      <c r="DS95" s="60">
        <v>0</v>
      </c>
      <c r="DT95" s="60">
        <v>0</v>
      </c>
      <c r="DU95" s="60">
        <v>0</v>
      </c>
      <c r="DV95" s="60">
        <v>0</v>
      </c>
      <c r="DW95" s="74">
        <v>0</v>
      </c>
      <c r="DX95" s="74">
        <v>0</v>
      </c>
      <c r="DY95" s="74">
        <v>0</v>
      </c>
      <c r="DZ95" s="74">
        <v>2259</v>
      </c>
      <c r="EA95" s="74">
        <v>0</v>
      </c>
      <c r="EB95" s="74">
        <v>0</v>
      </c>
      <c r="EC95" s="74">
        <v>0</v>
      </c>
      <c r="ED95" s="74">
        <v>2259</v>
      </c>
      <c r="EE95" s="74">
        <v>0</v>
      </c>
      <c r="EF95" s="74">
        <v>0</v>
      </c>
      <c r="EG95" s="74">
        <v>0</v>
      </c>
      <c r="EH95" s="74">
        <v>100</v>
      </c>
      <c r="EI95" s="8">
        <f>Table2[[#This Row],[Total Industrial Employees FY20]]+Table2[[#This Row],[Total Restaurant Employees FY20]]+Table2[[#This Row],[Total Retail Employees FY20]]+Table2[[#This Row],[Total Other Employees FY20]]</f>
        <v>2259</v>
      </c>
      <c r="EJ95" s="8">
        <f>Table2[[#This Row],[Number of Industrial Employees Earning More than Living Wage FY20]]+Table2[[#This Row],[Number of Restaurant Employees Earning More than Living Wage FY20]]+Table2[[#This Row],[Number of Retail Employees Earning More than Living Wage FY20]]+Table2[[#This Row],[Number of Other Employees Earning More than Living Wage FY20]]</f>
        <v>2259</v>
      </c>
      <c r="EK95" s="72">
        <f>Table2[[#This Row],[Total Employees Earning More than Living Wage FY20]]/Table2[[#This Row],[Total Jobs FY20]]</f>
        <v>1</v>
      </c>
    </row>
    <row r="96" spans="1:141" x14ac:dyDescent="0.25">
      <c r="A96" s="9">
        <v>94205</v>
      </c>
      <c r="B96" s="11" t="s">
        <v>588</v>
      </c>
      <c r="C96" s="11" t="s">
        <v>1031</v>
      </c>
      <c r="D96" s="11" t="s">
        <v>1046</v>
      </c>
      <c r="E96" s="15">
        <v>3</v>
      </c>
      <c r="F96" s="7">
        <v>729</v>
      </c>
      <c r="G96" s="7">
        <v>51</v>
      </c>
      <c r="H96" s="7">
        <v>62000</v>
      </c>
      <c r="I96" s="7">
        <v>1820000</v>
      </c>
      <c r="J96" s="7">
        <v>531120</v>
      </c>
      <c r="K96" s="11" t="s">
        <v>1238</v>
      </c>
      <c r="L96" s="11" t="s">
        <v>1638</v>
      </c>
      <c r="M96" s="11" t="s">
        <v>1639</v>
      </c>
      <c r="N96" s="18">
        <v>2423000000</v>
      </c>
      <c r="O96" s="11" t="s">
        <v>1675</v>
      </c>
      <c r="P96" s="8">
        <v>0</v>
      </c>
      <c r="Q96" s="8">
        <v>0</v>
      </c>
      <c r="R96" s="8">
        <v>0</v>
      </c>
      <c r="S96" s="8">
        <v>0</v>
      </c>
      <c r="T96" s="8">
        <v>0</v>
      </c>
      <c r="U96" s="8">
        <v>0</v>
      </c>
      <c r="V96" s="8">
        <v>0</v>
      </c>
      <c r="W96" s="8">
        <v>227</v>
      </c>
      <c r="X96" s="8">
        <v>0</v>
      </c>
      <c r="Y96" s="8">
        <v>0</v>
      </c>
      <c r="Z96" s="8">
        <v>2506</v>
      </c>
      <c r="AA96" s="19">
        <v>0</v>
      </c>
      <c r="AB96" s="8">
        <v>0</v>
      </c>
      <c r="AC96" s="8">
        <v>0</v>
      </c>
      <c r="AD96" s="8">
        <v>0</v>
      </c>
      <c r="AE96" s="8">
        <v>0</v>
      </c>
      <c r="AF96" s="8">
        <v>0</v>
      </c>
      <c r="AG96" s="8" t="s">
        <v>1687</v>
      </c>
      <c r="AH96" s="8" t="s">
        <v>1687</v>
      </c>
      <c r="AI96" s="60">
        <v>854.3646</v>
      </c>
      <c r="AJ96" s="60">
        <v>854.3646</v>
      </c>
      <c r="AK96" s="60">
        <v>19645.051599999999</v>
      </c>
      <c r="AL96" s="60">
        <f>Table2[[#This Row],[Company Direct Land Through FY20]]+Table2[[#This Row],[Company Direct Land FY20 and After]]</f>
        <v>20499.4162</v>
      </c>
      <c r="AM96" s="60">
        <v>1586.6771000000001</v>
      </c>
      <c r="AN96" s="60">
        <v>1586.6771000000001</v>
      </c>
      <c r="AO96" s="60">
        <v>36483.665500000003</v>
      </c>
      <c r="AP96" s="60">
        <f>Table2[[#This Row],[Company Direct Building Through FY20]]+Table2[[#This Row],[Company Direct Building FY20 and After]]</f>
        <v>38070.342600000004</v>
      </c>
      <c r="AQ96" s="60">
        <v>3251.2456999999999</v>
      </c>
      <c r="AR96" s="60">
        <v>3251.2456999999999</v>
      </c>
      <c r="AS96" s="60">
        <v>0</v>
      </c>
      <c r="AT96" s="60">
        <f>Table2[[#This Row],[Mortgage Recording Tax Through FY20]]+Table2[[#This Row],[Mortgage Recording Tax FY20 and After]]</f>
        <v>3251.2456999999999</v>
      </c>
      <c r="AU96" s="60">
        <v>0</v>
      </c>
      <c r="AV96" s="60">
        <v>0</v>
      </c>
      <c r="AW96" s="60">
        <v>0</v>
      </c>
      <c r="AX96" s="60">
        <f>Table2[[#This Row],[Pilot Savings Through FY20]]+Table2[[#This Row],[Pilot Savings FY20 and After]]</f>
        <v>0</v>
      </c>
      <c r="AY96" s="60">
        <v>3251.2456999999999</v>
      </c>
      <c r="AZ96" s="60">
        <v>3251.2456999999999</v>
      </c>
      <c r="BA96" s="60">
        <v>0</v>
      </c>
      <c r="BB96" s="60">
        <f>Table2[[#This Row],[Mortgage Recording Tax Exemption Through FY20]]+Table2[[#This Row],[Indirect and Induced Land FY20]]</f>
        <v>3365.9335000000001</v>
      </c>
      <c r="BC96" s="60">
        <v>114.6878</v>
      </c>
      <c r="BD96" s="60">
        <v>114.6878</v>
      </c>
      <c r="BE96" s="60">
        <v>-687.68280000000004</v>
      </c>
      <c r="BF96" s="60">
        <f>Table2[[#This Row],[Indirect and Induced Land Through FY20]]+Table2[[#This Row],[Indirect and Induced Land FY20 and After]]</f>
        <v>-572.995</v>
      </c>
      <c r="BG96" s="60">
        <v>406.62020000000001</v>
      </c>
      <c r="BH96" s="60">
        <v>406.62020000000001</v>
      </c>
      <c r="BI96" s="60">
        <v>-2438.1410999999998</v>
      </c>
      <c r="BJ96" s="60">
        <f>Table2[[#This Row],[Indirect and Induced Building Through FY20]]+Table2[[#This Row],[Indirect and Induced Building FY20 and After]]</f>
        <v>-2031.5208999999998</v>
      </c>
      <c r="BK96" s="60">
        <v>2962.3497000000002</v>
      </c>
      <c r="BL96" s="60">
        <v>2962.3497000000002</v>
      </c>
      <c r="BM96" s="60">
        <v>53002.893199999999</v>
      </c>
      <c r="BN96" s="60">
        <f>Table2[[#This Row],[TOTAL Real Property Related Taxes Through FY20]]+Table2[[#This Row],[TOTAL Real Property Related Taxes FY20 and After]]</f>
        <v>55965.242899999997</v>
      </c>
      <c r="BO96" s="60">
        <v>1122.9459999999999</v>
      </c>
      <c r="BP96" s="60">
        <v>1122.9459999999999</v>
      </c>
      <c r="BQ96" s="60">
        <v>0</v>
      </c>
      <c r="BR96" s="60">
        <f>Table2[[#This Row],[Company Direct Through FY20]]+Table2[[#This Row],[Company Direct FY20 and After]]</f>
        <v>1122.9459999999999</v>
      </c>
      <c r="BS96" s="60">
        <v>0</v>
      </c>
      <c r="BT96" s="60">
        <v>0</v>
      </c>
      <c r="BU96" s="60">
        <v>0</v>
      </c>
      <c r="BV96" s="60">
        <f>Table2[[#This Row],[Sales Tax Exemption Through FY20]]+Table2[[#This Row],[Sales Tax Exemption FY20 and After]]</f>
        <v>0</v>
      </c>
      <c r="BW96" s="60">
        <v>0</v>
      </c>
      <c r="BX96" s="60">
        <v>0</v>
      </c>
      <c r="BY96" s="60">
        <v>0</v>
      </c>
      <c r="BZ96" s="60">
        <f>Table2[[#This Row],[Energy Tax Savings Through FY20]]+Table2[[#This Row],[Energy Tax Savings FY20 and After]]</f>
        <v>0</v>
      </c>
      <c r="CA96" s="60">
        <v>0</v>
      </c>
      <c r="CB96" s="60">
        <v>0</v>
      </c>
      <c r="CC96" s="60">
        <v>0</v>
      </c>
      <c r="CD96" s="60">
        <f>Table2[[#This Row],[Tax Exempt Bond Savings Through FY20]]+Table2[[#This Row],[Tax Exempt Bond Savings FY20 and After]]</f>
        <v>0</v>
      </c>
      <c r="CE96" s="60">
        <v>464.80020000000002</v>
      </c>
      <c r="CF96" s="60">
        <v>464.80020000000002</v>
      </c>
      <c r="CG96" s="60">
        <v>10687.500400000001</v>
      </c>
      <c r="CH96" s="60">
        <f>Table2[[#This Row],[Indirect and Induced Through FY20]]+Table2[[#This Row],[Indirect and Induced FY20 and After]]</f>
        <v>11152.3006</v>
      </c>
      <c r="CI96" s="60">
        <v>1587.7462</v>
      </c>
      <c r="CJ96" s="60">
        <v>1587.7462</v>
      </c>
      <c r="CK96" s="60">
        <v>10687.500400000001</v>
      </c>
      <c r="CL96" s="60">
        <f>Table2[[#This Row],[TOTAL Income Consumption Use Taxes Through FY20]]+Table2[[#This Row],[TOTAL Income Consumption Use Taxes FY20 and After]]</f>
        <v>12275.2466</v>
      </c>
      <c r="CM96" s="60">
        <v>3251.2456999999999</v>
      </c>
      <c r="CN96" s="60">
        <v>3251.2456999999999</v>
      </c>
      <c r="CO96" s="60">
        <v>0</v>
      </c>
      <c r="CP96" s="60">
        <f>Table2[[#This Row],[Assistance Provided Through FY20]]+Table2[[#This Row],[Assistance Provided FY20 and After]]</f>
        <v>3251.2456999999999</v>
      </c>
      <c r="CQ96" s="60">
        <v>0</v>
      </c>
      <c r="CR96" s="60">
        <v>0</v>
      </c>
      <c r="CS96" s="60">
        <v>0</v>
      </c>
      <c r="CT96" s="60">
        <f>Table2[[#This Row],[Recapture Cancellation Reduction Amount Through FY20]]+Table2[[#This Row],[Recapture Cancellation Reduction Amount FY20 and After]]</f>
        <v>0</v>
      </c>
      <c r="CU96" s="60">
        <v>0</v>
      </c>
      <c r="CV96" s="60">
        <v>0</v>
      </c>
      <c r="CW96" s="60">
        <v>0</v>
      </c>
      <c r="CX96" s="60">
        <f>Table2[[#This Row],[Penalty Paid Through FY20]]+Table2[[#This Row],[Penalty Paid FY20 and After]]</f>
        <v>0</v>
      </c>
      <c r="CY96" s="60">
        <v>3251.2456999999999</v>
      </c>
      <c r="CZ96" s="60">
        <v>3251.2456999999999</v>
      </c>
      <c r="DA96" s="60">
        <v>0</v>
      </c>
      <c r="DB96" s="60">
        <f>Table2[[#This Row],[TOTAL Assistance Net of Recapture Penalties Through FY20]]+Table2[[#This Row],[TOTAL Assistance Net of Recapture Penalties FY20 and After]]</f>
        <v>3251.2456999999999</v>
      </c>
      <c r="DC96" s="60">
        <v>6815.2334000000001</v>
      </c>
      <c r="DD96" s="60">
        <v>6815.2334000000001</v>
      </c>
      <c r="DE96" s="60">
        <v>56128.717100000002</v>
      </c>
      <c r="DF96" s="60">
        <f>Table2[[#This Row],[Company Direct Tax Revenue Before Assistance Through FY20]]+Table2[[#This Row],[Company Direct Tax Revenue Before Assistance FY20 and After]]</f>
        <v>62943.950499999999</v>
      </c>
      <c r="DG96" s="60">
        <v>986.10820000000001</v>
      </c>
      <c r="DH96" s="60">
        <v>986.10820000000001</v>
      </c>
      <c r="DI96" s="60">
        <v>7561.6764999999996</v>
      </c>
      <c r="DJ96" s="60">
        <f>Table2[[#This Row],[Indirect and Induced Tax Revenues FY20 and After]]+Table2[[#This Row],[Indirect and Induced Tax Revenues Through FY20]]</f>
        <v>8547.7847000000002</v>
      </c>
      <c r="DK96" s="60">
        <v>7801.3415999999997</v>
      </c>
      <c r="DL96" s="60">
        <v>7801.3415999999997</v>
      </c>
      <c r="DM96" s="60">
        <v>63690.393600000003</v>
      </c>
      <c r="DN96" s="60">
        <f>Table2[[#This Row],[TOTAL Tax Revenues Before Assistance FY20 and After]]+Table2[[#This Row],[TOTAL Tax Revenues Before Assistance Through FY20]]</f>
        <v>71491.735199999996</v>
      </c>
      <c r="DO96" s="60">
        <v>4550.0959000000003</v>
      </c>
      <c r="DP96" s="60">
        <v>4550.0959000000003</v>
      </c>
      <c r="DQ96" s="60">
        <v>63690.393600000003</v>
      </c>
      <c r="DR96" s="60">
        <f>Table2[[#This Row],[TOTAL Tax Revenues Net of Assistance Recapture and Penalty Through FY20]]+Table2[[#This Row],[TOTAL Tax Revenues Net of Assistance Recapture and Penalty FY20 and After]]</f>
        <v>68240.489499999996</v>
      </c>
      <c r="DS96" s="60">
        <v>0</v>
      </c>
      <c r="DT96" s="60">
        <v>0</v>
      </c>
      <c r="DU96" s="60">
        <v>0</v>
      </c>
      <c r="DV96" s="60">
        <v>0</v>
      </c>
      <c r="DW96" s="74">
        <v>0</v>
      </c>
      <c r="DX96" s="74">
        <v>0</v>
      </c>
      <c r="DY96" s="74">
        <v>0</v>
      </c>
      <c r="DZ96" s="74">
        <v>227</v>
      </c>
      <c r="EA96" s="74">
        <v>0</v>
      </c>
      <c r="EB96" s="74">
        <v>0</v>
      </c>
      <c r="EC96" s="74">
        <v>0</v>
      </c>
      <c r="ED96" s="74">
        <v>227</v>
      </c>
      <c r="EE96" s="74">
        <v>0</v>
      </c>
      <c r="EF96" s="74">
        <v>0</v>
      </c>
      <c r="EG96" s="74">
        <v>0</v>
      </c>
      <c r="EH96" s="74">
        <v>100</v>
      </c>
      <c r="EI96" s="8">
        <f>Table2[[#This Row],[Total Industrial Employees FY20]]+Table2[[#This Row],[Total Restaurant Employees FY20]]+Table2[[#This Row],[Total Retail Employees FY20]]+Table2[[#This Row],[Total Other Employees FY20]]</f>
        <v>227</v>
      </c>
      <c r="EJ96" s="8">
        <f>Table2[[#This Row],[Number of Industrial Employees Earning More than Living Wage FY20]]+Table2[[#This Row],[Number of Restaurant Employees Earning More than Living Wage FY20]]+Table2[[#This Row],[Number of Retail Employees Earning More than Living Wage FY20]]+Table2[[#This Row],[Number of Other Employees Earning More than Living Wage FY20]]</f>
        <v>227</v>
      </c>
      <c r="EK96" s="72">
        <f>Table2[[#This Row],[Total Employees Earning More than Living Wage FY20]]/Table2[[#This Row],[Total Jobs FY20]]</f>
        <v>1</v>
      </c>
    </row>
    <row r="97" spans="1:141" x14ac:dyDescent="0.25">
      <c r="A97" s="9">
        <v>94093</v>
      </c>
      <c r="B97" s="11" t="s">
        <v>498</v>
      </c>
      <c r="C97" s="11" t="s">
        <v>948</v>
      </c>
      <c r="D97" s="11" t="s">
        <v>1045</v>
      </c>
      <c r="E97" s="15">
        <v>26</v>
      </c>
      <c r="F97" s="7">
        <v>99</v>
      </c>
      <c r="G97" s="7">
        <v>10</v>
      </c>
      <c r="H97" s="7">
        <v>60000</v>
      </c>
      <c r="I97" s="7">
        <v>75965</v>
      </c>
      <c r="J97" s="7">
        <v>238210</v>
      </c>
      <c r="K97" s="11" t="s">
        <v>1048</v>
      </c>
      <c r="L97" s="11" t="s">
        <v>1519</v>
      </c>
      <c r="M97" s="11" t="s">
        <v>1520</v>
      </c>
      <c r="N97" s="18">
        <v>26250000</v>
      </c>
      <c r="O97" s="11" t="s">
        <v>1658</v>
      </c>
      <c r="P97" s="8">
        <v>4</v>
      </c>
      <c r="Q97" s="8">
        <v>2</v>
      </c>
      <c r="R97" s="8">
        <v>115</v>
      </c>
      <c r="S97" s="8">
        <v>3</v>
      </c>
      <c r="T97" s="8">
        <v>15</v>
      </c>
      <c r="U97" s="8">
        <v>139</v>
      </c>
      <c r="V97" s="8">
        <v>136</v>
      </c>
      <c r="W97" s="8">
        <v>0</v>
      </c>
      <c r="X97" s="8">
        <v>0</v>
      </c>
      <c r="Y97" s="8">
        <v>0</v>
      </c>
      <c r="Z97" s="8">
        <v>22</v>
      </c>
      <c r="AA97" s="19">
        <v>0</v>
      </c>
      <c r="AB97" s="8">
        <v>0</v>
      </c>
      <c r="AC97" s="8">
        <v>0</v>
      </c>
      <c r="AD97" s="8">
        <v>0</v>
      </c>
      <c r="AE97" s="8">
        <v>0</v>
      </c>
      <c r="AF97" s="8">
        <v>74.100719424460422</v>
      </c>
      <c r="AG97" s="8" t="s">
        <v>1686</v>
      </c>
      <c r="AH97" s="8" t="s">
        <v>1687</v>
      </c>
      <c r="AI97" s="60">
        <v>62.145800000000001</v>
      </c>
      <c r="AJ97" s="60">
        <v>468.3032</v>
      </c>
      <c r="AK97" s="60">
        <v>749.03</v>
      </c>
      <c r="AL97" s="60">
        <f>Table2[[#This Row],[Company Direct Land Through FY20]]+Table2[[#This Row],[Company Direct Land FY20 and After]]</f>
        <v>1217.3332</v>
      </c>
      <c r="AM97" s="60">
        <v>332.49919999999997</v>
      </c>
      <c r="AN97" s="60">
        <v>717.94920000000002</v>
      </c>
      <c r="AO97" s="60">
        <v>4007.5450000000001</v>
      </c>
      <c r="AP97" s="60">
        <f>Table2[[#This Row],[Company Direct Building Through FY20]]+Table2[[#This Row],[Company Direct Building FY20 and After]]</f>
        <v>4725.4942000000001</v>
      </c>
      <c r="AQ97" s="60">
        <v>0</v>
      </c>
      <c r="AR97" s="60">
        <v>184.58619999999999</v>
      </c>
      <c r="AS97" s="60">
        <v>0</v>
      </c>
      <c r="AT97" s="60">
        <f>Table2[[#This Row],[Mortgage Recording Tax Through FY20]]+Table2[[#This Row],[Mortgage Recording Tax FY20 and After]]</f>
        <v>184.58619999999999</v>
      </c>
      <c r="AU97" s="60">
        <v>684.31169999999997</v>
      </c>
      <c r="AV97" s="60">
        <v>755.33029999999997</v>
      </c>
      <c r="AW97" s="60">
        <v>8247.8667000000005</v>
      </c>
      <c r="AX97" s="60">
        <f>Table2[[#This Row],[Pilot Savings Through FY20]]+Table2[[#This Row],[Pilot Savings FY20 and After]]</f>
        <v>9003.1970000000001</v>
      </c>
      <c r="AY97" s="60">
        <v>0</v>
      </c>
      <c r="AZ97" s="60">
        <v>184.58619999999999</v>
      </c>
      <c r="BA97" s="60">
        <v>0</v>
      </c>
      <c r="BB97" s="60">
        <f>Table2[[#This Row],[Mortgage Recording Tax Exemption Through FY20]]+Table2[[#This Row],[Indirect and Induced Land FY20]]</f>
        <v>264.62919999999997</v>
      </c>
      <c r="BC97" s="60">
        <v>80.043000000000006</v>
      </c>
      <c r="BD97" s="60">
        <v>232.60810000000001</v>
      </c>
      <c r="BE97" s="60">
        <v>964.74199999999996</v>
      </c>
      <c r="BF97" s="60">
        <f>Table2[[#This Row],[Indirect and Induced Land Through FY20]]+Table2[[#This Row],[Indirect and Induced Land FY20 and After]]</f>
        <v>1197.3500999999999</v>
      </c>
      <c r="BG97" s="60">
        <v>283.78879999999998</v>
      </c>
      <c r="BH97" s="60">
        <v>824.70169999999996</v>
      </c>
      <c r="BI97" s="60">
        <v>3420.4476</v>
      </c>
      <c r="BJ97" s="60">
        <f>Table2[[#This Row],[Indirect and Induced Building Through FY20]]+Table2[[#This Row],[Indirect and Induced Building FY20 and After]]</f>
        <v>4245.1493</v>
      </c>
      <c r="BK97" s="60">
        <v>74.165099999999995</v>
      </c>
      <c r="BL97" s="60">
        <v>1488.2319</v>
      </c>
      <c r="BM97" s="60">
        <v>893.89790000000005</v>
      </c>
      <c r="BN97" s="60">
        <f>Table2[[#This Row],[TOTAL Real Property Related Taxes Through FY20]]+Table2[[#This Row],[TOTAL Real Property Related Taxes FY20 and After]]</f>
        <v>2382.1298000000002</v>
      </c>
      <c r="BO97" s="60">
        <v>826.51679999999999</v>
      </c>
      <c r="BP97" s="60">
        <v>2560.2728999999999</v>
      </c>
      <c r="BQ97" s="60">
        <v>9961.8353999999999</v>
      </c>
      <c r="BR97" s="60">
        <f>Table2[[#This Row],[Company Direct Through FY20]]+Table2[[#This Row],[Company Direct FY20 and After]]</f>
        <v>12522.1083</v>
      </c>
      <c r="BS97" s="60">
        <v>0</v>
      </c>
      <c r="BT97" s="60">
        <v>184.75470000000001</v>
      </c>
      <c r="BU97" s="60">
        <v>0</v>
      </c>
      <c r="BV97" s="60">
        <f>Table2[[#This Row],[Sales Tax Exemption Through FY20]]+Table2[[#This Row],[Sales Tax Exemption FY20 and After]]</f>
        <v>184.75470000000001</v>
      </c>
      <c r="BW97" s="60">
        <v>0</v>
      </c>
      <c r="BX97" s="60">
        <v>0</v>
      </c>
      <c r="BY97" s="60">
        <v>0</v>
      </c>
      <c r="BZ97" s="60">
        <f>Table2[[#This Row],[Energy Tax Savings Through FY20]]+Table2[[#This Row],[Energy Tax Savings FY20 and After]]</f>
        <v>0</v>
      </c>
      <c r="CA97" s="60">
        <v>0</v>
      </c>
      <c r="CB97" s="60">
        <v>0</v>
      </c>
      <c r="CC97" s="60">
        <v>0</v>
      </c>
      <c r="CD97" s="60">
        <f>Table2[[#This Row],[Tax Exempt Bond Savings Through FY20]]+Table2[[#This Row],[Tax Exempt Bond Savings FY20 and After]]</f>
        <v>0</v>
      </c>
      <c r="CE97" s="60">
        <v>362.32150000000001</v>
      </c>
      <c r="CF97" s="60">
        <v>1129.6461999999999</v>
      </c>
      <c r="CG97" s="60">
        <v>4366.9861000000001</v>
      </c>
      <c r="CH97" s="60">
        <f>Table2[[#This Row],[Indirect and Induced Through FY20]]+Table2[[#This Row],[Indirect and Induced FY20 and After]]</f>
        <v>5496.6323000000002</v>
      </c>
      <c r="CI97" s="60">
        <v>1188.8382999999999</v>
      </c>
      <c r="CJ97" s="60">
        <v>3505.1644000000001</v>
      </c>
      <c r="CK97" s="60">
        <v>14328.8215</v>
      </c>
      <c r="CL97" s="60">
        <f>Table2[[#This Row],[TOTAL Income Consumption Use Taxes Through FY20]]+Table2[[#This Row],[TOTAL Income Consumption Use Taxes FY20 and After]]</f>
        <v>17833.9859</v>
      </c>
      <c r="CM97" s="60">
        <v>684.31169999999997</v>
      </c>
      <c r="CN97" s="60">
        <v>1124.6712</v>
      </c>
      <c r="CO97" s="60">
        <v>8247.8667000000005</v>
      </c>
      <c r="CP97" s="60">
        <f>Table2[[#This Row],[Assistance Provided Through FY20]]+Table2[[#This Row],[Assistance Provided FY20 and After]]</f>
        <v>9372.5379000000012</v>
      </c>
      <c r="CQ97" s="60">
        <v>0</v>
      </c>
      <c r="CR97" s="60">
        <v>1.4113</v>
      </c>
      <c r="CS97" s="60">
        <v>0</v>
      </c>
      <c r="CT97" s="60">
        <f>Table2[[#This Row],[Recapture Cancellation Reduction Amount Through FY20]]+Table2[[#This Row],[Recapture Cancellation Reduction Amount FY20 and After]]</f>
        <v>1.4113</v>
      </c>
      <c r="CU97" s="60">
        <v>0</v>
      </c>
      <c r="CV97" s="60">
        <v>0</v>
      </c>
      <c r="CW97" s="60">
        <v>0</v>
      </c>
      <c r="CX97" s="60">
        <f>Table2[[#This Row],[Penalty Paid Through FY20]]+Table2[[#This Row],[Penalty Paid FY20 and After]]</f>
        <v>0</v>
      </c>
      <c r="CY97" s="60">
        <v>684.31169999999997</v>
      </c>
      <c r="CZ97" s="60">
        <v>1123.2599</v>
      </c>
      <c r="DA97" s="60">
        <v>8247.8667000000005</v>
      </c>
      <c r="DB97" s="60">
        <f>Table2[[#This Row],[TOTAL Assistance Net of Recapture Penalties Through FY20]]+Table2[[#This Row],[TOTAL Assistance Net of Recapture Penalties FY20 and After]]</f>
        <v>9371.1265999999996</v>
      </c>
      <c r="DC97" s="60">
        <v>1221.1618000000001</v>
      </c>
      <c r="DD97" s="60">
        <v>3931.1115</v>
      </c>
      <c r="DE97" s="60">
        <v>14718.410400000001</v>
      </c>
      <c r="DF97" s="60">
        <f>Table2[[#This Row],[Company Direct Tax Revenue Before Assistance Through FY20]]+Table2[[#This Row],[Company Direct Tax Revenue Before Assistance FY20 and After]]</f>
        <v>18649.5219</v>
      </c>
      <c r="DG97" s="60">
        <v>726.15329999999994</v>
      </c>
      <c r="DH97" s="60">
        <v>2186.9560000000001</v>
      </c>
      <c r="DI97" s="60">
        <v>8752.1756999999998</v>
      </c>
      <c r="DJ97" s="60">
        <f>Table2[[#This Row],[Indirect and Induced Tax Revenues FY20 and After]]+Table2[[#This Row],[Indirect and Induced Tax Revenues Through FY20]]</f>
        <v>10939.1317</v>
      </c>
      <c r="DK97" s="60">
        <v>1947.3151</v>
      </c>
      <c r="DL97" s="60">
        <v>6118.0675000000001</v>
      </c>
      <c r="DM97" s="60">
        <v>23470.5861</v>
      </c>
      <c r="DN97" s="60">
        <f>Table2[[#This Row],[TOTAL Tax Revenues Before Assistance FY20 and After]]+Table2[[#This Row],[TOTAL Tax Revenues Before Assistance Through FY20]]</f>
        <v>29588.653600000001</v>
      </c>
      <c r="DO97" s="60">
        <v>1263.0034000000001</v>
      </c>
      <c r="DP97" s="60">
        <v>4994.8076000000001</v>
      </c>
      <c r="DQ97" s="60">
        <v>15222.7194</v>
      </c>
      <c r="DR97" s="60">
        <f>Table2[[#This Row],[TOTAL Tax Revenues Net of Assistance Recapture and Penalty Through FY20]]+Table2[[#This Row],[TOTAL Tax Revenues Net of Assistance Recapture and Penalty FY20 and After]]</f>
        <v>20217.527000000002</v>
      </c>
      <c r="DS97" s="60">
        <v>0</v>
      </c>
      <c r="DT97" s="60">
        <v>0</v>
      </c>
      <c r="DU97" s="60">
        <v>79.334999999999994</v>
      </c>
      <c r="DV97" s="60">
        <v>0</v>
      </c>
      <c r="DW97" s="74">
        <v>0</v>
      </c>
      <c r="DX97" s="74">
        <v>0</v>
      </c>
      <c r="DY97" s="74">
        <v>0</v>
      </c>
      <c r="DZ97" s="74">
        <v>139</v>
      </c>
      <c r="EA97" s="74">
        <v>0</v>
      </c>
      <c r="EB97" s="74">
        <v>0</v>
      </c>
      <c r="EC97" s="74">
        <v>0</v>
      </c>
      <c r="ED97" s="74">
        <v>139</v>
      </c>
      <c r="EE97" s="74">
        <v>0</v>
      </c>
      <c r="EF97" s="74">
        <v>0</v>
      </c>
      <c r="EG97" s="74">
        <v>0</v>
      </c>
      <c r="EH97" s="74">
        <v>100</v>
      </c>
      <c r="EI97" s="8">
        <f>Table2[[#This Row],[Total Industrial Employees FY20]]+Table2[[#This Row],[Total Restaurant Employees FY20]]+Table2[[#This Row],[Total Retail Employees FY20]]+Table2[[#This Row],[Total Other Employees FY20]]</f>
        <v>139</v>
      </c>
      <c r="EJ97" s="8">
        <f>Table2[[#This Row],[Number of Industrial Employees Earning More than Living Wage FY20]]+Table2[[#This Row],[Number of Restaurant Employees Earning More than Living Wage FY20]]+Table2[[#This Row],[Number of Retail Employees Earning More than Living Wage FY20]]+Table2[[#This Row],[Number of Other Employees Earning More than Living Wage FY20]]</f>
        <v>139</v>
      </c>
      <c r="EK97" s="72">
        <f>Table2[[#This Row],[Total Employees Earning More than Living Wage FY20]]/Table2[[#This Row],[Total Jobs FY20]]</f>
        <v>1</v>
      </c>
    </row>
    <row r="98" spans="1:141" x14ac:dyDescent="0.25">
      <c r="A98" s="9">
        <v>93091</v>
      </c>
      <c r="B98" s="11" t="s">
        <v>281</v>
      </c>
      <c r="C98" s="11" t="s">
        <v>734</v>
      </c>
      <c r="D98" s="11" t="s">
        <v>1045</v>
      </c>
      <c r="E98" s="15">
        <v>30</v>
      </c>
      <c r="F98" s="7">
        <v>3810</v>
      </c>
      <c r="G98" s="7">
        <v>444</v>
      </c>
      <c r="H98" s="7">
        <v>32000</v>
      </c>
      <c r="I98" s="7">
        <v>21000</v>
      </c>
      <c r="J98" s="7">
        <v>238220</v>
      </c>
      <c r="K98" s="11" t="s">
        <v>1048</v>
      </c>
      <c r="L98" s="11" t="s">
        <v>1223</v>
      </c>
      <c r="M98" s="11" t="s">
        <v>1200</v>
      </c>
      <c r="N98" s="18">
        <v>5523500</v>
      </c>
      <c r="O98" s="11" t="s">
        <v>1658</v>
      </c>
      <c r="P98" s="8">
        <v>0</v>
      </c>
      <c r="Q98" s="8">
        <v>0</v>
      </c>
      <c r="R98" s="8">
        <v>168</v>
      </c>
      <c r="S98" s="8">
        <v>0</v>
      </c>
      <c r="T98" s="8">
        <v>0</v>
      </c>
      <c r="U98" s="8">
        <v>168</v>
      </c>
      <c r="V98" s="8">
        <v>168</v>
      </c>
      <c r="W98" s="8">
        <v>0</v>
      </c>
      <c r="X98" s="8">
        <v>0</v>
      </c>
      <c r="Y98" s="8">
        <v>0</v>
      </c>
      <c r="Z98" s="8">
        <v>7</v>
      </c>
      <c r="AA98" s="19">
        <v>0</v>
      </c>
      <c r="AB98" s="8">
        <v>0</v>
      </c>
      <c r="AC98" s="8">
        <v>0</v>
      </c>
      <c r="AD98" s="8">
        <v>0</v>
      </c>
      <c r="AE98" s="8">
        <v>0</v>
      </c>
      <c r="AF98" s="8">
        <v>48.214285714285715</v>
      </c>
      <c r="AG98" s="8" t="s">
        <v>1686</v>
      </c>
      <c r="AH98" s="8" t="s">
        <v>1687</v>
      </c>
      <c r="AI98" s="60">
        <v>48.841900000000003</v>
      </c>
      <c r="AJ98" s="60">
        <v>322.65620000000001</v>
      </c>
      <c r="AK98" s="60">
        <v>197.12479999999999</v>
      </c>
      <c r="AL98" s="60">
        <f>Table2[[#This Row],[Company Direct Land Through FY20]]+Table2[[#This Row],[Company Direct Land FY20 and After]]</f>
        <v>519.78099999999995</v>
      </c>
      <c r="AM98" s="60">
        <v>144.79589999999999</v>
      </c>
      <c r="AN98" s="60">
        <v>476.87400000000002</v>
      </c>
      <c r="AO98" s="60">
        <v>584.3922</v>
      </c>
      <c r="AP98" s="60">
        <f>Table2[[#This Row],[Company Direct Building Through FY20]]+Table2[[#This Row],[Company Direct Building FY20 and After]]</f>
        <v>1061.2662</v>
      </c>
      <c r="AQ98" s="60">
        <v>0</v>
      </c>
      <c r="AR98" s="60">
        <v>54.905000000000001</v>
      </c>
      <c r="AS98" s="60">
        <v>0</v>
      </c>
      <c r="AT98" s="60">
        <f>Table2[[#This Row],[Mortgage Recording Tax Through FY20]]+Table2[[#This Row],[Mortgage Recording Tax FY20 and After]]</f>
        <v>54.905000000000001</v>
      </c>
      <c r="AU98" s="60">
        <v>141.89449999999999</v>
      </c>
      <c r="AV98" s="60">
        <v>540.86739999999998</v>
      </c>
      <c r="AW98" s="60">
        <v>572.68190000000004</v>
      </c>
      <c r="AX98" s="60">
        <f>Table2[[#This Row],[Pilot Savings Through FY20]]+Table2[[#This Row],[Pilot Savings FY20 and After]]</f>
        <v>1113.5493000000001</v>
      </c>
      <c r="AY98" s="60">
        <v>0</v>
      </c>
      <c r="AZ98" s="60">
        <v>54.905000000000001</v>
      </c>
      <c r="BA98" s="60">
        <v>0</v>
      </c>
      <c r="BB98" s="60">
        <f>Table2[[#This Row],[Mortgage Recording Tax Exemption Through FY20]]+Table2[[#This Row],[Indirect and Induced Land FY20]]</f>
        <v>153.78120000000001</v>
      </c>
      <c r="BC98" s="60">
        <v>98.876199999999997</v>
      </c>
      <c r="BD98" s="60">
        <v>717.98299999999995</v>
      </c>
      <c r="BE98" s="60">
        <v>399.06169999999997</v>
      </c>
      <c r="BF98" s="60">
        <f>Table2[[#This Row],[Indirect and Induced Land Through FY20]]+Table2[[#This Row],[Indirect and Induced Land FY20 and After]]</f>
        <v>1117.0446999999999</v>
      </c>
      <c r="BG98" s="60">
        <v>350.56110000000001</v>
      </c>
      <c r="BH98" s="60">
        <v>2545.5767999999998</v>
      </c>
      <c r="BI98" s="60">
        <v>1414.8549</v>
      </c>
      <c r="BJ98" s="60">
        <f>Table2[[#This Row],[Indirect and Induced Building Through FY20]]+Table2[[#This Row],[Indirect and Induced Building FY20 and After]]</f>
        <v>3960.4317000000001</v>
      </c>
      <c r="BK98" s="60">
        <v>501.18060000000003</v>
      </c>
      <c r="BL98" s="60">
        <v>3522.2226000000001</v>
      </c>
      <c r="BM98" s="60">
        <v>2022.7517</v>
      </c>
      <c r="BN98" s="60">
        <f>Table2[[#This Row],[TOTAL Real Property Related Taxes Through FY20]]+Table2[[#This Row],[TOTAL Real Property Related Taxes FY20 and After]]</f>
        <v>5544.9742999999999</v>
      </c>
      <c r="BO98" s="60">
        <v>1020.9914</v>
      </c>
      <c r="BP98" s="60">
        <v>8253.5800999999992</v>
      </c>
      <c r="BQ98" s="60">
        <v>4120.6932999999999</v>
      </c>
      <c r="BR98" s="60">
        <f>Table2[[#This Row],[Company Direct Through FY20]]+Table2[[#This Row],[Company Direct FY20 and After]]</f>
        <v>12374.273399999998</v>
      </c>
      <c r="BS98" s="60">
        <v>0</v>
      </c>
      <c r="BT98" s="60">
        <v>90.2624</v>
      </c>
      <c r="BU98" s="60">
        <v>0</v>
      </c>
      <c r="BV98" s="60">
        <f>Table2[[#This Row],[Sales Tax Exemption Through FY20]]+Table2[[#This Row],[Sales Tax Exemption FY20 and After]]</f>
        <v>90.2624</v>
      </c>
      <c r="BW98" s="60">
        <v>0</v>
      </c>
      <c r="BX98" s="60">
        <v>0</v>
      </c>
      <c r="BY98" s="60">
        <v>0</v>
      </c>
      <c r="BZ98" s="60">
        <f>Table2[[#This Row],[Energy Tax Savings Through FY20]]+Table2[[#This Row],[Energy Tax Savings FY20 and After]]</f>
        <v>0</v>
      </c>
      <c r="CA98" s="60">
        <v>0</v>
      </c>
      <c r="CB98" s="60">
        <v>0</v>
      </c>
      <c r="CC98" s="60">
        <v>0</v>
      </c>
      <c r="CD98" s="60">
        <f>Table2[[#This Row],[Tax Exempt Bond Savings Through FY20]]+Table2[[#This Row],[Tax Exempt Bond Savings FY20 and After]]</f>
        <v>0</v>
      </c>
      <c r="CE98" s="60">
        <v>447.5718</v>
      </c>
      <c r="CF98" s="60">
        <v>3969.5742</v>
      </c>
      <c r="CG98" s="60">
        <v>1806.3876</v>
      </c>
      <c r="CH98" s="60">
        <f>Table2[[#This Row],[Indirect and Induced Through FY20]]+Table2[[#This Row],[Indirect and Induced FY20 and After]]</f>
        <v>5775.9618</v>
      </c>
      <c r="CI98" s="60">
        <v>1468.5632000000001</v>
      </c>
      <c r="CJ98" s="60">
        <v>12132.891900000001</v>
      </c>
      <c r="CK98" s="60">
        <v>5927.0808999999999</v>
      </c>
      <c r="CL98" s="60">
        <f>Table2[[#This Row],[TOTAL Income Consumption Use Taxes Through FY20]]+Table2[[#This Row],[TOTAL Income Consumption Use Taxes FY20 and After]]</f>
        <v>18059.9728</v>
      </c>
      <c r="CM98" s="60">
        <v>141.89449999999999</v>
      </c>
      <c r="CN98" s="60">
        <v>686.03480000000002</v>
      </c>
      <c r="CO98" s="60">
        <v>572.68190000000004</v>
      </c>
      <c r="CP98" s="60">
        <f>Table2[[#This Row],[Assistance Provided Through FY20]]+Table2[[#This Row],[Assistance Provided FY20 and After]]</f>
        <v>1258.7166999999999</v>
      </c>
      <c r="CQ98" s="60">
        <v>0</v>
      </c>
      <c r="CR98" s="60">
        <v>0</v>
      </c>
      <c r="CS98" s="60">
        <v>0</v>
      </c>
      <c r="CT98" s="60">
        <f>Table2[[#This Row],[Recapture Cancellation Reduction Amount Through FY20]]+Table2[[#This Row],[Recapture Cancellation Reduction Amount FY20 and After]]</f>
        <v>0</v>
      </c>
      <c r="CU98" s="60">
        <v>0</v>
      </c>
      <c r="CV98" s="60">
        <v>0</v>
      </c>
      <c r="CW98" s="60">
        <v>0</v>
      </c>
      <c r="CX98" s="60">
        <f>Table2[[#This Row],[Penalty Paid Through FY20]]+Table2[[#This Row],[Penalty Paid FY20 and After]]</f>
        <v>0</v>
      </c>
      <c r="CY98" s="60">
        <v>141.89449999999999</v>
      </c>
      <c r="CZ98" s="60">
        <v>686.03480000000002</v>
      </c>
      <c r="DA98" s="60">
        <v>572.68190000000004</v>
      </c>
      <c r="DB98" s="60">
        <f>Table2[[#This Row],[TOTAL Assistance Net of Recapture Penalties Through FY20]]+Table2[[#This Row],[TOTAL Assistance Net of Recapture Penalties FY20 and After]]</f>
        <v>1258.7166999999999</v>
      </c>
      <c r="DC98" s="60">
        <v>1214.6292000000001</v>
      </c>
      <c r="DD98" s="60">
        <v>9108.0152999999991</v>
      </c>
      <c r="DE98" s="60">
        <v>4902.2102999999997</v>
      </c>
      <c r="DF98" s="60">
        <f>Table2[[#This Row],[Company Direct Tax Revenue Before Assistance Through FY20]]+Table2[[#This Row],[Company Direct Tax Revenue Before Assistance FY20 and After]]</f>
        <v>14010.225599999998</v>
      </c>
      <c r="DG98" s="60">
        <v>897.00909999999999</v>
      </c>
      <c r="DH98" s="60">
        <v>7233.134</v>
      </c>
      <c r="DI98" s="60">
        <v>3620.3042</v>
      </c>
      <c r="DJ98" s="60">
        <f>Table2[[#This Row],[Indirect and Induced Tax Revenues FY20 and After]]+Table2[[#This Row],[Indirect and Induced Tax Revenues Through FY20]]</f>
        <v>10853.438200000001</v>
      </c>
      <c r="DK98" s="60">
        <v>2111.6383000000001</v>
      </c>
      <c r="DL98" s="60">
        <v>16341.149299999999</v>
      </c>
      <c r="DM98" s="60">
        <v>8522.5144999999993</v>
      </c>
      <c r="DN98" s="60">
        <f>Table2[[#This Row],[TOTAL Tax Revenues Before Assistance FY20 and After]]+Table2[[#This Row],[TOTAL Tax Revenues Before Assistance Through FY20]]</f>
        <v>24863.663799999998</v>
      </c>
      <c r="DO98" s="60">
        <v>1969.7438</v>
      </c>
      <c r="DP98" s="60">
        <v>15655.1145</v>
      </c>
      <c r="DQ98" s="60">
        <v>7949.8325999999997</v>
      </c>
      <c r="DR98" s="60">
        <f>Table2[[#This Row],[TOTAL Tax Revenues Net of Assistance Recapture and Penalty Through FY20]]+Table2[[#This Row],[TOTAL Tax Revenues Net of Assistance Recapture and Penalty FY20 and After]]</f>
        <v>23604.947099999998</v>
      </c>
      <c r="DS98" s="60">
        <v>0</v>
      </c>
      <c r="DT98" s="60">
        <v>0</v>
      </c>
      <c r="DU98" s="60">
        <v>0</v>
      </c>
      <c r="DV98" s="60">
        <v>0</v>
      </c>
      <c r="DW98" s="74">
        <v>0</v>
      </c>
      <c r="DX98" s="74">
        <v>0</v>
      </c>
      <c r="DY98" s="74">
        <v>168</v>
      </c>
      <c r="DZ98" s="74">
        <v>0</v>
      </c>
      <c r="EA98" s="74">
        <v>0</v>
      </c>
      <c r="EB98" s="74">
        <v>0</v>
      </c>
      <c r="EC98" s="74">
        <v>168</v>
      </c>
      <c r="ED98" s="74">
        <v>0</v>
      </c>
      <c r="EE98" s="74">
        <v>0</v>
      </c>
      <c r="EF98" s="74">
        <v>0</v>
      </c>
      <c r="EG98" s="74">
        <v>100</v>
      </c>
      <c r="EH98" s="74">
        <v>0</v>
      </c>
      <c r="EI98" s="8">
        <f>Table2[[#This Row],[Total Industrial Employees FY20]]+Table2[[#This Row],[Total Restaurant Employees FY20]]+Table2[[#This Row],[Total Retail Employees FY20]]+Table2[[#This Row],[Total Other Employees FY20]]</f>
        <v>168</v>
      </c>
      <c r="EJ98" s="8">
        <f>Table2[[#This Row],[Number of Industrial Employees Earning More than Living Wage FY20]]+Table2[[#This Row],[Number of Restaurant Employees Earning More than Living Wage FY20]]+Table2[[#This Row],[Number of Retail Employees Earning More than Living Wage FY20]]+Table2[[#This Row],[Number of Other Employees Earning More than Living Wage FY20]]</f>
        <v>168</v>
      </c>
      <c r="EK98" s="72">
        <f>Table2[[#This Row],[Total Employees Earning More than Living Wage FY20]]/Table2[[#This Row],[Total Jobs FY20]]</f>
        <v>1</v>
      </c>
    </row>
    <row r="99" spans="1:141" x14ac:dyDescent="0.25">
      <c r="A99" s="9">
        <v>94097</v>
      </c>
      <c r="B99" s="11" t="s">
        <v>502</v>
      </c>
      <c r="C99" s="11" t="s">
        <v>951</v>
      </c>
      <c r="D99" s="11" t="s">
        <v>1046</v>
      </c>
      <c r="E99" s="15">
        <v>5</v>
      </c>
      <c r="F99" s="7">
        <v>1579</v>
      </c>
      <c r="G99" s="7">
        <v>28</v>
      </c>
      <c r="H99" s="7">
        <v>7514</v>
      </c>
      <c r="I99" s="7">
        <v>82374</v>
      </c>
      <c r="J99" s="7">
        <v>611110</v>
      </c>
      <c r="K99" s="11" t="s">
        <v>1368</v>
      </c>
      <c r="L99" s="11" t="s">
        <v>1526</v>
      </c>
      <c r="M99" s="11" t="s">
        <v>1491</v>
      </c>
      <c r="N99" s="18">
        <v>50000000</v>
      </c>
      <c r="O99" s="11" t="s">
        <v>1663</v>
      </c>
      <c r="P99" s="8">
        <v>0</v>
      </c>
      <c r="Q99" s="8">
        <v>0</v>
      </c>
      <c r="R99" s="8">
        <v>0</v>
      </c>
      <c r="S99" s="8">
        <v>0</v>
      </c>
      <c r="T99" s="8">
        <v>0</v>
      </c>
      <c r="U99" s="8">
        <v>0</v>
      </c>
      <c r="V99" s="8">
        <v>0</v>
      </c>
      <c r="W99" s="8">
        <v>25</v>
      </c>
      <c r="X99" s="8">
        <v>0</v>
      </c>
      <c r="Y99" s="8">
        <v>0</v>
      </c>
      <c r="Z99" s="8">
        <v>17</v>
      </c>
      <c r="AA99" s="19">
        <v>0</v>
      </c>
      <c r="AB99" s="8">
        <v>0</v>
      </c>
      <c r="AC99" s="8">
        <v>0</v>
      </c>
      <c r="AD99" s="8">
        <v>0</v>
      </c>
      <c r="AE99" s="8">
        <v>0</v>
      </c>
      <c r="AF99" s="8">
        <v>0</v>
      </c>
      <c r="AG99" s="8" t="s">
        <v>1687</v>
      </c>
      <c r="AH99" s="8" t="s">
        <v>1687</v>
      </c>
      <c r="AI99" s="60">
        <v>0</v>
      </c>
      <c r="AJ99" s="60">
        <v>0</v>
      </c>
      <c r="AK99" s="60">
        <v>0</v>
      </c>
      <c r="AL99" s="60">
        <f>Table2[[#This Row],[Company Direct Land Through FY20]]+Table2[[#This Row],[Company Direct Land FY20 and After]]</f>
        <v>0</v>
      </c>
      <c r="AM99" s="60">
        <v>0</v>
      </c>
      <c r="AN99" s="60">
        <v>0</v>
      </c>
      <c r="AO99" s="60">
        <v>0</v>
      </c>
      <c r="AP99" s="60">
        <f>Table2[[#This Row],[Company Direct Building Through FY20]]+Table2[[#This Row],[Company Direct Building FY20 and After]]</f>
        <v>0</v>
      </c>
      <c r="AQ99" s="60">
        <v>0</v>
      </c>
      <c r="AR99" s="60">
        <v>0</v>
      </c>
      <c r="AS99" s="60">
        <v>0</v>
      </c>
      <c r="AT99" s="60">
        <f>Table2[[#This Row],[Mortgage Recording Tax Through FY20]]+Table2[[#This Row],[Mortgage Recording Tax FY20 and After]]</f>
        <v>0</v>
      </c>
      <c r="AU99" s="60">
        <v>0</v>
      </c>
      <c r="AV99" s="60">
        <v>0</v>
      </c>
      <c r="AW99" s="60">
        <v>0</v>
      </c>
      <c r="AX99" s="60">
        <f>Table2[[#This Row],[Pilot Savings Through FY20]]+Table2[[#This Row],[Pilot Savings FY20 and After]]</f>
        <v>0</v>
      </c>
      <c r="AY99" s="60">
        <v>0</v>
      </c>
      <c r="AZ99" s="60">
        <v>0</v>
      </c>
      <c r="BA99" s="60">
        <v>0</v>
      </c>
      <c r="BB99" s="60">
        <f>Table2[[#This Row],[Mortgage Recording Tax Exemption Through FY20]]+Table2[[#This Row],[Indirect and Induced Land FY20]]</f>
        <v>20.402699999999999</v>
      </c>
      <c r="BC99" s="60">
        <v>20.402699999999999</v>
      </c>
      <c r="BD99" s="60">
        <v>346.39049999999997</v>
      </c>
      <c r="BE99" s="60">
        <v>63.591000000000001</v>
      </c>
      <c r="BF99" s="60">
        <f>Table2[[#This Row],[Indirect and Induced Land Through FY20]]+Table2[[#This Row],[Indirect and Induced Land FY20 and After]]</f>
        <v>409.98149999999998</v>
      </c>
      <c r="BG99" s="60">
        <v>72.336699999999993</v>
      </c>
      <c r="BH99" s="60">
        <v>1228.1113</v>
      </c>
      <c r="BI99" s="60">
        <v>225.46</v>
      </c>
      <c r="BJ99" s="60">
        <f>Table2[[#This Row],[Indirect and Induced Building Through FY20]]+Table2[[#This Row],[Indirect and Induced Building FY20 and After]]</f>
        <v>1453.5713000000001</v>
      </c>
      <c r="BK99" s="60">
        <v>92.739400000000003</v>
      </c>
      <c r="BL99" s="60">
        <v>1574.5018</v>
      </c>
      <c r="BM99" s="60">
        <v>289.05099999999999</v>
      </c>
      <c r="BN99" s="60">
        <f>Table2[[#This Row],[TOTAL Real Property Related Taxes Through FY20]]+Table2[[#This Row],[TOTAL Real Property Related Taxes FY20 and After]]</f>
        <v>1863.5527999999999</v>
      </c>
      <c r="BO99" s="60">
        <v>85.619399999999999</v>
      </c>
      <c r="BP99" s="60">
        <v>1550.2443000000001</v>
      </c>
      <c r="BQ99" s="60">
        <v>0</v>
      </c>
      <c r="BR99" s="60">
        <f>Table2[[#This Row],[Company Direct Through FY20]]+Table2[[#This Row],[Company Direct FY20 and After]]</f>
        <v>1550.2443000000001</v>
      </c>
      <c r="BS99" s="60">
        <v>0</v>
      </c>
      <c r="BT99" s="60">
        <v>0</v>
      </c>
      <c r="BU99" s="60">
        <v>0</v>
      </c>
      <c r="BV99" s="60">
        <f>Table2[[#This Row],[Sales Tax Exemption Through FY20]]+Table2[[#This Row],[Sales Tax Exemption FY20 and After]]</f>
        <v>0</v>
      </c>
      <c r="BW99" s="60">
        <v>0</v>
      </c>
      <c r="BX99" s="60">
        <v>0</v>
      </c>
      <c r="BY99" s="60">
        <v>0</v>
      </c>
      <c r="BZ99" s="60">
        <f>Table2[[#This Row],[Energy Tax Savings Through FY20]]+Table2[[#This Row],[Energy Tax Savings FY20 and After]]</f>
        <v>0</v>
      </c>
      <c r="CA99" s="60">
        <v>27.363700000000001</v>
      </c>
      <c r="CB99" s="60">
        <v>107.9597</v>
      </c>
      <c r="CC99" s="60">
        <v>268.07479999999998</v>
      </c>
      <c r="CD99" s="60">
        <f>Table2[[#This Row],[Tax Exempt Bond Savings Through FY20]]+Table2[[#This Row],[Tax Exempt Bond Savings FY20 and After]]</f>
        <v>376.03449999999998</v>
      </c>
      <c r="CE99" s="60">
        <v>82.686800000000005</v>
      </c>
      <c r="CF99" s="60">
        <v>1565.2188000000001</v>
      </c>
      <c r="CG99" s="60">
        <v>1174.2102</v>
      </c>
      <c r="CH99" s="60">
        <f>Table2[[#This Row],[Indirect and Induced Through FY20]]+Table2[[#This Row],[Indirect and Induced FY20 and After]]</f>
        <v>2739.4290000000001</v>
      </c>
      <c r="CI99" s="60">
        <v>140.9425</v>
      </c>
      <c r="CJ99" s="60">
        <v>3007.5034000000001</v>
      </c>
      <c r="CK99" s="60">
        <v>906.1354</v>
      </c>
      <c r="CL99" s="60">
        <f>Table2[[#This Row],[TOTAL Income Consumption Use Taxes Through FY20]]+Table2[[#This Row],[TOTAL Income Consumption Use Taxes FY20 and After]]</f>
        <v>3913.6388000000002</v>
      </c>
      <c r="CM99" s="60">
        <v>27.363700000000001</v>
      </c>
      <c r="CN99" s="60">
        <v>107.9597</v>
      </c>
      <c r="CO99" s="60">
        <v>268.07479999999998</v>
      </c>
      <c r="CP99" s="60">
        <f>Table2[[#This Row],[Assistance Provided Through FY20]]+Table2[[#This Row],[Assistance Provided FY20 and After]]</f>
        <v>376.03449999999998</v>
      </c>
      <c r="CQ99" s="60">
        <v>0</v>
      </c>
      <c r="CR99" s="60">
        <v>0</v>
      </c>
      <c r="CS99" s="60">
        <v>0</v>
      </c>
      <c r="CT99" s="60">
        <f>Table2[[#This Row],[Recapture Cancellation Reduction Amount Through FY20]]+Table2[[#This Row],[Recapture Cancellation Reduction Amount FY20 and After]]</f>
        <v>0</v>
      </c>
      <c r="CU99" s="60">
        <v>0</v>
      </c>
      <c r="CV99" s="60">
        <v>0</v>
      </c>
      <c r="CW99" s="60">
        <v>0</v>
      </c>
      <c r="CX99" s="60">
        <f>Table2[[#This Row],[Penalty Paid Through FY20]]+Table2[[#This Row],[Penalty Paid FY20 and After]]</f>
        <v>0</v>
      </c>
      <c r="CY99" s="60">
        <v>27.363700000000001</v>
      </c>
      <c r="CZ99" s="60">
        <v>107.9597</v>
      </c>
      <c r="DA99" s="60">
        <v>268.07479999999998</v>
      </c>
      <c r="DB99" s="60">
        <f>Table2[[#This Row],[TOTAL Assistance Net of Recapture Penalties Through FY20]]+Table2[[#This Row],[TOTAL Assistance Net of Recapture Penalties FY20 and After]]</f>
        <v>376.03449999999998</v>
      </c>
      <c r="DC99" s="60">
        <v>85.619399999999999</v>
      </c>
      <c r="DD99" s="60">
        <v>1550.2443000000001</v>
      </c>
      <c r="DE99" s="60">
        <v>0</v>
      </c>
      <c r="DF99" s="60">
        <f>Table2[[#This Row],[Company Direct Tax Revenue Before Assistance Through FY20]]+Table2[[#This Row],[Company Direct Tax Revenue Before Assistance FY20 and After]]</f>
        <v>1550.2443000000001</v>
      </c>
      <c r="DG99" s="60">
        <v>175.42619999999999</v>
      </c>
      <c r="DH99" s="60">
        <v>3139.7206000000001</v>
      </c>
      <c r="DI99" s="60">
        <v>1463.2611999999999</v>
      </c>
      <c r="DJ99" s="60">
        <f>Table2[[#This Row],[Indirect and Induced Tax Revenues FY20 and After]]+Table2[[#This Row],[Indirect and Induced Tax Revenues Through FY20]]</f>
        <v>4602.9817999999996</v>
      </c>
      <c r="DK99" s="60">
        <v>261.04559999999998</v>
      </c>
      <c r="DL99" s="60">
        <v>4689.9648999999999</v>
      </c>
      <c r="DM99" s="60">
        <v>1463.2611999999999</v>
      </c>
      <c r="DN99" s="60">
        <f>Table2[[#This Row],[TOTAL Tax Revenues Before Assistance FY20 and After]]+Table2[[#This Row],[TOTAL Tax Revenues Before Assistance Through FY20]]</f>
        <v>6153.2260999999999</v>
      </c>
      <c r="DO99" s="60">
        <v>233.68190000000001</v>
      </c>
      <c r="DP99" s="60">
        <v>4582.0051999999996</v>
      </c>
      <c r="DQ99" s="60">
        <v>1195.1864</v>
      </c>
      <c r="DR99" s="60">
        <f>Table2[[#This Row],[TOTAL Tax Revenues Net of Assistance Recapture and Penalty Through FY20]]+Table2[[#This Row],[TOTAL Tax Revenues Net of Assistance Recapture and Penalty FY20 and After]]</f>
        <v>5777.1916000000001</v>
      </c>
      <c r="DS99" s="60">
        <v>0</v>
      </c>
      <c r="DT99" s="60">
        <v>0</v>
      </c>
      <c r="DU99" s="60">
        <v>0</v>
      </c>
      <c r="DV99" s="60">
        <v>0</v>
      </c>
      <c r="DW99" s="74">
        <v>0</v>
      </c>
      <c r="DX99" s="74">
        <v>0</v>
      </c>
      <c r="DY99" s="74">
        <v>0</v>
      </c>
      <c r="DZ99" s="74">
        <v>0</v>
      </c>
      <c r="EA99" s="74">
        <v>0</v>
      </c>
      <c r="EB99" s="74">
        <v>0</v>
      </c>
      <c r="EC99" s="74">
        <v>0</v>
      </c>
      <c r="ED99" s="74">
        <v>0</v>
      </c>
      <c r="EE99" s="74">
        <v>0</v>
      </c>
      <c r="EF99" s="74">
        <v>0</v>
      </c>
      <c r="EG99" s="74">
        <v>0</v>
      </c>
      <c r="EH99" s="74">
        <v>0</v>
      </c>
      <c r="EI99" s="8">
        <f>Table2[[#This Row],[Total Industrial Employees FY20]]+Table2[[#This Row],[Total Restaurant Employees FY20]]+Table2[[#This Row],[Total Retail Employees FY20]]+Table2[[#This Row],[Total Other Employees FY20]]</f>
        <v>0</v>
      </c>
      <c r="EJ99" s="8">
        <f>Table2[[#This Row],[Number of Industrial Employees Earning More than Living Wage FY20]]+Table2[[#This Row],[Number of Restaurant Employees Earning More than Living Wage FY20]]+Table2[[#This Row],[Number of Retail Employees Earning More than Living Wage FY20]]+Table2[[#This Row],[Number of Other Employees Earning More than Living Wage FY20]]</f>
        <v>0</v>
      </c>
      <c r="EK99" s="72">
        <v>0</v>
      </c>
    </row>
    <row r="100" spans="1:141" x14ac:dyDescent="0.25">
      <c r="A100" s="9">
        <v>93877</v>
      </c>
      <c r="B100" s="11" t="s">
        <v>401</v>
      </c>
      <c r="C100" s="11" t="s">
        <v>854</v>
      </c>
      <c r="D100" s="11" t="s">
        <v>1043</v>
      </c>
      <c r="E100" s="15">
        <v>18</v>
      </c>
      <c r="F100" s="7">
        <v>3930</v>
      </c>
      <c r="G100" s="7">
        <v>33</v>
      </c>
      <c r="H100" s="7">
        <v>17500</v>
      </c>
      <c r="I100" s="7">
        <v>72933</v>
      </c>
      <c r="J100" s="7">
        <v>611110</v>
      </c>
      <c r="K100" s="11" t="s">
        <v>1097</v>
      </c>
      <c r="L100" s="11" t="s">
        <v>1381</v>
      </c>
      <c r="M100" s="11" t="s">
        <v>1382</v>
      </c>
      <c r="N100" s="18">
        <v>24000000</v>
      </c>
      <c r="O100" s="11" t="s">
        <v>1671</v>
      </c>
      <c r="P100" s="8">
        <v>0</v>
      </c>
      <c r="Q100" s="8">
        <v>2</v>
      </c>
      <c r="R100" s="8">
        <v>86</v>
      </c>
      <c r="S100" s="8">
        <v>0</v>
      </c>
      <c r="T100" s="8">
        <v>0</v>
      </c>
      <c r="U100" s="8">
        <v>88</v>
      </c>
      <c r="V100" s="8">
        <v>87</v>
      </c>
      <c r="W100" s="8">
        <v>0</v>
      </c>
      <c r="X100" s="8">
        <v>0</v>
      </c>
      <c r="Y100" s="8">
        <v>64</v>
      </c>
      <c r="Z100" s="8">
        <v>15</v>
      </c>
      <c r="AA100" s="19">
        <v>0</v>
      </c>
      <c r="AB100" s="8">
        <v>0</v>
      </c>
      <c r="AC100" s="8">
        <v>0</v>
      </c>
      <c r="AD100" s="8">
        <v>0</v>
      </c>
      <c r="AE100" s="8">
        <v>0</v>
      </c>
      <c r="AF100" s="8">
        <v>67.045454545454547</v>
      </c>
      <c r="AG100" s="8" t="s">
        <v>1686</v>
      </c>
      <c r="AH100" s="8" t="s">
        <v>1687</v>
      </c>
      <c r="AI100" s="60">
        <v>0</v>
      </c>
      <c r="AJ100" s="60">
        <v>0</v>
      </c>
      <c r="AK100" s="60">
        <v>0</v>
      </c>
      <c r="AL100" s="60">
        <f>Table2[[#This Row],[Company Direct Land Through FY20]]+Table2[[#This Row],[Company Direct Land FY20 and After]]</f>
        <v>0</v>
      </c>
      <c r="AM100" s="60">
        <v>0</v>
      </c>
      <c r="AN100" s="60">
        <v>0</v>
      </c>
      <c r="AO100" s="60">
        <v>0</v>
      </c>
      <c r="AP100" s="60">
        <f>Table2[[#This Row],[Company Direct Building Through FY20]]+Table2[[#This Row],[Company Direct Building FY20 and After]]</f>
        <v>0</v>
      </c>
      <c r="AQ100" s="60">
        <v>0</v>
      </c>
      <c r="AR100" s="60">
        <v>404.54399999999998</v>
      </c>
      <c r="AS100" s="60">
        <v>0</v>
      </c>
      <c r="AT100" s="60">
        <f>Table2[[#This Row],[Mortgage Recording Tax Through FY20]]+Table2[[#This Row],[Mortgage Recording Tax FY20 and After]]</f>
        <v>404.54399999999998</v>
      </c>
      <c r="AU100" s="60">
        <v>0</v>
      </c>
      <c r="AV100" s="60">
        <v>0</v>
      </c>
      <c r="AW100" s="60">
        <v>0</v>
      </c>
      <c r="AX100" s="60">
        <f>Table2[[#This Row],[Pilot Savings Through FY20]]+Table2[[#This Row],[Pilot Savings FY20 and After]]</f>
        <v>0</v>
      </c>
      <c r="AY100" s="60">
        <v>0</v>
      </c>
      <c r="AZ100" s="60">
        <v>404.54399999999998</v>
      </c>
      <c r="BA100" s="60">
        <v>0</v>
      </c>
      <c r="BB100" s="60">
        <f>Table2[[#This Row],[Mortgage Recording Tax Exemption Through FY20]]+Table2[[#This Row],[Indirect and Induced Land FY20]]</f>
        <v>439.4126</v>
      </c>
      <c r="BC100" s="60">
        <v>34.868600000000001</v>
      </c>
      <c r="BD100" s="60">
        <v>252.9777</v>
      </c>
      <c r="BE100" s="60">
        <v>388.8186</v>
      </c>
      <c r="BF100" s="60">
        <f>Table2[[#This Row],[Indirect and Induced Land Through FY20]]+Table2[[#This Row],[Indirect and Induced Land FY20 and After]]</f>
        <v>641.79629999999997</v>
      </c>
      <c r="BG100" s="60">
        <v>123.62520000000001</v>
      </c>
      <c r="BH100" s="60">
        <v>896.92079999999999</v>
      </c>
      <c r="BI100" s="60">
        <v>1378.5409</v>
      </c>
      <c r="BJ100" s="60">
        <f>Table2[[#This Row],[Indirect and Induced Building Through FY20]]+Table2[[#This Row],[Indirect and Induced Building FY20 and After]]</f>
        <v>2275.4616999999998</v>
      </c>
      <c r="BK100" s="60">
        <v>158.49379999999999</v>
      </c>
      <c r="BL100" s="60">
        <v>1149.8985</v>
      </c>
      <c r="BM100" s="60">
        <v>1767.3595</v>
      </c>
      <c r="BN100" s="60">
        <f>Table2[[#This Row],[TOTAL Real Property Related Taxes Through FY20]]+Table2[[#This Row],[TOTAL Real Property Related Taxes FY20 and After]]</f>
        <v>2917.2579999999998</v>
      </c>
      <c r="BO100" s="60">
        <v>163.4348</v>
      </c>
      <c r="BP100" s="60">
        <v>1161.6194</v>
      </c>
      <c r="BQ100" s="60">
        <v>1822.4549999999999</v>
      </c>
      <c r="BR100" s="60">
        <f>Table2[[#This Row],[Company Direct Through FY20]]+Table2[[#This Row],[Company Direct FY20 and After]]</f>
        <v>2984.0744</v>
      </c>
      <c r="BS100" s="60">
        <v>0</v>
      </c>
      <c r="BT100" s="60">
        <v>0</v>
      </c>
      <c r="BU100" s="60">
        <v>0</v>
      </c>
      <c r="BV100" s="60">
        <f>Table2[[#This Row],[Sales Tax Exemption Through FY20]]+Table2[[#This Row],[Sales Tax Exemption FY20 and After]]</f>
        <v>0</v>
      </c>
      <c r="BW100" s="60">
        <v>0</v>
      </c>
      <c r="BX100" s="60">
        <v>0</v>
      </c>
      <c r="BY100" s="60">
        <v>0</v>
      </c>
      <c r="BZ100" s="60">
        <f>Table2[[#This Row],[Energy Tax Savings Through FY20]]+Table2[[#This Row],[Energy Tax Savings FY20 and After]]</f>
        <v>0</v>
      </c>
      <c r="CA100" s="60">
        <v>20.553699999999999</v>
      </c>
      <c r="CB100" s="60">
        <v>131.25720000000001</v>
      </c>
      <c r="CC100" s="60">
        <v>161.7824</v>
      </c>
      <c r="CD100" s="60">
        <f>Table2[[#This Row],[Tax Exempt Bond Savings Through FY20]]+Table2[[#This Row],[Tax Exempt Bond Savings FY20 and After]]</f>
        <v>293.03960000000001</v>
      </c>
      <c r="CE100" s="60">
        <v>157.83600000000001</v>
      </c>
      <c r="CF100" s="60">
        <v>1272.9694999999999</v>
      </c>
      <c r="CG100" s="60">
        <v>1760.0236</v>
      </c>
      <c r="CH100" s="60">
        <f>Table2[[#This Row],[Indirect and Induced Through FY20]]+Table2[[#This Row],[Indirect and Induced FY20 and After]]</f>
        <v>3032.9930999999997</v>
      </c>
      <c r="CI100" s="60">
        <v>300.71710000000002</v>
      </c>
      <c r="CJ100" s="60">
        <v>2303.3317000000002</v>
      </c>
      <c r="CK100" s="60">
        <v>3420.6961999999999</v>
      </c>
      <c r="CL100" s="60">
        <f>Table2[[#This Row],[TOTAL Income Consumption Use Taxes Through FY20]]+Table2[[#This Row],[TOTAL Income Consumption Use Taxes FY20 and After]]</f>
        <v>5724.0279</v>
      </c>
      <c r="CM100" s="60">
        <v>20.553699999999999</v>
      </c>
      <c r="CN100" s="60">
        <v>535.80119999999999</v>
      </c>
      <c r="CO100" s="60">
        <v>161.7824</v>
      </c>
      <c r="CP100" s="60">
        <f>Table2[[#This Row],[Assistance Provided Through FY20]]+Table2[[#This Row],[Assistance Provided FY20 and After]]</f>
        <v>697.58359999999993</v>
      </c>
      <c r="CQ100" s="60">
        <v>0</v>
      </c>
      <c r="CR100" s="60">
        <v>0</v>
      </c>
      <c r="CS100" s="60">
        <v>0</v>
      </c>
      <c r="CT100" s="60">
        <f>Table2[[#This Row],[Recapture Cancellation Reduction Amount Through FY20]]+Table2[[#This Row],[Recapture Cancellation Reduction Amount FY20 and After]]</f>
        <v>0</v>
      </c>
      <c r="CU100" s="60">
        <v>0</v>
      </c>
      <c r="CV100" s="60">
        <v>0</v>
      </c>
      <c r="CW100" s="60">
        <v>0</v>
      </c>
      <c r="CX100" s="60">
        <f>Table2[[#This Row],[Penalty Paid Through FY20]]+Table2[[#This Row],[Penalty Paid FY20 and After]]</f>
        <v>0</v>
      </c>
      <c r="CY100" s="60">
        <v>20.553699999999999</v>
      </c>
      <c r="CZ100" s="60">
        <v>535.80119999999999</v>
      </c>
      <c r="DA100" s="60">
        <v>161.7824</v>
      </c>
      <c r="DB100" s="60">
        <f>Table2[[#This Row],[TOTAL Assistance Net of Recapture Penalties Through FY20]]+Table2[[#This Row],[TOTAL Assistance Net of Recapture Penalties FY20 and After]]</f>
        <v>697.58359999999993</v>
      </c>
      <c r="DC100" s="60">
        <v>163.4348</v>
      </c>
      <c r="DD100" s="60">
        <v>1566.1633999999999</v>
      </c>
      <c r="DE100" s="60">
        <v>1822.4549999999999</v>
      </c>
      <c r="DF100" s="60">
        <f>Table2[[#This Row],[Company Direct Tax Revenue Before Assistance Through FY20]]+Table2[[#This Row],[Company Direct Tax Revenue Before Assistance FY20 and After]]</f>
        <v>3388.6183999999998</v>
      </c>
      <c r="DG100" s="60">
        <v>316.32979999999998</v>
      </c>
      <c r="DH100" s="60">
        <v>2422.8679999999999</v>
      </c>
      <c r="DI100" s="60">
        <v>3527.3831</v>
      </c>
      <c r="DJ100" s="60">
        <f>Table2[[#This Row],[Indirect and Induced Tax Revenues FY20 and After]]+Table2[[#This Row],[Indirect and Induced Tax Revenues Through FY20]]</f>
        <v>5950.2510999999995</v>
      </c>
      <c r="DK100" s="60">
        <v>479.76459999999997</v>
      </c>
      <c r="DL100" s="60">
        <v>3989.0313999999998</v>
      </c>
      <c r="DM100" s="60">
        <v>5349.8380999999999</v>
      </c>
      <c r="DN100" s="60">
        <f>Table2[[#This Row],[TOTAL Tax Revenues Before Assistance FY20 and After]]+Table2[[#This Row],[TOTAL Tax Revenues Before Assistance Through FY20]]</f>
        <v>9338.8695000000007</v>
      </c>
      <c r="DO100" s="60">
        <v>459.21089999999998</v>
      </c>
      <c r="DP100" s="60">
        <v>3453.2302</v>
      </c>
      <c r="DQ100" s="60">
        <v>5188.0556999999999</v>
      </c>
      <c r="DR100" s="60">
        <f>Table2[[#This Row],[TOTAL Tax Revenues Net of Assistance Recapture and Penalty Through FY20]]+Table2[[#This Row],[TOTAL Tax Revenues Net of Assistance Recapture and Penalty FY20 and After]]</f>
        <v>8641.2858999999989</v>
      </c>
      <c r="DS100" s="60">
        <v>0</v>
      </c>
      <c r="DT100" s="60">
        <v>0</v>
      </c>
      <c r="DU100" s="60">
        <v>0</v>
      </c>
      <c r="DV100" s="60">
        <v>0</v>
      </c>
      <c r="DW100" s="74">
        <v>0</v>
      </c>
      <c r="DX100" s="74">
        <v>0</v>
      </c>
      <c r="DY100" s="74">
        <v>0</v>
      </c>
      <c r="DZ100" s="74">
        <v>88</v>
      </c>
      <c r="EA100" s="74">
        <v>0</v>
      </c>
      <c r="EB100" s="74">
        <v>0</v>
      </c>
      <c r="EC100" s="74">
        <v>0</v>
      </c>
      <c r="ED100" s="74">
        <v>88</v>
      </c>
      <c r="EE100" s="74">
        <v>0</v>
      </c>
      <c r="EF100" s="74">
        <v>0</v>
      </c>
      <c r="EG100" s="74">
        <v>0</v>
      </c>
      <c r="EH100" s="74">
        <v>100</v>
      </c>
      <c r="EI100" s="8">
        <f>Table2[[#This Row],[Total Industrial Employees FY20]]+Table2[[#This Row],[Total Restaurant Employees FY20]]+Table2[[#This Row],[Total Retail Employees FY20]]+Table2[[#This Row],[Total Other Employees FY20]]</f>
        <v>88</v>
      </c>
      <c r="EJ100" s="8">
        <f>Table2[[#This Row],[Number of Industrial Employees Earning More than Living Wage FY20]]+Table2[[#This Row],[Number of Restaurant Employees Earning More than Living Wage FY20]]+Table2[[#This Row],[Number of Retail Employees Earning More than Living Wage FY20]]+Table2[[#This Row],[Number of Other Employees Earning More than Living Wage FY20]]</f>
        <v>88</v>
      </c>
      <c r="EK100" s="72">
        <f>Table2[[#This Row],[Total Employees Earning More than Living Wage FY20]]/Table2[[#This Row],[Total Jobs FY20]]</f>
        <v>1</v>
      </c>
    </row>
    <row r="101" spans="1:141" x14ac:dyDescent="0.25">
      <c r="A101" s="9">
        <v>94175</v>
      </c>
      <c r="B101" s="11" t="s">
        <v>566</v>
      </c>
      <c r="C101" s="11" t="s">
        <v>1014</v>
      </c>
      <c r="D101" s="11" t="s">
        <v>1043</v>
      </c>
      <c r="E101" s="15">
        <v>17</v>
      </c>
      <c r="F101" s="7">
        <v>2699</v>
      </c>
      <c r="G101" s="7">
        <v>25</v>
      </c>
      <c r="H101" s="7">
        <v>9059</v>
      </c>
      <c r="I101" s="7">
        <v>25837</v>
      </c>
      <c r="J101" s="7">
        <v>611110</v>
      </c>
      <c r="K101" s="11" t="s">
        <v>1097</v>
      </c>
      <c r="L101" s="11" t="s">
        <v>1612</v>
      </c>
      <c r="M101" s="11" t="s">
        <v>1580</v>
      </c>
      <c r="N101" s="18">
        <v>8825000</v>
      </c>
      <c r="O101" s="11" t="s">
        <v>1671</v>
      </c>
      <c r="P101" s="8">
        <v>0</v>
      </c>
      <c r="Q101" s="8">
        <v>0</v>
      </c>
      <c r="R101" s="8">
        <v>32</v>
      </c>
      <c r="S101" s="8">
        <v>0</v>
      </c>
      <c r="T101" s="8">
        <v>0</v>
      </c>
      <c r="U101" s="8">
        <v>32</v>
      </c>
      <c r="V101" s="8">
        <v>32</v>
      </c>
      <c r="W101" s="8">
        <v>0</v>
      </c>
      <c r="X101" s="8">
        <v>0</v>
      </c>
      <c r="Y101" s="8">
        <v>74</v>
      </c>
      <c r="Z101" s="8">
        <v>0</v>
      </c>
      <c r="AA101" s="19">
        <v>0</v>
      </c>
      <c r="AB101" s="8">
        <v>0</v>
      </c>
      <c r="AC101" s="8">
        <v>0</v>
      </c>
      <c r="AD101" s="8">
        <v>0</v>
      </c>
      <c r="AE101" s="8">
        <v>0</v>
      </c>
      <c r="AF101" s="8">
        <v>87.5</v>
      </c>
      <c r="AG101" s="8" t="s">
        <v>1686</v>
      </c>
      <c r="AH101" s="8" t="s">
        <v>1687</v>
      </c>
      <c r="AI101" s="60">
        <v>0</v>
      </c>
      <c r="AJ101" s="60">
        <v>0</v>
      </c>
      <c r="AK101" s="60">
        <v>0</v>
      </c>
      <c r="AL101" s="60">
        <f>Table2[[#This Row],[Company Direct Land Through FY20]]+Table2[[#This Row],[Company Direct Land FY20 and After]]</f>
        <v>0</v>
      </c>
      <c r="AM101" s="60">
        <v>0</v>
      </c>
      <c r="AN101" s="60">
        <v>0</v>
      </c>
      <c r="AO101" s="60">
        <v>0</v>
      </c>
      <c r="AP101" s="60">
        <f>Table2[[#This Row],[Company Direct Building Through FY20]]+Table2[[#This Row],[Company Direct Building FY20 and After]]</f>
        <v>0</v>
      </c>
      <c r="AQ101" s="60">
        <v>0</v>
      </c>
      <c r="AR101" s="60">
        <v>144.3064</v>
      </c>
      <c r="AS101" s="60">
        <v>0</v>
      </c>
      <c r="AT101" s="60">
        <f>Table2[[#This Row],[Mortgage Recording Tax Through FY20]]+Table2[[#This Row],[Mortgage Recording Tax FY20 and After]]</f>
        <v>144.3064</v>
      </c>
      <c r="AU101" s="60">
        <v>0</v>
      </c>
      <c r="AV101" s="60">
        <v>0</v>
      </c>
      <c r="AW101" s="60">
        <v>0</v>
      </c>
      <c r="AX101" s="60">
        <f>Table2[[#This Row],[Pilot Savings Through FY20]]+Table2[[#This Row],[Pilot Savings FY20 and After]]</f>
        <v>0</v>
      </c>
      <c r="AY101" s="60">
        <v>0</v>
      </c>
      <c r="AZ101" s="60">
        <v>144.3064</v>
      </c>
      <c r="BA101" s="60">
        <v>0</v>
      </c>
      <c r="BB101" s="60">
        <f>Table2[[#This Row],[Mortgage Recording Tax Exemption Through FY20]]+Table2[[#This Row],[Indirect and Induced Land FY20]]</f>
        <v>157.1318</v>
      </c>
      <c r="BC101" s="60">
        <v>12.8254</v>
      </c>
      <c r="BD101" s="60">
        <v>25.886800000000001</v>
      </c>
      <c r="BE101" s="60">
        <v>236.30080000000001</v>
      </c>
      <c r="BF101" s="60">
        <f>Table2[[#This Row],[Indirect and Induced Land Through FY20]]+Table2[[#This Row],[Indirect and Induced Land FY20 and After]]</f>
        <v>262.18760000000003</v>
      </c>
      <c r="BG101" s="60">
        <v>45.471899999999998</v>
      </c>
      <c r="BH101" s="60">
        <v>91.780500000000004</v>
      </c>
      <c r="BI101" s="60">
        <v>837.79520000000002</v>
      </c>
      <c r="BJ101" s="60">
        <f>Table2[[#This Row],[Indirect and Induced Building Through FY20]]+Table2[[#This Row],[Indirect and Induced Building FY20 and After]]</f>
        <v>929.57569999999998</v>
      </c>
      <c r="BK101" s="60">
        <v>58.2973</v>
      </c>
      <c r="BL101" s="60">
        <v>117.6673</v>
      </c>
      <c r="BM101" s="60">
        <v>1074.096</v>
      </c>
      <c r="BN101" s="60">
        <f>Table2[[#This Row],[TOTAL Real Property Related Taxes Through FY20]]+Table2[[#This Row],[TOTAL Real Property Related Taxes FY20 and After]]</f>
        <v>1191.7633000000001</v>
      </c>
      <c r="BO101" s="60">
        <v>60.113900000000001</v>
      </c>
      <c r="BP101" s="60">
        <v>123.9156</v>
      </c>
      <c r="BQ101" s="60">
        <v>1107.5643</v>
      </c>
      <c r="BR101" s="60">
        <f>Table2[[#This Row],[Company Direct Through FY20]]+Table2[[#This Row],[Company Direct FY20 and After]]</f>
        <v>1231.4799</v>
      </c>
      <c r="BS101" s="60">
        <v>0</v>
      </c>
      <c r="BT101" s="60">
        <v>0</v>
      </c>
      <c r="BU101" s="60">
        <v>0</v>
      </c>
      <c r="BV101" s="60">
        <f>Table2[[#This Row],[Sales Tax Exemption Through FY20]]+Table2[[#This Row],[Sales Tax Exemption FY20 and After]]</f>
        <v>0</v>
      </c>
      <c r="BW101" s="60">
        <v>0</v>
      </c>
      <c r="BX101" s="60">
        <v>0</v>
      </c>
      <c r="BY101" s="60">
        <v>0</v>
      </c>
      <c r="BZ101" s="60">
        <f>Table2[[#This Row],[Energy Tax Savings Through FY20]]+Table2[[#This Row],[Energy Tax Savings FY20 and After]]</f>
        <v>0</v>
      </c>
      <c r="CA101" s="60">
        <v>6.5583999999999998</v>
      </c>
      <c r="CB101" s="60">
        <v>9.5161999999999995</v>
      </c>
      <c r="CC101" s="60">
        <v>80.674300000000002</v>
      </c>
      <c r="CD101" s="60">
        <f>Table2[[#This Row],[Tax Exempt Bond Savings Through FY20]]+Table2[[#This Row],[Tax Exempt Bond Savings FY20 and After]]</f>
        <v>90.1905</v>
      </c>
      <c r="CE101" s="60">
        <v>58.055399999999999</v>
      </c>
      <c r="CF101" s="60">
        <v>120.6773</v>
      </c>
      <c r="CG101" s="60">
        <v>1069.6391000000001</v>
      </c>
      <c r="CH101" s="60">
        <f>Table2[[#This Row],[Indirect and Induced Through FY20]]+Table2[[#This Row],[Indirect and Induced FY20 and After]]</f>
        <v>1190.3164000000002</v>
      </c>
      <c r="CI101" s="60">
        <v>111.6109</v>
      </c>
      <c r="CJ101" s="60">
        <v>235.07669999999999</v>
      </c>
      <c r="CK101" s="60">
        <v>2096.5291000000002</v>
      </c>
      <c r="CL101" s="60">
        <f>Table2[[#This Row],[TOTAL Income Consumption Use Taxes Through FY20]]+Table2[[#This Row],[TOTAL Income Consumption Use Taxes FY20 and After]]</f>
        <v>2331.6058000000003</v>
      </c>
      <c r="CM101" s="60">
        <v>6.5583999999999998</v>
      </c>
      <c r="CN101" s="60">
        <v>153.82259999999999</v>
      </c>
      <c r="CO101" s="60">
        <v>80.674300000000002</v>
      </c>
      <c r="CP101" s="60">
        <f>Table2[[#This Row],[Assistance Provided Through FY20]]+Table2[[#This Row],[Assistance Provided FY20 and After]]</f>
        <v>234.49689999999998</v>
      </c>
      <c r="CQ101" s="60">
        <v>0</v>
      </c>
      <c r="CR101" s="60">
        <v>0</v>
      </c>
      <c r="CS101" s="60">
        <v>0</v>
      </c>
      <c r="CT101" s="60">
        <f>Table2[[#This Row],[Recapture Cancellation Reduction Amount Through FY20]]+Table2[[#This Row],[Recapture Cancellation Reduction Amount FY20 and After]]</f>
        <v>0</v>
      </c>
      <c r="CU101" s="60">
        <v>0</v>
      </c>
      <c r="CV101" s="60">
        <v>0</v>
      </c>
      <c r="CW101" s="60">
        <v>0</v>
      </c>
      <c r="CX101" s="60">
        <f>Table2[[#This Row],[Penalty Paid Through FY20]]+Table2[[#This Row],[Penalty Paid FY20 and After]]</f>
        <v>0</v>
      </c>
      <c r="CY101" s="60">
        <v>6.5583999999999998</v>
      </c>
      <c r="CZ101" s="60">
        <v>153.82259999999999</v>
      </c>
      <c r="DA101" s="60">
        <v>80.674300000000002</v>
      </c>
      <c r="DB101" s="60">
        <f>Table2[[#This Row],[TOTAL Assistance Net of Recapture Penalties Through FY20]]+Table2[[#This Row],[TOTAL Assistance Net of Recapture Penalties FY20 and After]]</f>
        <v>234.49689999999998</v>
      </c>
      <c r="DC101" s="60">
        <v>60.113900000000001</v>
      </c>
      <c r="DD101" s="60">
        <v>268.22199999999998</v>
      </c>
      <c r="DE101" s="60">
        <v>1107.5643</v>
      </c>
      <c r="DF101" s="60">
        <f>Table2[[#This Row],[Company Direct Tax Revenue Before Assistance Through FY20]]+Table2[[#This Row],[Company Direct Tax Revenue Before Assistance FY20 and After]]</f>
        <v>1375.7863</v>
      </c>
      <c r="DG101" s="60">
        <v>116.3527</v>
      </c>
      <c r="DH101" s="60">
        <v>238.34460000000001</v>
      </c>
      <c r="DI101" s="60">
        <v>2143.7350999999999</v>
      </c>
      <c r="DJ101" s="60">
        <f>Table2[[#This Row],[Indirect and Induced Tax Revenues FY20 and After]]+Table2[[#This Row],[Indirect and Induced Tax Revenues Through FY20]]</f>
        <v>2382.0796999999998</v>
      </c>
      <c r="DK101" s="60">
        <v>176.4666</v>
      </c>
      <c r="DL101" s="60">
        <v>506.56659999999999</v>
      </c>
      <c r="DM101" s="60">
        <v>3251.2993999999999</v>
      </c>
      <c r="DN101" s="60">
        <f>Table2[[#This Row],[TOTAL Tax Revenues Before Assistance FY20 and After]]+Table2[[#This Row],[TOTAL Tax Revenues Before Assistance Through FY20]]</f>
        <v>3757.866</v>
      </c>
      <c r="DO101" s="60">
        <v>169.90819999999999</v>
      </c>
      <c r="DP101" s="60">
        <v>352.74400000000003</v>
      </c>
      <c r="DQ101" s="60">
        <v>3170.6251000000002</v>
      </c>
      <c r="DR101" s="60">
        <f>Table2[[#This Row],[TOTAL Tax Revenues Net of Assistance Recapture and Penalty Through FY20]]+Table2[[#This Row],[TOTAL Tax Revenues Net of Assistance Recapture and Penalty FY20 and After]]</f>
        <v>3523.3691000000003</v>
      </c>
      <c r="DS101" s="60">
        <v>0</v>
      </c>
      <c r="DT101" s="60">
        <v>0</v>
      </c>
      <c r="DU101" s="60">
        <v>0</v>
      </c>
      <c r="DV101" s="60">
        <v>0</v>
      </c>
      <c r="DW101" s="74">
        <v>0</v>
      </c>
      <c r="DX101" s="74">
        <v>0</v>
      </c>
      <c r="DY101" s="74">
        <v>0</v>
      </c>
      <c r="DZ101" s="74">
        <v>32</v>
      </c>
      <c r="EA101" s="74">
        <v>0</v>
      </c>
      <c r="EB101" s="74">
        <v>0</v>
      </c>
      <c r="EC101" s="74">
        <v>0</v>
      </c>
      <c r="ED101" s="74">
        <v>32</v>
      </c>
      <c r="EE101" s="74">
        <v>0</v>
      </c>
      <c r="EF101" s="74">
        <v>0</v>
      </c>
      <c r="EG101" s="74">
        <v>0</v>
      </c>
      <c r="EH101" s="74">
        <v>100</v>
      </c>
      <c r="EI101" s="8">
        <f>Table2[[#This Row],[Total Industrial Employees FY20]]+Table2[[#This Row],[Total Restaurant Employees FY20]]+Table2[[#This Row],[Total Retail Employees FY20]]+Table2[[#This Row],[Total Other Employees FY20]]</f>
        <v>32</v>
      </c>
      <c r="EJ101" s="8">
        <f>Table2[[#This Row],[Number of Industrial Employees Earning More than Living Wage FY20]]+Table2[[#This Row],[Number of Restaurant Employees Earning More than Living Wage FY20]]+Table2[[#This Row],[Number of Retail Employees Earning More than Living Wage FY20]]+Table2[[#This Row],[Number of Other Employees Earning More than Living Wage FY20]]</f>
        <v>32</v>
      </c>
      <c r="EK101" s="72">
        <f>Table2[[#This Row],[Total Employees Earning More than Living Wage FY20]]/Table2[[#This Row],[Total Jobs FY20]]</f>
        <v>1</v>
      </c>
    </row>
    <row r="102" spans="1:141" x14ac:dyDescent="0.25">
      <c r="A102" s="9">
        <v>93284</v>
      </c>
      <c r="B102" s="11" t="s">
        <v>323</v>
      </c>
      <c r="C102" s="11" t="s">
        <v>776</v>
      </c>
      <c r="D102" s="11" t="s">
        <v>1043</v>
      </c>
      <c r="E102" s="15">
        <v>8</v>
      </c>
      <c r="F102" s="7">
        <v>2499</v>
      </c>
      <c r="G102" s="7">
        <v>108</v>
      </c>
      <c r="H102" s="7">
        <v>1182130</v>
      </c>
      <c r="I102" s="7">
        <v>1205998</v>
      </c>
      <c r="J102" s="7">
        <v>812930</v>
      </c>
      <c r="K102" s="11" t="s">
        <v>1067</v>
      </c>
      <c r="L102" s="11" t="s">
        <v>1282</v>
      </c>
      <c r="M102" s="11" t="s">
        <v>1283</v>
      </c>
      <c r="N102" s="18">
        <v>237635000</v>
      </c>
      <c r="O102" s="11" t="s">
        <v>1663</v>
      </c>
      <c r="P102" s="8">
        <v>0</v>
      </c>
      <c r="Q102" s="8">
        <v>0</v>
      </c>
      <c r="R102" s="8">
        <v>0</v>
      </c>
      <c r="S102" s="8">
        <v>0</v>
      </c>
      <c r="T102" s="8">
        <v>192</v>
      </c>
      <c r="U102" s="8">
        <v>192</v>
      </c>
      <c r="V102" s="8">
        <v>192</v>
      </c>
      <c r="W102" s="8">
        <v>0</v>
      </c>
      <c r="X102" s="8">
        <v>0</v>
      </c>
      <c r="Y102" s="8">
        <v>0</v>
      </c>
      <c r="Z102" s="8">
        <v>55</v>
      </c>
      <c r="AA102" s="19">
        <v>0</v>
      </c>
      <c r="AB102" s="8">
        <v>0</v>
      </c>
      <c r="AC102" s="8">
        <v>0</v>
      </c>
      <c r="AD102" s="8">
        <v>0</v>
      </c>
      <c r="AE102" s="8">
        <v>0</v>
      </c>
      <c r="AF102" s="8">
        <v>98.4375</v>
      </c>
      <c r="AG102" s="8" t="s">
        <v>1686</v>
      </c>
      <c r="AH102" s="8" t="s">
        <v>1687</v>
      </c>
      <c r="AI102" s="60">
        <v>0</v>
      </c>
      <c r="AJ102" s="60">
        <v>0</v>
      </c>
      <c r="AK102" s="60">
        <v>0</v>
      </c>
      <c r="AL102" s="60">
        <f>Table2[[#This Row],[Company Direct Land Through FY20]]+Table2[[#This Row],[Company Direct Land FY20 and After]]</f>
        <v>0</v>
      </c>
      <c r="AM102" s="60">
        <v>0</v>
      </c>
      <c r="AN102" s="60">
        <v>0</v>
      </c>
      <c r="AO102" s="60">
        <v>0</v>
      </c>
      <c r="AP102" s="60">
        <f>Table2[[#This Row],[Company Direct Building Through FY20]]+Table2[[#This Row],[Company Direct Building FY20 and After]]</f>
        <v>0</v>
      </c>
      <c r="AQ102" s="60">
        <v>0</v>
      </c>
      <c r="AR102" s="60">
        <v>0</v>
      </c>
      <c r="AS102" s="60">
        <v>0</v>
      </c>
      <c r="AT102" s="60">
        <f>Table2[[#This Row],[Mortgage Recording Tax Through FY20]]+Table2[[#This Row],[Mortgage Recording Tax FY20 and After]]</f>
        <v>0</v>
      </c>
      <c r="AU102" s="60">
        <v>0</v>
      </c>
      <c r="AV102" s="60">
        <v>0</v>
      </c>
      <c r="AW102" s="60">
        <v>0</v>
      </c>
      <c r="AX102" s="60">
        <f>Table2[[#This Row],[Pilot Savings Through FY20]]+Table2[[#This Row],[Pilot Savings FY20 and After]]</f>
        <v>0</v>
      </c>
      <c r="AY102" s="60">
        <v>0</v>
      </c>
      <c r="AZ102" s="60">
        <v>0</v>
      </c>
      <c r="BA102" s="60">
        <v>0</v>
      </c>
      <c r="BB102" s="60">
        <f>Table2[[#This Row],[Mortgage Recording Tax Exemption Through FY20]]+Table2[[#This Row],[Indirect and Induced Land FY20]]</f>
        <v>97.454899999999995</v>
      </c>
      <c r="BC102" s="60">
        <v>97.454899999999995</v>
      </c>
      <c r="BD102" s="60">
        <v>271.69709999999998</v>
      </c>
      <c r="BE102" s="60">
        <v>899.08540000000005</v>
      </c>
      <c r="BF102" s="60">
        <f>Table2[[#This Row],[Indirect and Induced Land Through FY20]]+Table2[[#This Row],[Indirect and Induced Land FY20 and After]]</f>
        <v>1170.7825</v>
      </c>
      <c r="BG102" s="60">
        <v>345.52179999999998</v>
      </c>
      <c r="BH102" s="60">
        <v>963.29010000000005</v>
      </c>
      <c r="BI102" s="60">
        <v>3187.6668</v>
      </c>
      <c r="BJ102" s="60">
        <f>Table2[[#This Row],[Indirect and Induced Building Through FY20]]+Table2[[#This Row],[Indirect and Induced Building FY20 and After]]</f>
        <v>4150.9569000000001</v>
      </c>
      <c r="BK102" s="60">
        <v>442.97669999999999</v>
      </c>
      <c r="BL102" s="60">
        <v>1234.9872</v>
      </c>
      <c r="BM102" s="60">
        <v>4086.7521999999999</v>
      </c>
      <c r="BN102" s="60">
        <f>Table2[[#This Row],[TOTAL Real Property Related Taxes Through FY20]]+Table2[[#This Row],[TOTAL Real Property Related Taxes FY20 and After]]</f>
        <v>5321.7394000000004</v>
      </c>
      <c r="BO102" s="60">
        <v>426.03590000000003</v>
      </c>
      <c r="BP102" s="60">
        <v>1264.8297</v>
      </c>
      <c r="BQ102" s="60">
        <v>3930.4643000000001</v>
      </c>
      <c r="BR102" s="60">
        <f>Table2[[#This Row],[Company Direct Through FY20]]+Table2[[#This Row],[Company Direct FY20 and After]]</f>
        <v>5195.2939999999999</v>
      </c>
      <c r="BS102" s="60">
        <v>0</v>
      </c>
      <c r="BT102" s="60">
        <v>0</v>
      </c>
      <c r="BU102" s="60">
        <v>0</v>
      </c>
      <c r="BV102" s="60">
        <f>Table2[[#This Row],[Sales Tax Exemption Through FY20]]+Table2[[#This Row],[Sales Tax Exemption FY20 and After]]</f>
        <v>0</v>
      </c>
      <c r="BW102" s="60">
        <v>0</v>
      </c>
      <c r="BX102" s="60">
        <v>0</v>
      </c>
      <c r="BY102" s="60">
        <v>0</v>
      </c>
      <c r="BZ102" s="60">
        <f>Table2[[#This Row],[Energy Tax Savings Through FY20]]+Table2[[#This Row],[Energy Tax Savings FY20 and After]]</f>
        <v>0</v>
      </c>
      <c r="CA102" s="60">
        <v>250.09899999999999</v>
      </c>
      <c r="CB102" s="60">
        <v>2172.0322999999999</v>
      </c>
      <c r="CC102" s="60">
        <v>1557.0486000000001</v>
      </c>
      <c r="CD102" s="60">
        <f>Table2[[#This Row],[Tax Exempt Bond Savings Through FY20]]+Table2[[#This Row],[Tax Exempt Bond Savings FY20 and After]]</f>
        <v>3729.0808999999999</v>
      </c>
      <c r="CE102" s="60">
        <v>441.1379</v>
      </c>
      <c r="CF102" s="60">
        <v>1539.2664</v>
      </c>
      <c r="CG102" s="60">
        <v>4069.7894000000001</v>
      </c>
      <c r="CH102" s="60">
        <f>Table2[[#This Row],[Indirect and Induced Through FY20]]+Table2[[#This Row],[Indirect and Induced FY20 and After]]</f>
        <v>5609.0558000000001</v>
      </c>
      <c r="CI102" s="60">
        <v>617.07479999999998</v>
      </c>
      <c r="CJ102" s="60">
        <v>632.06380000000001</v>
      </c>
      <c r="CK102" s="60">
        <v>6443.2051000000001</v>
      </c>
      <c r="CL102" s="60">
        <f>Table2[[#This Row],[TOTAL Income Consumption Use Taxes Through FY20]]+Table2[[#This Row],[TOTAL Income Consumption Use Taxes FY20 and After]]</f>
        <v>7075.2689</v>
      </c>
      <c r="CM102" s="60">
        <v>250.09899999999999</v>
      </c>
      <c r="CN102" s="60">
        <v>2172.0322999999999</v>
      </c>
      <c r="CO102" s="60">
        <v>1557.0486000000001</v>
      </c>
      <c r="CP102" s="60">
        <f>Table2[[#This Row],[Assistance Provided Through FY20]]+Table2[[#This Row],[Assistance Provided FY20 and After]]</f>
        <v>3729.0808999999999</v>
      </c>
      <c r="CQ102" s="60">
        <v>0</v>
      </c>
      <c r="CR102" s="60">
        <v>0</v>
      </c>
      <c r="CS102" s="60">
        <v>0</v>
      </c>
      <c r="CT102" s="60">
        <f>Table2[[#This Row],[Recapture Cancellation Reduction Amount Through FY20]]+Table2[[#This Row],[Recapture Cancellation Reduction Amount FY20 and After]]</f>
        <v>0</v>
      </c>
      <c r="CU102" s="60">
        <v>0</v>
      </c>
      <c r="CV102" s="60">
        <v>0</v>
      </c>
      <c r="CW102" s="60">
        <v>0</v>
      </c>
      <c r="CX102" s="60">
        <f>Table2[[#This Row],[Penalty Paid Through FY20]]+Table2[[#This Row],[Penalty Paid FY20 and After]]</f>
        <v>0</v>
      </c>
      <c r="CY102" s="60">
        <v>250.09899999999999</v>
      </c>
      <c r="CZ102" s="60">
        <v>2172.0322999999999</v>
      </c>
      <c r="DA102" s="60">
        <v>1557.0486000000001</v>
      </c>
      <c r="DB102" s="60">
        <f>Table2[[#This Row],[TOTAL Assistance Net of Recapture Penalties Through FY20]]+Table2[[#This Row],[TOTAL Assistance Net of Recapture Penalties FY20 and After]]</f>
        <v>3729.0808999999999</v>
      </c>
      <c r="DC102" s="60">
        <v>426.03590000000003</v>
      </c>
      <c r="DD102" s="60">
        <v>1264.8297</v>
      </c>
      <c r="DE102" s="60">
        <v>3930.4643000000001</v>
      </c>
      <c r="DF102" s="60">
        <f>Table2[[#This Row],[Company Direct Tax Revenue Before Assistance Through FY20]]+Table2[[#This Row],[Company Direct Tax Revenue Before Assistance FY20 and After]]</f>
        <v>5195.2939999999999</v>
      </c>
      <c r="DG102" s="60">
        <v>884.1146</v>
      </c>
      <c r="DH102" s="60">
        <v>2774.2536</v>
      </c>
      <c r="DI102" s="60">
        <v>8156.5415999999996</v>
      </c>
      <c r="DJ102" s="60">
        <f>Table2[[#This Row],[Indirect and Induced Tax Revenues FY20 and After]]+Table2[[#This Row],[Indirect and Induced Tax Revenues Through FY20]]</f>
        <v>10930.7952</v>
      </c>
      <c r="DK102" s="60">
        <v>1310.1505</v>
      </c>
      <c r="DL102" s="60">
        <v>4039.0832999999998</v>
      </c>
      <c r="DM102" s="60">
        <v>12087.0059</v>
      </c>
      <c r="DN102" s="60">
        <f>Table2[[#This Row],[TOTAL Tax Revenues Before Assistance FY20 and After]]+Table2[[#This Row],[TOTAL Tax Revenues Before Assistance Through FY20]]</f>
        <v>16126.0892</v>
      </c>
      <c r="DO102" s="60">
        <v>1060.0515</v>
      </c>
      <c r="DP102" s="60">
        <v>1867.0509999999999</v>
      </c>
      <c r="DQ102" s="60">
        <v>10529.9573</v>
      </c>
      <c r="DR102" s="60">
        <f>Table2[[#This Row],[TOTAL Tax Revenues Net of Assistance Recapture and Penalty Through FY20]]+Table2[[#This Row],[TOTAL Tax Revenues Net of Assistance Recapture and Penalty FY20 and After]]</f>
        <v>12397.0083</v>
      </c>
      <c r="DS102" s="60">
        <v>0</v>
      </c>
      <c r="DT102" s="60">
        <v>0</v>
      </c>
      <c r="DU102" s="60">
        <v>0</v>
      </c>
      <c r="DV102" s="60">
        <v>0</v>
      </c>
      <c r="DW102" s="74">
        <v>0</v>
      </c>
      <c r="DX102" s="74">
        <v>0</v>
      </c>
      <c r="DY102" s="74">
        <v>0</v>
      </c>
      <c r="DZ102" s="74">
        <v>192</v>
      </c>
      <c r="EA102" s="74">
        <v>0</v>
      </c>
      <c r="EB102" s="74">
        <v>0</v>
      </c>
      <c r="EC102" s="74">
        <v>0</v>
      </c>
      <c r="ED102" s="74">
        <v>192</v>
      </c>
      <c r="EE102" s="74">
        <v>0</v>
      </c>
      <c r="EF102" s="74">
        <v>0</v>
      </c>
      <c r="EG102" s="74">
        <v>0</v>
      </c>
      <c r="EH102" s="74">
        <v>100</v>
      </c>
      <c r="EI102" s="8">
        <f>Table2[[#This Row],[Total Industrial Employees FY20]]+Table2[[#This Row],[Total Restaurant Employees FY20]]+Table2[[#This Row],[Total Retail Employees FY20]]+Table2[[#This Row],[Total Other Employees FY20]]</f>
        <v>192</v>
      </c>
      <c r="EJ102" s="8">
        <f>Table2[[#This Row],[Number of Industrial Employees Earning More than Living Wage FY20]]+Table2[[#This Row],[Number of Restaurant Employees Earning More than Living Wage FY20]]+Table2[[#This Row],[Number of Retail Employees Earning More than Living Wage FY20]]+Table2[[#This Row],[Number of Other Employees Earning More than Living Wage FY20]]</f>
        <v>192</v>
      </c>
      <c r="EK102" s="72">
        <f>Table2[[#This Row],[Total Employees Earning More than Living Wage FY20]]/Table2[[#This Row],[Total Jobs FY20]]</f>
        <v>1</v>
      </c>
    </row>
    <row r="103" spans="1:141" x14ac:dyDescent="0.25">
      <c r="A103" s="9">
        <v>93869</v>
      </c>
      <c r="B103" s="11" t="s">
        <v>392</v>
      </c>
      <c r="C103" s="11" t="s">
        <v>845</v>
      </c>
      <c r="D103" s="11" t="s">
        <v>1044</v>
      </c>
      <c r="E103" s="15">
        <v>33</v>
      </c>
      <c r="F103" s="7">
        <v>280</v>
      </c>
      <c r="G103" s="7">
        <v>25</v>
      </c>
      <c r="H103" s="7">
        <v>15617</v>
      </c>
      <c r="I103" s="7">
        <v>42032</v>
      </c>
      <c r="J103" s="7">
        <v>611110</v>
      </c>
      <c r="K103" s="11" t="s">
        <v>1368</v>
      </c>
      <c r="L103" s="11" t="s">
        <v>1369</v>
      </c>
      <c r="M103" s="11" t="s">
        <v>1370</v>
      </c>
      <c r="N103" s="18">
        <v>10000000</v>
      </c>
      <c r="O103" s="11" t="s">
        <v>1671</v>
      </c>
      <c r="P103" s="8">
        <v>0</v>
      </c>
      <c r="Q103" s="8">
        <v>0</v>
      </c>
      <c r="R103" s="8">
        <v>0</v>
      </c>
      <c r="S103" s="8">
        <v>0</v>
      </c>
      <c r="T103" s="8">
        <v>0</v>
      </c>
      <c r="U103" s="8">
        <v>0</v>
      </c>
      <c r="V103" s="8">
        <v>65</v>
      </c>
      <c r="W103" s="8">
        <v>0</v>
      </c>
      <c r="X103" s="8">
        <v>0</v>
      </c>
      <c r="Y103" s="8">
        <v>66</v>
      </c>
      <c r="Z103" s="8">
        <v>4</v>
      </c>
      <c r="AA103" s="19">
        <v>0</v>
      </c>
      <c r="AB103" s="8">
        <v>0</v>
      </c>
      <c r="AC103" s="8">
        <v>0</v>
      </c>
      <c r="AD103" s="8">
        <v>0</v>
      </c>
      <c r="AE103" s="8">
        <v>0</v>
      </c>
      <c r="AF103" s="8">
        <v>0</v>
      </c>
      <c r="AI103" s="60">
        <v>0</v>
      </c>
      <c r="AJ103" s="60">
        <v>0</v>
      </c>
      <c r="AK103" s="60">
        <v>0</v>
      </c>
      <c r="AL103" s="60">
        <f>Table2[[#This Row],[Company Direct Land Through FY20]]+Table2[[#This Row],[Company Direct Land FY20 and After]]</f>
        <v>0</v>
      </c>
      <c r="AM103" s="60">
        <v>0</v>
      </c>
      <c r="AN103" s="60">
        <v>0</v>
      </c>
      <c r="AO103" s="60">
        <v>0</v>
      </c>
      <c r="AP103" s="60">
        <f>Table2[[#This Row],[Company Direct Building Through FY20]]+Table2[[#This Row],[Company Direct Building FY20 and After]]</f>
        <v>0</v>
      </c>
      <c r="AQ103" s="60">
        <v>0</v>
      </c>
      <c r="AR103" s="60">
        <v>168.56</v>
      </c>
      <c r="AS103" s="60">
        <v>0</v>
      </c>
      <c r="AT103" s="60">
        <f>Table2[[#This Row],[Mortgage Recording Tax Through FY20]]+Table2[[#This Row],[Mortgage Recording Tax FY20 and After]]</f>
        <v>168.56</v>
      </c>
      <c r="AU103" s="60">
        <v>0</v>
      </c>
      <c r="AV103" s="60">
        <v>0</v>
      </c>
      <c r="AW103" s="60">
        <v>0</v>
      </c>
      <c r="AX103" s="60">
        <f>Table2[[#This Row],[Pilot Savings Through FY20]]+Table2[[#This Row],[Pilot Savings FY20 and After]]</f>
        <v>0</v>
      </c>
      <c r="AY103" s="60">
        <v>0</v>
      </c>
      <c r="AZ103" s="60">
        <v>168.56</v>
      </c>
      <c r="BA103" s="60">
        <v>0</v>
      </c>
      <c r="BB103" s="60">
        <f>Table2[[#This Row],[Mortgage Recording Tax Exemption Through FY20]]+Table2[[#This Row],[Indirect and Induced Land FY20]]</f>
        <v>194.6114</v>
      </c>
      <c r="BC103" s="60">
        <v>26.051400000000001</v>
      </c>
      <c r="BD103" s="60">
        <v>173.7158</v>
      </c>
      <c r="BE103" s="60">
        <v>241.3348</v>
      </c>
      <c r="BF103" s="60">
        <f>Table2[[#This Row],[Indirect and Induced Land Through FY20]]+Table2[[#This Row],[Indirect and Induced Land FY20 and After]]</f>
        <v>415.05060000000003</v>
      </c>
      <c r="BG103" s="60">
        <v>92.363900000000001</v>
      </c>
      <c r="BH103" s="60">
        <v>615.90129999999999</v>
      </c>
      <c r="BI103" s="60">
        <v>855.64269999999999</v>
      </c>
      <c r="BJ103" s="60">
        <f>Table2[[#This Row],[Indirect and Induced Building Through FY20]]+Table2[[#This Row],[Indirect and Induced Building FY20 and After]]</f>
        <v>1471.5439999999999</v>
      </c>
      <c r="BK103" s="60">
        <v>118.4153</v>
      </c>
      <c r="BL103" s="60">
        <v>789.61710000000005</v>
      </c>
      <c r="BM103" s="60">
        <v>1096.9775</v>
      </c>
      <c r="BN103" s="60">
        <f>Table2[[#This Row],[TOTAL Real Property Related Taxes Through FY20]]+Table2[[#This Row],[TOTAL Real Property Related Taxes FY20 and After]]</f>
        <v>1886.5945999999999</v>
      </c>
      <c r="BO103" s="60">
        <v>132.93360000000001</v>
      </c>
      <c r="BP103" s="60">
        <v>865.69579999999996</v>
      </c>
      <c r="BQ103" s="60">
        <v>1231.4734000000001</v>
      </c>
      <c r="BR103" s="60">
        <f>Table2[[#This Row],[Company Direct Through FY20]]+Table2[[#This Row],[Company Direct FY20 and After]]</f>
        <v>2097.1692000000003</v>
      </c>
      <c r="BS103" s="60">
        <v>0</v>
      </c>
      <c r="BT103" s="60">
        <v>0</v>
      </c>
      <c r="BU103" s="60">
        <v>0</v>
      </c>
      <c r="BV103" s="60">
        <f>Table2[[#This Row],[Sales Tax Exemption Through FY20]]+Table2[[#This Row],[Sales Tax Exemption FY20 and After]]</f>
        <v>0</v>
      </c>
      <c r="BW103" s="60">
        <v>0</v>
      </c>
      <c r="BX103" s="60">
        <v>0</v>
      </c>
      <c r="BY103" s="60">
        <v>0</v>
      </c>
      <c r="BZ103" s="60">
        <f>Table2[[#This Row],[Energy Tax Savings Through FY20]]+Table2[[#This Row],[Energy Tax Savings FY20 and After]]</f>
        <v>0</v>
      </c>
      <c r="CA103" s="60">
        <v>5.6180000000000003</v>
      </c>
      <c r="CB103" s="60">
        <v>36.494300000000003</v>
      </c>
      <c r="CC103" s="60">
        <v>39.056899999999999</v>
      </c>
      <c r="CD103" s="60">
        <f>Table2[[#This Row],[Tax Exempt Bond Savings Through FY20]]+Table2[[#This Row],[Tax Exempt Bond Savings FY20 and After]]</f>
        <v>75.551199999999994</v>
      </c>
      <c r="CE103" s="60">
        <v>128.38</v>
      </c>
      <c r="CF103" s="60">
        <v>950.66189999999995</v>
      </c>
      <c r="CG103" s="60">
        <v>1189.289</v>
      </c>
      <c r="CH103" s="60">
        <f>Table2[[#This Row],[Indirect and Induced Through FY20]]+Table2[[#This Row],[Indirect and Induced FY20 and After]]</f>
        <v>2139.9508999999998</v>
      </c>
      <c r="CI103" s="60">
        <v>255.69560000000001</v>
      </c>
      <c r="CJ103" s="60">
        <v>1779.8634</v>
      </c>
      <c r="CK103" s="60">
        <v>2381.7055</v>
      </c>
      <c r="CL103" s="60">
        <f>Table2[[#This Row],[TOTAL Income Consumption Use Taxes Through FY20]]+Table2[[#This Row],[TOTAL Income Consumption Use Taxes FY20 and After]]</f>
        <v>4161.5689000000002</v>
      </c>
      <c r="CM103" s="60">
        <v>5.6180000000000003</v>
      </c>
      <c r="CN103" s="60">
        <v>205.05430000000001</v>
      </c>
      <c r="CO103" s="60">
        <v>39.056899999999999</v>
      </c>
      <c r="CP103" s="60">
        <f>Table2[[#This Row],[Assistance Provided Through FY20]]+Table2[[#This Row],[Assistance Provided FY20 and After]]</f>
        <v>244.1112</v>
      </c>
      <c r="CQ103" s="60">
        <v>0</v>
      </c>
      <c r="CR103" s="60">
        <v>0</v>
      </c>
      <c r="CS103" s="60">
        <v>0</v>
      </c>
      <c r="CT103" s="60">
        <f>Table2[[#This Row],[Recapture Cancellation Reduction Amount Through FY20]]+Table2[[#This Row],[Recapture Cancellation Reduction Amount FY20 and After]]</f>
        <v>0</v>
      </c>
      <c r="CU103" s="60">
        <v>0</v>
      </c>
      <c r="CV103" s="60">
        <v>0</v>
      </c>
      <c r="CW103" s="60">
        <v>0</v>
      </c>
      <c r="CX103" s="60">
        <f>Table2[[#This Row],[Penalty Paid Through FY20]]+Table2[[#This Row],[Penalty Paid FY20 and After]]</f>
        <v>0</v>
      </c>
      <c r="CY103" s="60">
        <v>5.6180000000000003</v>
      </c>
      <c r="CZ103" s="60">
        <v>205.05430000000001</v>
      </c>
      <c r="DA103" s="60">
        <v>39.056899999999999</v>
      </c>
      <c r="DB103" s="60">
        <f>Table2[[#This Row],[TOTAL Assistance Net of Recapture Penalties Through FY20]]+Table2[[#This Row],[TOTAL Assistance Net of Recapture Penalties FY20 and After]]</f>
        <v>244.1112</v>
      </c>
      <c r="DC103" s="60">
        <v>132.93360000000001</v>
      </c>
      <c r="DD103" s="60">
        <v>1034.2557999999999</v>
      </c>
      <c r="DE103" s="60">
        <v>1231.4734000000001</v>
      </c>
      <c r="DF103" s="60">
        <f>Table2[[#This Row],[Company Direct Tax Revenue Before Assistance Through FY20]]+Table2[[#This Row],[Company Direct Tax Revenue Before Assistance FY20 and After]]</f>
        <v>2265.7291999999998</v>
      </c>
      <c r="DG103" s="60">
        <v>246.7953</v>
      </c>
      <c r="DH103" s="60">
        <v>1740.279</v>
      </c>
      <c r="DI103" s="60">
        <v>2286.2665000000002</v>
      </c>
      <c r="DJ103" s="60">
        <f>Table2[[#This Row],[Indirect and Induced Tax Revenues FY20 and After]]+Table2[[#This Row],[Indirect and Induced Tax Revenues Through FY20]]</f>
        <v>4026.5455000000002</v>
      </c>
      <c r="DK103" s="60">
        <v>379.72890000000001</v>
      </c>
      <c r="DL103" s="60">
        <v>2774.5347999999999</v>
      </c>
      <c r="DM103" s="60">
        <v>3517.7399</v>
      </c>
      <c r="DN103" s="60">
        <f>Table2[[#This Row],[TOTAL Tax Revenues Before Assistance FY20 and After]]+Table2[[#This Row],[TOTAL Tax Revenues Before Assistance Through FY20]]</f>
        <v>6292.2746999999999</v>
      </c>
      <c r="DO103" s="60">
        <v>374.11090000000002</v>
      </c>
      <c r="DP103" s="60">
        <v>2569.4805000000001</v>
      </c>
      <c r="DQ103" s="60">
        <v>3478.683</v>
      </c>
      <c r="DR103" s="60">
        <f>Table2[[#This Row],[TOTAL Tax Revenues Net of Assistance Recapture and Penalty Through FY20]]+Table2[[#This Row],[TOTAL Tax Revenues Net of Assistance Recapture and Penalty FY20 and After]]</f>
        <v>6048.1635000000006</v>
      </c>
      <c r="DS103" s="60">
        <v>0</v>
      </c>
      <c r="DT103" s="60">
        <v>0</v>
      </c>
      <c r="DU103" s="60">
        <v>0</v>
      </c>
      <c r="DV103" s="60">
        <v>0</v>
      </c>
      <c r="DW103" s="75">
        <v>0</v>
      </c>
      <c r="DX103" s="75">
        <v>0</v>
      </c>
      <c r="DY103" s="75">
        <v>0</v>
      </c>
      <c r="DZ103" s="75">
        <v>0</v>
      </c>
      <c r="EA103" s="75">
        <v>0</v>
      </c>
      <c r="EB103" s="75">
        <v>0</v>
      </c>
      <c r="EC103" s="75">
        <v>0</v>
      </c>
      <c r="ED103" s="75">
        <v>0</v>
      </c>
      <c r="EE103" s="75">
        <v>0</v>
      </c>
      <c r="EF103" s="75">
        <v>0</v>
      </c>
      <c r="EG103" s="75">
        <v>0</v>
      </c>
      <c r="EH103" s="75">
        <v>0</v>
      </c>
      <c r="EI103" s="76">
        <v>0</v>
      </c>
      <c r="EJ103" s="76">
        <v>0</v>
      </c>
      <c r="EK103" s="77">
        <v>0</v>
      </c>
    </row>
    <row r="104" spans="1:141" x14ac:dyDescent="0.25">
      <c r="A104" s="9">
        <v>94186</v>
      </c>
      <c r="B104" s="11" t="s">
        <v>574</v>
      </c>
      <c r="C104" s="11" t="s">
        <v>1022</v>
      </c>
      <c r="D104" s="11" t="s">
        <v>1044</v>
      </c>
      <c r="E104" s="15">
        <v>33</v>
      </c>
      <c r="F104" s="7">
        <v>82532</v>
      </c>
      <c r="G104" s="7">
        <v>2</v>
      </c>
      <c r="H104" s="7">
        <v>54000</v>
      </c>
      <c r="I104" s="7">
        <v>33161</v>
      </c>
      <c r="J104" s="7">
        <v>221112</v>
      </c>
      <c r="K104" s="11" t="s">
        <v>1097</v>
      </c>
      <c r="L104" s="11" t="s">
        <v>1623</v>
      </c>
      <c r="M104" s="11" t="s">
        <v>1624</v>
      </c>
      <c r="N104" s="18">
        <v>82135000</v>
      </c>
      <c r="O104" s="11" t="s">
        <v>1663</v>
      </c>
      <c r="P104" s="8">
        <v>0</v>
      </c>
      <c r="Q104" s="8">
        <v>0</v>
      </c>
      <c r="R104" s="8">
        <v>0</v>
      </c>
      <c r="S104" s="8">
        <v>0</v>
      </c>
      <c r="T104" s="8">
        <v>0</v>
      </c>
      <c r="U104" s="8">
        <v>0</v>
      </c>
      <c r="V104" s="8">
        <v>35</v>
      </c>
      <c r="W104" s="8">
        <v>0</v>
      </c>
      <c r="X104" s="8">
        <v>0</v>
      </c>
      <c r="Y104" s="8">
        <v>37</v>
      </c>
      <c r="Z104" s="8">
        <v>0</v>
      </c>
      <c r="AA104" s="19">
        <v>0</v>
      </c>
      <c r="AB104" s="8">
        <v>0</v>
      </c>
      <c r="AC104" s="8">
        <v>0</v>
      </c>
      <c r="AD104" s="8">
        <v>0</v>
      </c>
      <c r="AE104" s="8">
        <v>0</v>
      </c>
      <c r="AF104" s="8">
        <v>0</v>
      </c>
      <c r="AI104" s="60">
        <v>8836.5403000000006</v>
      </c>
      <c r="AJ104" s="60">
        <v>16419.952099999999</v>
      </c>
      <c r="AK104" s="60">
        <v>132543.82629999999</v>
      </c>
      <c r="AL104" s="60">
        <f>Table2[[#This Row],[Company Direct Land Through FY20]]+Table2[[#This Row],[Company Direct Land FY20 and After]]</f>
        <v>148963.77839999998</v>
      </c>
      <c r="AM104" s="60">
        <v>16410.717700000001</v>
      </c>
      <c r="AN104" s="60">
        <v>30494.196800000002</v>
      </c>
      <c r="AO104" s="60">
        <v>246152.8192</v>
      </c>
      <c r="AP104" s="60">
        <f>Table2[[#This Row],[Company Direct Building Through FY20]]+Table2[[#This Row],[Company Direct Building FY20 and After]]</f>
        <v>276647.016</v>
      </c>
      <c r="AQ104" s="60">
        <v>0</v>
      </c>
      <c r="AR104" s="60">
        <v>0</v>
      </c>
      <c r="AS104" s="60">
        <v>0</v>
      </c>
      <c r="AT104" s="60">
        <f>Table2[[#This Row],[Mortgage Recording Tax Through FY20]]+Table2[[#This Row],[Mortgage Recording Tax FY20 and After]]</f>
        <v>0</v>
      </c>
      <c r="AU104" s="60">
        <v>0</v>
      </c>
      <c r="AV104" s="60">
        <v>0</v>
      </c>
      <c r="AW104" s="60">
        <v>0</v>
      </c>
      <c r="AX104" s="60">
        <f>Table2[[#This Row],[Pilot Savings Through FY20]]+Table2[[#This Row],[Pilot Savings FY20 and After]]</f>
        <v>0</v>
      </c>
      <c r="AY104" s="60">
        <v>0</v>
      </c>
      <c r="AZ104" s="60">
        <v>0</v>
      </c>
      <c r="BA104" s="60">
        <v>0</v>
      </c>
      <c r="BB104" s="60">
        <f>Table2[[#This Row],[Mortgage Recording Tax Exemption Through FY20]]+Table2[[#This Row],[Indirect and Induced Land FY20]]</f>
        <v>95.890100000000004</v>
      </c>
      <c r="BC104" s="60">
        <v>95.890100000000004</v>
      </c>
      <c r="BD104" s="60">
        <v>184.69220000000001</v>
      </c>
      <c r="BE104" s="60">
        <v>1438.3062</v>
      </c>
      <c r="BF104" s="60">
        <f>Table2[[#This Row],[Indirect and Induced Land Through FY20]]+Table2[[#This Row],[Indirect and Induced Land FY20 and After]]</f>
        <v>1622.9983999999999</v>
      </c>
      <c r="BG104" s="60">
        <v>339.97399999999999</v>
      </c>
      <c r="BH104" s="60">
        <v>654.81780000000003</v>
      </c>
      <c r="BI104" s="60">
        <v>5099.4454999999998</v>
      </c>
      <c r="BJ104" s="60">
        <f>Table2[[#This Row],[Indirect and Induced Building Through FY20]]+Table2[[#This Row],[Indirect and Induced Building FY20 and After]]</f>
        <v>5754.2632999999996</v>
      </c>
      <c r="BK104" s="60">
        <v>25683.122100000001</v>
      </c>
      <c r="BL104" s="60">
        <v>47753.658900000002</v>
      </c>
      <c r="BM104" s="60">
        <v>385234.39720000001</v>
      </c>
      <c r="BN104" s="60">
        <f>Table2[[#This Row],[TOTAL Real Property Related Taxes Through FY20]]+Table2[[#This Row],[TOTAL Real Property Related Taxes FY20 and After]]</f>
        <v>432988.05609999999</v>
      </c>
      <c r="BO104" s="60">
        <v>1508.4621</v>
      </c>
      <c r="BP104" s="60">
        <v>2978.6412999999998</v>
      </c>
      <c r="BQ104" s="60">
        <v>22626.2016</v>
      </c>
      <c r="BR104" s="60">
        <f>Table2[[#This Row],[Company Direct Through FY20]]+Table2[[#This Row],[Company Direct FY20 and After]]</f>
        <v>25604.8429</v>
      </c>
      <c r="BS104" s="60">
        <v>0</v>
      </c>
      <c r="BT104" s="60">
        <v>0</v>
      </c>
      <c r="BU104" s="60">
        <v>0</v>
      </c>
      <c r="BV104" s="60">
        <f>Table2[[#This Row],[Sales Tax Exemption Through FY20]]+Table2[[#This Row],[Sales Tax Exemption FY20 and After]]</f>
        <v>0</v>
      </c>
      <c r="BW104" s="60">
        <v>0</v>
      </c>
      <c r="BX104" s="60">
        <v>0</v>
      </c>
      <c r="BY104" s="60">
        <v>0</v>
      </c>
      <c r="BZ104" s="60">
        <f>Table2[[#This Row],[Energy Tax Savings Through FY20]]+Table2[[#This Row],[Energy Tax Savings FY20 and After]]</f>
        <v>0</v>
      </c>
      <c r="CA104" s="60">
        <v>57.292999999999999</v>
      </c>
      <c r="CB104" s="60">
        <v>97.144300000000001</v>
      </c>
      <c r="CC104" s="60">
        <v>621.22720000000004</v>
      </c>
      <c r="CD104" s="60">
        <f>Table2[[#This Row],[Tax Exempt Bond Savings Through FY20]]+Table2[[#This Row],[Tax Exempt Bond Savings FY20 and After]]</f>
        <v>718.37150000000008</v>
      </c>
      <c r="CE104" s="60">
        <v>472.54239999999999</v>
      </c>
      <c r="CF104" s="60">
        <v>936.18989999999997</v>
      </c>
      <c r="CG104" s="60">
        <v>7087.9071999999996</v>
      </c>
      <c r="CH104" s="60">
        <f>Table2[[#This Row],[Indirect and Induced Through FY20]]+Table2[[#This Row],[Indirect and Induced FY20 and After]]</f>
        <v>8024.0971</v>
      </c>
      <c r="CI104" s="60">
        <v>1923.7114999999999</v>
      </c>
      <c r="CJ104" s="60">
        <v>3817.6869000000002</v>
      </c>
      <c r="CK104" s="60">
        <v>29092.881600000001</v>
      </c>
      <c r="CL104" s="60">
        <f>Table2[[#This Row],[TOTAL Income Consumption Use Taxes Through FY20]]+Table2[[#This Row],[TOTAL Income Consumption Use Taxes FY20 and After]]</f>
        <v>32910.568500000001</v>
      </c>
      <c r="CM104" s="60">
        <v>57.292999999999999</v>
      </c>
      <c r="CN104" s="60">
        <v>97.144300000000001</v>
      </c>
      <c r="CO104" s="60">
        <v>621.22720000000004</v>
      </c>
      <c r="CP104" s="60">
        <f>Table2[[#This Row],[Assistance Provided Through FY20]]+Table2[[#This Row],[Assistance Provided FY20 and After]]</f>
        <v>718.37150000000008</v>
      </c>
      <c r="CQ104" s="60">
        <v>0</v>
      </c>
      <c r="CR104" s="60">
        <v>0</v>
      </c>
      <c r="CS104" s="60">
        <v>0</v>
      </c>
      <c r="CT104" s="60">
        <f>Table2[[#This Row],[Recapture Cancellation Reduction Amount Through FY20]]+Table2[[#This Row],[Recapture Cancellation Reduction Amount FY20 and After]]</f>
        <v>0</v>
      </c>
      <c r="CU104" s="60">
        <v>0</v>
      </c>
      <c r="CV104" s="60">
        <v>0</v>
      </c>
      <c r="CW104" s="60">
        <v>0</v>
      </c>
      <c r="CX104" s="60">
        <f>Table2[[#This Row],[Penalty Paid Through FY20]]+Table2[[#This Row],[Penalty Paid FY20 and After]]</f>
        <v>0</v>
      </c>
      <c r="CY104" s="60">
        <v>57.292999999999999</v>
      </c>
      <c r="CZ104" s="60">
        <v>97.144300000000001</v>
      </c>
      <c r="DA104" s="60">
        <v>621.22720000000004</v>
      </c>
      <c r="DB104" s="60">
        <f>Table2[[#This Row],[TOTAL Assistance Net of Recapture Penalties Through FY20]]+Table2[[#This Row],[TOTAL Assistance Net of Recapture Penalties FY20 and After]]</f>
        <v>718.37150000000008</v>
      </c>
      <c r="DC104" s="60">
        <v>26755.720099999999</v>
      </c>
      <c r="DD104" s="60">
        <v>49892.790200000003</v>
      </c>
      <c r="DE104" s="60">
        <v>401322.84710000001</v>
      </c>
      <c r="DF104" s="60">
        <f>Table2[[#This Row],[Company Direct Tax Revenue Before Assistance Through FY20]]+Table2[[#This Row],[Company Direct Tax Revenue Before Assistance FY20 and After]]</f>
        <v>451215.6373</v>
      </c>
      <c r="DG104" s="60">
        <v>908.40650000000005</v>
      </c>
      <c r="DH104" s="60">
        <v>1775.6999000000001</v>
      </c>
      <c r="DI104" s="60">
        <v>13625.6589</v>
      </c>
      <c r="DJ104" s="60">
        <f>Table2[[#This Row],[Indirect and Induced Tax Revenues FY20 and After]]+Table2[[#This Row],[Indirect and Induced Tax Revenues Through FY20]]</f>
        <v>15401.3588</v>
      </c>
      <c r="DK104" s="60">
        <v>27664.1266</v>
      </c>
      <c r="DL104" s="60">
        <v>51668.490100000003</v>
      </c>
      <c r="DM104" s="60">
        <v>414948.50599999999</v>
      </c>
      <c r="DN104" s="60">
        <f>Table2[[#This Row],[TOTAL Tax Revenues Before Assistance FY20 and After]]+Table2[[#This Row],[TOTAL Tax Revenues Before Assistance Through FY20]]</f>
        <v>466616.99609999999</v>
      </c>
      <c r="DO104" s="60">
        <v>27606.833600000002</v>
      </c>
      <c r="DP104" s="60">
        <v>51571.345800000003</v>
      </c>
      <c r="DQ104" s="60">
        <v>414327.27879999997</v>
      </c>
      <c r="DR104" s="60">
        <f>Table2[[#This Row],[TOTAL Tax Revenues Net of Assistance Recapture and Penalty Through FY20]]+Table2[[#This Row],[TOTAL Tax Revenues Net of Assistance Recapture and Penalty FY20 and After]]</f>
        <v>465898.62459999998</v>
      </c>
      <c r="DS104" s="60">
        <v>0</v>
      </c>
      <c r="DT104" s="60">
        <v>0</v>
      </c>
      <c r="DU104" s="60">
        <v>0</v>
      </c>
      <c r="DV104" s="60">
        <v>0</v>
      </c>
      <c r="DW104" s="75">
        <v>0</v>
      </c>
      <c r="DX104" s="75">
        <v>0</v>
      </c>
      <c r="DY104" s="75">
        <v>0</v>
      </c>
      <c r="DZ104" s="75">
        <v>0</v>
      </c>
      <c r="EA104" s="75">
        <v>0</v>
      </c>
      <c r="EB104" s="75">
        <v>0</v>
      </c>
      <c r="EC104" s="75">
        <v>0</v>
      </c>
      <c r="ED104" s="75">
        <v>0</v>
      </c>
      <c r="EE104" s="75">
        <v>0</v>
      </c>
      <c r="EF104" s="75">
        <v>0</v>
      </c>
      <c r="EG104" s="75">
        <v>0</v>
      </c>
      <c r="EH104" s="75">
        <v>0</v>
      </c>
      <c r="EI104" s="76">
        <v>0</v>
      </c>
      <c r="EJ104" s="76">
        <v>0</v>
      </c>
      <c r="EK104" s="77">
        <v>0</v>
      </c>
    </row>
    <row r="105" spans="1:141" x14ac:dyDescent="0.25">
      <c r="A105" s="9">
        <v>93943</v>
      </c>
      <c r="B105" s="11" t="s">
        <v>378</v>
      </c>
      <c r="C105" s="11" t="s">
        <v>831</v>
      </c>
      <c r="D105" s="11" t="s">
        <v>1044</v>
      </c>
      <c r="E105" s="15">
        <v>33</v>
      </c>
      <c r="F105" s="7">
        <v>2527</v>
      </c>
      <c r="G105" s="7">
        <v>2</v>
      </c>
      <c r="H105" s="7">
        <v>257877</v>
      </c>
      <c r="I105" s="7">
        <v>335737</v>
      </c>
      <c r="J105" s="7">
        <v>221210</v>
      </c>
      <c r="K105" s="11" t="s">
        <v>1048</v>
      </c>
      <c r="L105" s="11" t="s">
        <v>1350</v>
      </c>
      <c r="M105" s="11" t="s">
        <v>1351</v>
      </c>
      <c r="N105" s="18">
        <v>14400000</v>
      </c>
      <c r="O105" s="11" t="s">
        <v>1661</v>
      </c>
      <c r="P105" s="8">
        <v>0</v>
      </c>
      <c r="Q105" s="8">
        <v>0</v>
      </c>
      <c r="R105" s="8">
        <v>1</v>
      </c>
      <c r="S105" s="8">
        <v>0</v>
      </c>
      <c r="T105" s="8">
        <v>0</v>
      </c>
      <c r="U105" s="8">
        <v>1</v>
      </c>
      <c r="V105" s="8">
        <v>1</v>
      </c>
      <c r="W105" s="8">
        <v>3</v>
      </c>
      <c r="X105" s="8">
        <v>0</v>
      </c>
      <c r="Y105" s="8">
        <v>8</v>
      </c>
      <c r="Z105" s="8">
        <v>0</v>
      </c>
      <c r="AA105" s="19">
        <v>0</v>
      </c>
      <c r="AB105" s="8">
        <v>0</v>
      </c>
      <c r="AC105" s="8">
        <v>0</v>
      </c>
      <c r="AD105" s="8">
        <v>0</v>
      </c>
      <c r="AE105" s="8">
        <v>0</v>
      </c>
      <c r="AF105" s="8">
        <v>100</v>
      </c>
      <c r="AG105" s="8" t="s">
        <v>1686</v>
      </c>
      <c r="AH105" s="8" t="s">
        <v>1687</v>
      </c>
      <c r="AI105" s="60">
        <v>1245.0581</v>
      </c>
      <c r="AJ105" s="60">
        <v>5529.4008000000003</v>
      </c>
      <c r="AK105" s="60">
        <v>2464.1071000000002</v>
      </c>
      <c r="AL105" s="60">
        <f>Table2[[#This Row],[Company Direct Land Through FY20]]+Table2[[#This Row],[Company Direct Land FY20 and After]]</f>
        <v>7993.5079000000005</v>
      </c>
      <c r="AM105" s="60">
        <v>2312.2509</v>
      </c>
      <c r="AN105" s="60">
        <v>12169.3433</v>
      </c>
      <c r="AO105" s="60">
        <v>4576.1994000000004</v>
      </c>
      <c r="AP105" s="60">
        <f>Table2[[#This Row],[Company Direct Building Through FY20]]+Table2[[#This Row],[Company Direct Building FY20 and After]]</f>
        <v>16745.542700000002</v>
      </c>
      <c r="AQ105" s="60">
        <v>0</v>
      </c>
      <c r="AR105" s="60">
        <v>0</v>
      </c>
      <c r="AS105" s="60">
        <v>0</v>
      </c>
      <c r="AT105" s="60">
        <f>Table2[[#This Row],[Mortgage Recording Tax Through FY20]]+Table2[[#This Row],[Mortgage Recording Tax FY20 and After]]</f>
        <v>0</v>
      </c>
      <c r="AU105" s="60">
        <v>0</v>
      </c>
      <c r="AV105" s="60">
        <v>0</v>
      </c>
      <c r="AW105" s="60">
        <v>0</v>
      </c>
      <c r="AX105" s="60">
        <f>Table2[[#This Row],[Pilot Savings Through FY20]]+Table2[[#This Row],[Pilot Savings FY20 and After]]</f>
        <v>0</v>
      </c>
      <c r="AY105" s="60">
        <v>0</v>
      </c>
      <c r="AZ105" s="60">
        <v>0</v>
      </c>
      <c r="BA105" s="60">
        <v>0</v>
      </c>
      <c r="BB105" s="60">
        <f>Table2[[#This Row],[Mortgage Recording Tax Exemption Through FY20]]+Table2[[#This Row],[Indirect and Induced Land FY20]]</f>
        <v>3.8868999999999998</v>
      </c>
      <c r="BC105" s="60">
        <v>3.8868999999999998</v>
      </c>
      <c r="BD105" s="60">
        <v>7885.2915999999996</v>
      </c>
      <c r="BE105" s="60">
        <v>3.9104999999999999</v>
      </c>
      <c r="BF105" s="60">
        <f>Table2[[#This Row],[Indirect and Induced Land Through FY20]]+Table2[[#This Row],[Indirect and Induced Land FY20 and After]]</f>
        <v>7889.2020999999995</v>
      </c>
      <c r="BG105" s="60">
        <v>13.7807</v>
      </c>
      <c r="BH105" s="60">
        <v>27956.942500000001</v>
      </c>
      <c r="BI105" s="60">
        <v>13.864000000000001</v>
      </c>
      <c r="BJ105" s="60">
        <f>Table2[[#This Row],[Indirect and Induced Building Through FY20]]+Table2[[#This Row],[Indirect and Induced Building FY20 and After]]</f>
        <v>27970.806500000002</v>
      </c>
      <c r="BK105" s="60">
        <v>3574.9766</v>
      </c>
      <c r="BL105" s="60">
        <v>53540.978199999998</v>
      </c>
      <c r="BM105" s="60">
        <v>7058.0810000000001</v>
      </c>
      <c r="BN105" s="60">
        <f>Table2[[#This Row],[TOTAL Real Property Related Taxes Through FY20]]+Table2[[#This Row],[TOTAL Real Property Related Taxes FY20 and After]]</f>
        <v>60599.059199999996</v>
      </c>
      <c r="BO105" s="60">
        <v>61.144500000000001</v>
      </c>
      <c r="BP105" s="60">
        <v>132623.908</v>
      </c>
      <c r="BQ105" s="60">
        <v>85.297600000000003</v>
      </c>
      <c r="BR105" s="60">
        <f>Table2[[#This Row],[Company Direct Through FY20]]+Table2[[#This Row],[Company Direct FY20 and After]]</f>
        <v>132709.20559999999</v>
      </c>
      <c r="BS105" s="60">
        <v>0</v>
      </c>
      <c r="BT105" s="60">
        <v>0</v>
      </c>
      <c r="BU105" s="60">
        <v>0</v>
      </c>
      <c r="BV105" s="60">
        <f>Table2[[#This Row],[Sales Tax Exemption Through FY20]]+Table2[[#This Row],[Sales Tax Exemption FY20 and After]]</f>
        <v>0</v>
      </c>
      <c r="BW105" s="60">
        <v>0</v>
      </c>
      <c r="BX105" s="60">
        <v>0</v>
      </c>
      <c r="BY105" s="60">
        <v>0</v>
      </c>
      <c r="BZ105" s="60">
        <f>Table2[[#This Row],[Energy Tax Savings Through FY20]]+Table2[[#This Row],[Energy Tax Savings FY20 and After]]</f>
        <v>0</v>
      </c>
      <c r="CA105" s="60">
        <v>0</v>
      </c>
      <c r="CB105" s="60">
        <v>0</v>
      </c>
      <c r="CC105" s="60">
        <v>0</v>
      </c>
      <c r="CD105" s="60">
        <f>Table2[[#This Row],[Tax Exempt Bond Savings Through FY20]]+Table2[[#This Row],[Tax Exempt Bond Savings FY20 and After]]</f>
        <v>0</v>
      </c>
      <c r="CE105" s="60">
        <v>19.154299999999999</v>
      </c>
      <c r="CF105" s="60">
        <v>44325.908000000003</v>
      </c>
      <c r="CG105" s="60">
        <v>37.908499999999997</v>
      </c>
      <c r="CH105" s="60">
        <f>Table2[[#This Row],[Indirect and Induced Through FY20]]+Table2[[#This Row],[Indirect and Induced FY20 and After]]</f>
        <v>44363.816500000001</v>
      </c>
      <c r="CI105" s="60">
        <v>80.2988</v>
      </c>
      <c r="CJ105" s="60">
        <v>176949.81599999999</v>
      </c>
      <c r="CK105" s="60">
        <v>123.20610000000001</v>
      </c>
      <c r="CL105" s="60">
        <f>Table2[[#This Row],[TOTAL Income Consumption Use Taxes Through FY20]]+Table2[[#This Row],[TOTAL Income Consumption Use Taxes FY20 and After]]</f>
        <v>177073.0221</v>
      </c>
      <c r="CM105" s="60">
        <v>0</v>
      </c>
      <c r="CN105" s="60">
        <v>0</v>
      </c>
      <c r="CO105" s="60">
        <v>0</v>
      </c>
      <c r="CP105" s="60">
        <f>Table2[[#This Row],[Assistance Provided Through FY20]]+Table2[[#This Row],[Assistance Provided FY20 and After]]</f>
        <v>0</v>
      </c>
      <c r="CQ105" s="60">
        <v>0</v>
      </c>
      <c r="CR105" s="60">
        <v>0</v>
      </c>
      <c r="CS105" s="60">
        <v>0</v>
      </c>
      <c r="CT105" s="60">
        <f>Table2[[#This Row],[Recapture Cancellation Reduction Amount Through FY20]]+Table2[[#This Row],[Recapture Cancellation Reduction Amount FY20 and After]]</f>
        <v>0</v>
      </c>
      <c r="CU105" s="60">
        <v>0</v>
      </c>
      <c r="CV105" s="60">
        <v>0</v>
      </c>
      <c r="CW105" s="60">
        <v>0</v>
      </c>
      <c r="CX105" s="60">
        <f>Table2[[#This Row],[Penalty Paid Through FY20]]+Table2[[#This Row],[Penalty Paid FY20 and After]]</f>
        <v>0</v>
      </c>
      <c r="CY105" s="60">
        <v>0</v>
      </c>
      <c r="CZ105" s="60">
        <v>0</v>
      </c>
      <c r="DA105" s="60">
        <v>0</v>
      </c>
      <c r="DB105" s="60">
        <f>Table2[[#This Row],[TOTAL Assistance Net of Recapture Penalties Through FY20]]+Table2[[#This Row],[TOTAL Assistance Net of Recapture Penalties FY20 and After]]</f>
        <v>0</v>
      </c>
      <c r="DC105" s="60">
        <v>3618.4535000000001</v>
      </c>
      <c r="DD105" s="60">
        <v>150322.65210000001</v>
      </c>
      <c r="DE105" s="60">
        <v>7125.6040999999996</v>
      </c>
      <c r="DF105" s="60">
        <f>Table2[[#This Row],[Company Direct Tax Revenue Before Assistance Through FY20]]+Table2[[#This Row],[Company Direct Tax Revenue Before Assistance FY20 and After]]</f>
        <v>157448.2562</v>
      </c>
      <c r="DG105" s="60">
        <v>36.821899999999999</v>
      </c>
      <c r="DH105" s="60">
        <v>80168.142099999997</v>
      </c>
      <c r="DI105" s="60">
        <v>55.683</v>
      </c>
      <c r="DJ105" s="60">
        <f>Table2[[#This Row],[Indirect and Induced Tax Revenues FY20 and After]]+Table2[[#This Row],[Indirect and Induced Tax Revenues Through FY20]]</f>
        <v>80223.825100000002</v>
      </c>
      <c r="DK105" s="60">
        <v>3655.2754</v>
      </c>
      <c r="DL105" s="60">
        <v>230490.7942</v>
      </c>
      <c r="DM105" s="60">
        <v>7181.2870999999996</v>
      </c>
      <c r="DN105" s="60">
        <f>Table2[[#This Row],[TOTAL Tax Revenues Before Assistance FY20 and After]]+Table2[[#This Row],[TOTAL Tax Revenues Before Assistance Through FY20]]</f>
        <v>237672.08129999999</v>
      </c>
      <c r="DO105" s="60">
        <v>3655.2754</v>
      </c>
      <c r="DP105" s="60">
        <v>230490.7942</v>
      </c>
      <c r="DQ105" s="60">
        <v>7181.2870999999996</v>
      </c>
      <c r="DR105" s="60">
        <f>Table2[[#This Row],[TOTAL Tax Revenues Net of Assistance Recapture and Penalty Through FY20]]+Table2[[#This Row],[TOTAL Tax Revenues Net of Assistance Recapture and Penalty FY20 and After]]</f>
        <v>237672.08129999999</v>
      </c>
      <c r="DS105" s="60">
        <v>0</v>
      </c>
      <c r="DT105" s="60">
        <v>0</v>
      </c>
      <c r="DU105" s="60">
        <v>0</v>
      </c>
      <c r="DV105" s="60">
        <v>0</v>
      </c>
      <c r="DW105" s="74">
        <v>0</v>
      </c>
      <c r="DX105" s="74">
        <v>0</v>
      </c>
      <c r="DY105" s="74">
        <v>0</v>
      </c>
      <c r="DZ105" s="74">
        <v>1</v>
      </c>
      <c r="EA105" s="74">
        <v>0</v>
      </c>
      <c r="EB105" s="74">
        <v>0</v>
      </c>
      <c r="EC105" s="74">
        <v>0</v>
      </c>
      <c r="ED105" s="74">
        <v>1</v>
      </c>
      <c r="EE105" s="74">
        <v>0</v>
      </c>
      <c r="EF105" s="74">
        <v>0</v>
      </c>
      <c r="EG105" s="74">
        <v>0</v>
      </c>
      <c r="EH105" s="74">
        <v>100</v>
      </c>
      <c r="EI105" s="8">
        <f>Table2[[#This Row],[Total Industrial Employees FY20]]+Table2[[#This Row],[Total Restaurant Employees FY20]]+Table2[[#This Row],[Total Retail Employees FY20]]+Table2[[#This Row],[Total Other Employees FY20]]</f>
        <v>1</v>
      </c>
      <c r="EJ105" s="8">
        <f>Table2[[#This Row],[Number of Industrial Employees Earning More than Living Wage FY20]]+Table2[[#This Row],[Number of Restaurant Employees Earning More than Living Wage FY20]]+Table2[[#This Row],[Number of Retail Employees Earning More than Living Wage FY20]]+Table2[[#This Row],[Number of Other Employees Earning More than Living Wage FY20]]</f>
        <v>1</v>
      </c>
      <c r="EK105" s="72">
        <f>Table2[[#This Row],[Total Employees Earning More than Living Wage FY20]]/Table2[[#This Row],[Total Jobs FY20]]</f>
        <v>1</v>
      </c>
    </row>
    <row r="106" spans="1:141" x14ac:dyDescent="0.25">
      <c r="A106" s="9">
        <v>94089</v>
      </c>
      <c r="B106" s="11" t="s">
        <v>494</v>
      </c>
      <c r="C106" s="11" t="s">
        <v>944</v>
      </c>
      <c r="D106" s="11" t="s">
        <v>1044</v>
      </c>
      <c r="E106" s="15">
        <v>42</v>
      </c>
      <c r="F106" s="7">
        <v>4289</v>
      </c>
      <c r="G106" s="7">
        <v>1</v>
      </c>
      <c r="H106" s="7">
        <v>116181</v>
      </c>
      <c r="I106" s="7">
        <v>87324</v>
      </c>
      <c r="J106" s="7">
        <v>623110</v>
      </c>
      <c r="K106" s="11" t="s">
        <v>1097</v>
      </c>
      <c r="L106" s="11" t="s">
        <v>1513</v>
      </c>
      <c r="M106" s="11" t="s">
        <v>1514</v>
      </c>
      <c r="N106" s="18">
        <v>6295000</v>
      </c>
      <c r="O106" s="11" t="s">
        <v>1671</v>
      </c>
      <c r="P106" s="8">
        <v>117</v>
      </c>
      <c r="Q106" s="8">
        <v>0</v>
      </c>
      <c r="R106" s="8">
        <v>95</v>
      </c>
      <c r="S106" s="8">
        <v>0</v>
      </c>
      <c r="T106" s="8">
        <v>0</v>
      </c>
      <c r="U106" s="8">
        <v>212</v>
      </c>
      <c r="V106" s="8">
        <v>153</v>
      </c>
      <c r="W106" s="8">
        <v>0</v>
      </c>
      <c r="X106" s="8">
        <v>0</v>
      </c>
      <c r="Y106" s="8">
        <v>182</v>
      </c>
      <c r="Z106" s="8">
        <v>36</v>
      </c>
      <c r="AA106" s="19">
        <v>0</v>
      </c>
      <c r="AB106" s="8">
        <v>0</v>
      </c>
      <c r="AC106" s="8">
        <v>0</v>
      </c>
      <c r="AD106" s="8">
        <v>0</v>
      </c>
      <c r="AE106" s="8">
        <v>0</v>
      </c>
      <c r="AF106" s="8">
        <v>100</v>
      </c>
      <c r="AG106" s="8" t="s">
        <v>1686</v>
      </c>
      <c r="AH106" s="8" t="s">
        <v>1686</v>
      </c>
      <c r="AI106" s="60">
        <v>0</v>
      </c>
      <c r="AJ106" s="60">
        <v>0</v>
      </c>
      <c r="AK106" s="60">
        <v>0</v>
      </c>
      <c r="AL106" s="60">
        <f>Table2[[#This Row],[Company Direct Land Through FY20]]+Table2[[#This Row],[Company Direct Land FY20 and After]]</f>
        <v>0</v>
      </c>
      <c r="AM106" s="60">
        <v>0</v>
      </c>
      <c r="AN106" s="60">
        <v>0</v>
      </c>
      <c r="AO106" s="60">
        <v>0</v>
      </c>
      <c r="AP106" s="60">
        <f>Table2[[#This Row],[Company Direct Building Through FY20]]+Table2[[#This Row],[Company Direct Building FY20 and After]]</f>
        <v>0</v>
      </c>
      <c r="AQ106" s="60">
        <v>0</v>
      </c>
      <c r="AR106" s="60">
        <v>104.86709999999999</v>
      </c>
      <c r="AS106" s="60">
        <v>0</v>
      </c>
      <c r="AT106" s="60">
        <f>Table2[[#This Row],[Mortgage Recording Tax Through FY20]]+Table2[[#This Row],[Mortgage Recording Tax FY20 and After]]</f>
        <v>104.86709999999999</v>
      </c>
      <c r="AU106" s="60">
        <v>0</v>
      </c>
      <c r="AV106" s="60">
        <v>0</v>
      </c>
      <c r="AW106" s="60">
        <v>0</v>
      </c>
      <c r="AX106" s="60">
        <f>Table2[[#This Row],[Pilot Savings Through FY20]]+Table2[[#This Row],[Pilot Savings FY20 and After]]</f>
        <v>0</v>
      </c>
      <c r="AY106" s="60">
        <v>0</v>
      </c>
      <c r="AZ106" s="60">
        <v>104.86709999999999</v>
      </c>
      <c r="BA106" s="60">
        <v>0</v>
      </c>
      <c r="BB106" s="60">
        <f>Table2[[#This Row],[Mortgage Recording Tax Exemption Through FY20]]+Table2[[#This Row],[Indirect and Induced Land FY20]]</f>
        <v>167.9401</v>
      </c>
      <c r="BC106" s="60">
        <v>63.073</v>
      </c>
      <c r="BD106" s="60">
        <v>283.9923</v>
      </c>
      <c r="BE106" s="60">
        <v>788.74099999999999</v>
      </c>
      <c r="BF106" s="60">
        <f>Table2[[#This Row],[Indirect and Induced Land Through FY20]]+Table2[[#This Row],[Indirect and Induced Land FY20 and After]]</f>
        <v>1072.7332999999999</v>
      </c>
      <c r="BG106" s="60">
        <v>223.6225</v>
      </c>
      <c r="BH106" s="60">
        <v>1006.8817</v>
      </c>
      <c r="BI106" s="60">
        <v>2796.4434000000001</v>
      </c>
      <c r="BJ106" s="60">
        <f>Table2[[#This Row],[Indirect and Induced Building Through FY20]]+Table2[[#This Row],[Indirect and Induced Building FY20 and After]]</f>
        <v>3803.3251</v>
      </c>
      <c r="BK106" s="60">
        <v>286.69549999999998</v>
      </c>
      <c r="BL106" s="60">
        <v>1290.874</v>
      </c>
      <c r="BM106" s="60">
        <v>3585.1844000000001</v>
      </c>
      <c r="BN106" s="60">
        <f>Table2[[#This Row],[TOTAL Real Property Related Taxes Through FY20]]+Table2[[#This Row],[TOTAL Real Property Related Taxes FY20 and After]]</f>
        <v>4876.0583999999999</v>
      </c>
      <c r="BO106" s="60">
        <v>289.00470000000001</v>
      </c>
      <c r="BP106" s="60">
        <v>1374.2043000000001</v>
      </c>
      <c r="BQ106" s="60">
        <v>3614.0592999999999</v>
      </c>
      <c r="BR106" s="60">
        <f>Table2[[#This Row],[Company Direct Through FY20]]+Table2[[#This Row],[Company Direct FY20 and After]]</f>
        <v>4988.2636000000002</v>
      </c>
      <c r="BS106" s="60">
        <v>0</v>
      </c>
      <c r="BT106" s="60">
        <v>0</v>
      </c>
      <c r="BU106" s="60">
        <v>0</v>
      </c>
      <c r="BV106" s="60">
        <f>Table2[[#This Row],[Sales Tax Exemption Through FY20]]+Table2[[#This Row],[Sales Tax Exemption FY20 and After]]</f>
        <v>0</v>
      </c>
      <c r="BW106" s="60">
        <v>0</v>
      </c>
      <c r="BX106" s="60">
        <v>0</v>
      </c>
      <c r="BY106" s="60">
        <v>0</v>
      </c>
      <c r="BZ106" s="60">
        <f>Table2[[#This Row],[Energy Tax Savings Through FY20]]+Table2[[#This Row],[Energy Tax Savings FY20 and After]]</f>
        <v>0</v>
      </c>
      <c r="CA106" s="60">
        <v>2.7082000000000002</v>
      </c>
      <c r="CB106" s="60">
        <v>16.309100000000001</v>
      </c>
      <c r="CC106" s="60">
        <v>24.4818</v>
      </c>
      <c r="CD106" s="60">
        <f>Table2[[#This Row],[Tax Exempt Bond Savings Through FY20]]+Table2[[#This Row],[Tax Exempt Bond Savings FY20 and After]]</f>
        <v>40.790900000000001</v>
      </c>
      <c r="CE106" s="60">
        <v>310.82130000000001</v>
      </c>
      <c r="CF106" s="60">
        <v>1519.5771999999999</v>
      </c>
      <c r="CG106" s="60">
        <v>3886.8798000000002</v>
      </c>
      <c r="CH106" s="60">
        <f>Table2[[#This Row],[Indirect and Induced Through FY20]]+Table2[[#This Row],[Indirect and Induced FY20 and After]]</f>
        <v>5406.4570000000003</v>
      </c>
      <c r="CI106" s="60">
        <v>597.11779999999999</v>
      </c>
      <c r="CJ106" s="60">
        <v>2877.4724000000001</v>
      </c>
      <c r="CK106" s="60">
        <v>7476.4573</v>
      </c>
      <c r="CL106" s="60">
        <f>Table2[[#This Row],[TOTAL Income Consumption Use Taxes Through FY20]]+Table2[[#This Row],[TOTAL Income Consumption Use Taxes FY20 and After]]</f>
        <v>10353.929700000001</v>
      </c>
      <c r="CM106" s="60">
        <v>2.7082000000000002</v>
      </c>
      <c r="CN106" s="60">
        <v>121.17619999999999</v>
      </c>
      <c r="CO106" s="60">
        <v>24.4818</v>
      </c>
      <c r="CP106" s="60">
        <f>Table2[[#This Row],[Assistance Provided Through FY20]]+Table2[[#This Row],[Assistance Provided FY20 and After]]</f>
        <v>145.65799999999999</v>
      </c>
      <c r="CQ106" s="60">
        <v>0</v>
      </c>
      <c r="CR106" s="60">
        <v>0</v>
      </c>
      <c r="CS106" s="60">
        <v>0</v>
      </c>
      <c r="CT106" s="60">
        <f>Table2[[#This Row],[Recapture Cancellation Reduction Amount Through FY20]]+Table2[[#This Row],[Recapture Cancellation Reduction Amount FY20 and After]]</f>
        <v>0</v>
      </c>
      <c r="CU106" s="60">
        <v>0</v>
      </c>
      <c r="CV106" s="60">
        <v>0</v>
      </c>
      <c r="CW106" s="60">
        <v>0</v>
      </c>
      <c r="CX106" s="60">
        <f>Table2[[#This Row],[Penalty Paid Through FY20]]+Table2[[#This Row],[Penalty Paid FY20 and After]]</f>
        <v>0</v>
      </c>
      <c r="CY106" s="60">
        <v>2.7082000000000002</v>
      </c>
      <c r="CZ106" s="60">
        <v>121.17619999999999</v>
      </c>
      <c r="DA106" s="60">
        <v>24.4818</v>
      </c>
      <c r="DB106" s="60">
        <f>Table2[[#This Row],[TOTAL Assistance Net of Recapture Penalties Through FY20]]+Table2[[#This Row],[TOTAL Assistance Net of Recapture Penalties FY20 and After]]</f>
        <v>145.65799999999999</v>
      </c>
      <c r="DC106" s="60">
        <v>289.00470000000001</v>
      </c>
      <c r="DD106" s="60">
        <v>1479.0714</v>
      </c>
      <c r="DE106" s="60">
        <v>3614.0592999999999</v>
      </c>
      <c r="DF106" s="60">
        <f>Table2[[#This Row],[Company Direct Tax Revenue Before Assistance Through FY20]]+Table2[[#This Row],[Company Direct Tax Revenue Before Assistance FY20 and After]]</f>
        <v>5093.1306999999997</v>
      </c>
      <c r="DG106" s="60">
        <v>597.51679999999999</v>
      </c>
      <c r="DH106" s="60">
        <v>2810.4512</v>
      </c>
      <c r="DI106" s="60">
        <v>7472.0641999999998</v>
      </c>
      <c r="DJ106" s="60">
        <f>Table2[[#This Row],[Indirect and Induced Tax Revenues FY20 and After]]+Table2[[#This Row],[Indirect and Induced Tax Revenues Through FY20]]</f>
        <v>10282.5154</v>
      </c>
      <c r="DK106" s="60">
        <v>886.52149999999995</v>
      </c>
      <c r="DL106" s="60">
        <v>4289.5226000000002</v>
      </c>
      <c r="DM106" s="60">
        <v>11086.1235</v>
      </c>
      <c r="DN106" s="60">
        <f>Table2[[#This Row],[TOTAL Tax Revenues Before Assistance FY20 and After]]+Table2[[#This Row],[TOTAL Tax Revenues Before Assistance Through FY20]]</f>
        <v>15375.6461</v>
      </c>
      <c r="DO106" s="60">
        <v>883.81330000000003</v>
      </c>
      <c r="DP106" s="60">
        <v>4168.3464000000004</v>
      </c>
      <c r="DQ106" s="60">
        <v>11061.6417</v>
      </c>
      <c r="DR106" s="60">
        <f>Table2[[#This Row],[TOTAL Tax Revenues Net of Assistance Recapture and Penalty Through FY20]]+Table2[[#This Row],[TOTAL Tax Revenues Net of Assistance Recapture and Penalty FY20 and After]]</f>
        <v>15229.9881</v>
      </c>
      <c r="DS106" s="60">
        <v>0</v>
      </c>
      <c r="DT106" s="60">
        <v>0</v>
      </c>
      <c r="DU106" s="60">
        <v>0</v>
      </c>
      <c r="DV106" s="60">
        <v>0</v>
      </c>
      <c r="DW106" s="74">
        <v>0</v>
      </c>
      <c r="DX106" s="74">
        <v>0</v>
      </c>
      <c r="DY106" s="74">
        <v>0</v>
      </c>
      <c r="DZ106" s="74">
        <v>212</v>
      </c>
      <c r="EA106" s="74">
        <v>0</v>
      </c>
      <c r="EB106" s="74">
        <v>0</v>
      </c>
      <c r="EC106" s="74">
        <v>0</v>
      </c>
      <c r="ED106" s="74">
        <v>212</v>
      </c>
      <c r="EE106" s="74">
        <v>0</v>
      </c>
      <c r="EF106" s="74">
        <v>0</v>
      </c>
      <c r="EG106" s="74">
        <v>0</v>
      </c>
      <c r="EH106" s="74">
        <v>100</v>
      </c>
      <c r="EI106" s="8">
        <f>Table2[[#This Row],[Total Industrial Employees FY20]]+Table2[[#This Row],[Total Restaurant Employees FY20]]+Table2[[#This Row],[Total Retail Employees FY20]]+Table2[[#This Row],[Total Other Employees FY20]]</f>
        <v>212</v>
      </c>
      <c r="EJ106" s="8">
        <f>Table2[[#This Row],[Number of Industrial Employees Earning More than Living Wage FY20]]+Table2[[#This Row],[Number of Restaurant Employees Earning More than Living Wage FY20]]+Table2[[#This Row],[Number of Retail Employees Earning More than Living Wage FY20]]+Table2[[#This Row],[Number of Other Employees Earning More than Living Wage FY20]]</f>
        <v>212</v>
      </c>
      <c r="EK106" s="72">
        <f>Table2[[#This Row],[Total Employees Earning More than Living Wage FY20]]/Table2[[#This Row],[Total Jobs FY20]]</f>
        <v>1</v>
      </c>
    </row>
    <row r="107" spans="1:141" x14ac:dyDescent="0.25">
      <c r="A107" s="9">
        <v>92680</v>
      </c>
      <c r="B107" s="11" t="s">
        <v>221</v>
      </c>
      <c r="C107" s="11" t="s">
        <v>675</v>
      </c>
      <c r="D107" s="11" t="s">
        <v>1046</v>
      </c>
      <c r="E107" s="15">
        <v>1</v>
      </c>
      <c r="F107" s="7">
        <v>48</v>
      </c>
      <c r="G107" s="7">
        <v>1</v>
      </c>
      <c r="H107" s="7">
        <v>52636</v>
      </c>
      <c r="I107" s="7">
        <v>1141276</v>
      </c>
      <c r="J107" s="7">
        <v>523120</v>
      </c>
      <c r="K107" s="11" t="s">
        <v>1062</v>
      </c>
      <c r="L107" s="11" t="s">
        <v>1156</v>
      </c>
      <c r="M107" s="11" t="s">
        <v>1157</v>
      </c>
      <c r="N107" s="18">
        <v>61500000</v>
      </c>
      <c r="O107" s="11" t="s">
        <v>1672</v>
      </c>
      <c r="P107" s="8">
        <v>6</v>
      </c>
      <c r="Q107" s="8">
        <v>0</v>
      </c>
      <c r="R107" s="8">
        <v>908</v>
      </c>
      <c r="S107" s="8">
        <v>0</v>
      </c>
      <c r="T107" s="8">
        <v>31</v>
      </c>
      <c r="U107" s="8">
        <v>945</v>
      </c>
      <c r="V107" s="8">
        <v>900</v>
      </c>
      <c r="W107" s="8">
        <v>0</v>
      </c>
      <c r="X107" s="8">
        <v>770</v>
      </c>
      <c r="Y107" s="8">
        <v>770</v>
      </c>
      <c r="Z107" s="8">
        <v>680</v>
      </c>
      <c r="AA107" s="19">
        <v>45</v>
      </c>
      <c r="AB107" s="8">
        <v>0</v>
      </c>
      <c r="AC107" s="8">
        <v>1</v>
      </c>
      <c r="AD107" s="8">
        <v>8</v>
      </c>
      <c r="AE107" s="8">
        <v>45</v>
      </c>
      <c r="AF107" s="8">
        <v>42.010582010582013</v>
      </c>
      <c r="AG107" s="8" t="s">
        <v>1686</v>
      </c>
      <c r="AH107" s="8" t="s">
        <v>1687</v>
      </c>
      <c r="AI107" s="60">
        <v>5082.0454</v>
      </c>
      <c r="AJ107" s="60">
        <v>21019.8632</v>
      </c>
      <c r="AK107" s="60">
        <v>2497.0659999999998</v>
      </c>
      <c r="AL107" s="60">
        <f>Table2[[#This Row],[Company Direct Land Through FY20]]+Table2[[#This Row],[Company Direct Land FY20 and After]]</f>
        <v>23516.929199999999</v>
      </c>
      <c r="AM107" s="60">
        <v>9438.0843999999997</v>
      </c>
      <c r="AN107" s="60">
        <v>35363.121700000003</v>
      </c>
      <c r="AO107" s="60">
        <v>4637.4084000000003</v>
      </c>
      <c r="AP107" s="60">
        <f>Table2[[#This Row],[Company Direct Building Through FY20]]+Table2[[#This Row],[Company Direct Building FY20 and After]]</f>
        <v>40000.530100000004</v>
      </c>
      <c r="AQ107" s="60">
        <v>0</v>
      </c>
      <c r="AR107" s="60">
        <v>0</v>
      </c>
      <c r="AS107" s="60">
        <v>0</v>
      </c>
      <c r="AT107" s="60">
        <f>Table2[[#This Row],[Mortgage Recording Tax Through FY20]]+Table2[[#This Row],[Mortgage Recording Tax FY20 and After]]</f>
        <v>0</v>
      </c>
      <c r="AU107" s="60">
        <v>0</v>
      </c>
      <c r="AV107" s="60">
        <v>0</v>
      </c>
      <c r="AW107" s="60">
        <v>0</v>
      </c>
      <c r="AX107" s="60">
        <f>Table2[[#This Row],[Pilot Savings Through FY20]]+Table2[[#This Row],[Pilot Savings FY20 and After]]</f>
        <v>0</v>
      </c>
      <c r="AY107" s="60">
        <v>0</v>
      </c>
      <c r="AZ107" s="60">
        <v>0</v>
      </c>
      <c r="BA107" s="60">
        <v>0</v>
      </c>
      <c r="BB107" s="60">
        <f>Table2[[#This Row],[Mortgage Recording Tax Exemption Through FY20]]+Table2[[#This Row],[Indirect and Induced Land FY20]]</f>
        <v>1330.4952000000001</v>
      </c>
      <c r="BC107" s="60">
        <v>1330.4952000000001</v>
      </c>
      <c r="BD107" s="60">
        <v>10755.5345</v>
      </c>
      <c r="BE107" s="60">
        <v>653.7396</v>
      </c>
      <c r="BF107" s="60">
        <f>Table2[[#This Row],[Indirect and Induced Land Through FY20]]+Table2[[#This Row],[Indirect and Induced Land FY20 and After]]</f>
        <v>11409.274100000001</v>
      </c>
      <c r="BG107" s="60">
        <v>4717.2102999999997</v>
      </c>
      <c r="BH107" s="60">
        <v>38133.2592</v>
      </c>
      <c r="BI107" s="60">
        <v>2317.8042</v>
      </c>
      <c r="BJ107" s="60">
        <f>Table2[[#This Row],[Indirect and Induced Building Through FY20]]+Table2[[#This Row],[Indirect and Induced Building FY20 and After]]</f>
        <v>40451.063399999999</v>
      </c>
      <c r="BK107" s="60">
        <v>20567.835299999999</v>
      </c>
      <c r="BL107" s="60">
        <v>105271.77860000001</v>
      </c>
      <c r="BM107" s="60">
        <v>10106.0182</v>
      </c>
      <c r="BN107" s="60">
        <f>Table2[[#This Row],[TOTAL Real Property Related Taxes Through FY20]]+Table2[[#This Row],[TOTAL Real Property Related Taxes FY20 and After]]</f>
        <v>115377.79680000001</v>
      </c>
      <c r="BO107" s="60">
        <v>6152.5295999999998</v>
      </c>
      <c r="BP107" s="60">
        <v>60782.193200000002</v>
      </c>
      <c r="BQ107" s="60">
        <v>3023.0491000000002</v>
      </c>
      <c r="BR107" s="60">
        <f>Table2[[#This Row],[Company Direct Through FY20]]+Table2[[#This Row],[Company Direct FY20 and After]]</f>
        <v>63805.242299999998</v>
      </c>
      <c r="BS107" s="60">
        <v>0</v>
      </c>
      <c r="BT107" s="60">
        <v>565.21180000000004</v>
      </c>
      <c r="BU107" s="60">
        <v>2922.2882</v>
      </c>
      <c r="BV107" s="60">
        <f>Table2[[#This Row],[Sales Tax Exemption Through FY20]]+Table2[[#This Row],[Sales Tax Exemption FY20 and After]]</f>
        <v>3487.5</v>
      </c>
      <c r="BW107" s="60">
        <v>0</v>
      </c>
      <c r="BX107" s="60">
        <v>56.124699999999997</v>
      </c>
      <c r="BY107" s="60">
        <v>0</v>
      </c>
      <c r="BZ107" s="60">
        <f>Table2[[#This Row],[Energy Tax Savings Through FY20]]+Table2[[#This Row],[Energy Tax Savings FY20 and After]]</f>
        <v>56.124699999999997</v>
      </c>
      <c r="CA107" s="60">
        <v>0</v>
      </c>
      <c r="CB107" s="60">
        <v>0</v>
      </c>
      <c r="CC107" s="60">
        <v>0</v>
      </c>
      <c r="CD107" s="60">
        <f>Table2[[#This Row],[Tax Exempt Bond Savings Through FY20]]+Table2[[#This Row],[Tax Exempt Bond Savings FY20 and After]]</f>
        <v>0</v>
      </c>
      <c r="CE107" s="60">
        <v>5392.1570000000002</v>
      </c>
      <c r="CF107" s="60">
        <v>56074.308499999999</v>
      </c>
      <c r="CG107" s="60">
        <v>2649.4396000000002</v>
      </c>
      <c r="CH107" s="60">
        <f>Table2[[#This Row],[Indirect and Induced Through FY20]]+Table2[[#This Row],[Indirect and Induced FY20 and After]]</f>
        <v>58723.748099999997</v>
      </c>
      <c r="CI107" s="60">
        <v>11544.686600000001</v>
      </c>
      <c r="CJ107" s="60">
        <v>116235.1652</v>
      </c>
      <c r="CK107" s="60">
        <v>2750.2004999999999</v>
      </c>
      <c r="CL107" s="60">
        <f>Table2[[#This Row],[TOTAL Income Consumption Use Taxes Through FY20]]+Table2[[#This Row],[TOTAL Income Consumption Use Taxes FY20 and After]]</f>
        <v>118985.36570000001</v>
      </c>
      <c r="CM107" s="60">
        <v>0</v>
      </c>
      <c r="CN107" s="60">
        <v>621.3365</v>
      </c>
      <c r="CO107" s="60">
        <v>2922.2882</v>
      </c>
      <c r="CP107" s="60">
        <f>Table2[[#This Row],[Assistance Provided Through FY20]]+Table2[[#This Row],[Assistance Provided FY20 and After]]</f>
        <v>3543.6246999999998</v>
      </c>
      <c r="CQ107" s="60">
        <v>0</v>
      </c>
      <c r="CR107" s="60">
        <v>6.8367000000000004</v>
      </c>
      <c r="CS107" s="60">
        <v>0</v>
      </c>
      <c r="CT107" s="60">
        <f>Table2[[#This Row],[Recapture Cancellation Reduction Amount Through FY20]]+Table2[[#This Row],[Recapture Cancellation Reduction Amount FY20 and After]]</f>
        <v>6.8367000000000004</v>
      </c>
      <c r="CU107" s="60">
        <v>0</v>
      </c>
      <c r="CV107" s="60">
        <v>0</v>
      </c>
      <c r="CW107" s="60">
        <v>0</v>
      </c>
      <c r="CX107" s="60">
        <f>Table2[[#This Row],[Penalty Paid Through FY20]]+Table2[[#This Row],[Penalty Paid FY20 and After]]</f>
        <v>0</v>
      </c>
      <c r="CY107" s="60">
        <v>0</v>
      </c>
      <c r="CZ107" s="60">
        <v>614.49980000000005</v>
      </c>
      <c r="DA107" s="60">
        <v>2922.2882</v>
      </c>
      <c r="DB107" s="60">
        <f>Table2[[#This Row],[TOTAL Assistance Net of Recapture Penalties Through FY20]]+Table2[[#This Row],[TOTAL Assistance Net of Recapture Penalties FY20 and After]]</f>
        <v>3536.788</v>
      </c>
      <c r="DC107" s="60">
        <v>20672.6594</v>
      </c>
      <c r="DD107" s="60">
        <v>117165.1781</v>
      </c>
      <c r="DE107" s="60">
        <v>10157.523499999999</v>
      </c>
      <c r="DF107" s="60">
        <f>Table2[[#This Row],[Company Direct Tax Revenue Before Assistance Through FY20]]+Table2[[#This Row],[Company Direct Tax Revenue Before Assistance FY20 and After]]</f>
        <v>127322.7016</v>
      </c>
      <c r="DG107" s="60">
        <v>11439.862499999999</v>
      </c>
      <c r="DH107" s="60">
        <v>104963.10219999999</v>
      </c>
      <c r="DI107" s="60">
        <v>5620.9834000000001</v>
      </c>
      <c r="DJ107" s="60">
        <f>Table2[[#This Row],[Indirect and Induced Tax Revenues FY20 and After]]+Table2[[#This Row],[Indirect and Induced Tax Revenues Through FY20]]</f>
        <v>110584.08559999999</v>
      </c>
      <c r="DK107" s="60">
        <v>32112.5219</v>
      </c>
      <c r="DL107" s="60">
        <v>222128.28030000001</v>
      </c>
      <c r="DM107" s="60">
        <v>15778.5069</v>
      </c>
      <c r="DN107" s="60">
        <f>Table2[[#This Row],[TOTAL Tax Revenues Before Assistance FY20 and After]]+Table2[[#This Row],[TOTAL Tax Revenues Before Assistance Through FY20]]</f>
        <v>237906.78720000002</v>
      </c>
      <c r="DO107" s="60">
        <v>32112.5219</v>
      </c>
      <c r="DP107" s="60">
        <v>221513.78049999999</v>
      </c>
      <c r="DQ107" s="60">
        <v>12856.218699999999</v>
      </c>
      <c r="DR107" s="60">
        <f>Table2[[#This Row],[TOTAL Tax Revenues Net of Assistance Recapture and Penalty Through FY20]]+Table2[[#This Row],[TOTAL Tax Revenues Net of Assistance Recapture and Penalty FY20 and After]]</f>
        <v>234369.99919999999</v>
      </c>
      <c r="DS107" s="60">
        <v>0</v>
      </c>
      <c r="DT107" s="60">
        <v>0</v>
      </c>
      <c r="DU107" s="60">
        <v>0</v>
      </c>
      <c r="DV107" s="60">
        <v>0</v>
      </c>
      <c r="DW107" s="74">
        <v>0</v>
      </c>
      <c r="DX107" s="74">
        <v>0</v>
      </c>
      <c r="DY107" s="74">
        <v>0</v>
      </c>
      <c r="DZ107" s="74">
        <v>945</v>
      </c>
      <c r="EA107" s="74">
        <v>0</v>
      </c>
      <c r="EB107" s="74">
        <v>0</v>
      </c>
      <c r="EC107" s="74">
        <v>0</v>
      </c>
      <c r="ED107" s="74">
        <v>945</v>
      </c>
      <c r="EE107" s="74">
        <v>0</v>
      </c>
      <c r="EF107" s="74">
        <v>0</v>
      </c>
      <c r="EG107" s="74">
        <v>0</v>
      </c>
      <c r="EH107" s="74">
        <v>100</v>
      </c>
      <c r="EI107" s="8">
        <f>Table2[[#This Row],[Total Industrial Employees FY20]]+Table2[[#This Row],[Total Restaurant Employees FY20]]+Table2[[#This Row],[Total Retail Employees FY20]]+Table2[[#This Row],[Total Other Employees FY20]]</f>
        <v>945</v>
      </c>
      <c r="EJ107" s="8">
        <f>Table2[[#This Row],[Number of Industrial Employees Earning More than Living Wage FY20]]+Table2[[#This Row],[Number of Restaurant Employees Earning More than Living Wage FY20]]+Table2[[#This Row],[Number of Retail Employees Earning More than Living Wage FY20]]+Table2[[#This Row],[Number of Other Employees Earning More than Living Wage FY20]]</f>
        <v>945</v>
      </c>
      <c r="EK107" s="72">
        <f>Table2[[#This Row],[Total Employees Earning More than Living Wage FY20]]/Table2[[#This Row],[Total Jobs FY20]]</f>
        <v>1</v>
      </c>
    </row>
    <row r="108" spans="1:141" x14ac:dyDescent="0.25">
      <c r="A108" s="9">
        <v>93191</v>
      </c>
      <c r="B108" s="11" t="s">
        <v>304</v>
      </c>
      <c r="C108" s="11" t="s">
        <v>757</v>
      </c>
      <c r="D108" s="11" t="s">
        <v>1043</v>
      </c>
      <c r="E108" s="15">
        <v>8</v>
      </c>
      <c r="F108" s="7">
        <v>2357</v>
      </c>
      <c r="G108" s="7">
        <v>45</v>
      </c>
      <c r="H108" s="7">
        <v>246672</v>
      </c>
      <c r="I108" s="7">
        <v>464489</v>
      </c>
      <c r="J108" s="7">
        <v>452112</v>
      </c>
      <c r="K108" s="11" t="s">
        <v>1048</v>
      </c>
      <c r="L108" s="11" t="s">
        <v>1254</v>
      </c>
      <c r="M108" s="11" t="s">
        <v>1255</v>
      </c>
      <c r="N108" s="18">
        <v>494000000</v>
      </c>
      <c r="O108" s="11" t="s">
        <v>1681</v>
      </c>
      <c r="P108" s="8">
        <v>1048</v>
      </c>
      <c r="Q108" s="8">
        <v>31</v>
      </c>
      <c r="R108" s="8">
        <v>585</v>
      </c>
      <c r="S108" s="8">
        <v>4</v>
      </c>
      <c r="T108" s="8">
        <v>0</v>
      </c>
      <c r="U108" s="8">
        <v>1668</v>
      </c>
      <c r="V108" s="8">
        <v>1128</v>
      </c>
      <c r="W108" s="8">
        <v>0</v>
      </c>
      <c r="X108" s="8">
        <v>0</v>
      </c>
      <c r="Y108" s="8">
        <v>0</v>
      </c>
      <c r="Z108" s="8">
        <v>1766</v>
      </c>
      <c r="AA108" s="19">
        <v>0</v>
      </c>
      <c r="AB108" s="8">
        <v>0</v>
      </c>
      <c r="AC108" s="8">
        <v>0</v>
      </c>
      <c r="AD108" s="8">
        <v>0</v>
      </c>
      <c r="AE108" s="8">
        <v>0</v>
      </c>
      <c r="AF108" s="8">
        <v>95.983213429256594</v>
      </c>
      <c r="AG108" s="8" t="s">
        <v>1687</v>
      </c>
      <c r="AH108" s="8" t="s">
        <v>1687</v>
      </c>
      <c r="AI108" s="60">
        <v>4499.3837999999996</v>
      </c>
      <c r="AJ108" s="60">
        <v>26935.5563</v>
      </c>
      <c r="AK108" s="60">
        <v>27695.311699999998</v>
      </c>
      <c r="AL108" s="60">
        <f>Table2[[#This Row],[Company Direct Land Through FY20]]+Table2[[#This Row],[Company Direct Land FY20 and After]]</f>
        <v>54630.868000000002</v>
      </c>
      <c r="AM108" s="60">
        <v>8355.9984999999997</v>
      </c>
      <c r="AN108" s="60">
        <v>36533.79</v>
      </c>
      <c r="AO108" s="60">
        <v>51434.150600000001</v>
      </c>
      <c r="AP108" s="60">
        <f>Table2[[#This Row],[Company Direct Building Through FY20]]+Table2[[#This Row],[Company Direct Building FY20 and After]]</f>
        <v>87967.940600000002</v>
      </c>
      <c r="AQ108" s="60">
        <v>0</v>
      </c>
      <c r="AR108" s="60">
        <v>7145.6</v>
      </c>
      <c r="AS108" s="60">
        <v>0</v>
      </c>
      <c r="AT108" s="60">
        <f>Table2[[#This Row],[Mortgage Recording Tax Through FY20]]+Table2[[#This Row],[Mortgage Recording Tax FY20 and After]]</f>
        <v>7145.6</v>
      </c>
      <c r="AU108" s="60">
        <v>0</v>
      </c>
      <c r="AV108" s="60">
        <v>10551.0455</v>
      </c>
      <c r="AW108" s="60">
        <v>0</v>
      </c>
      <c r="AX108" s="60">
        <f>Table2[[#This Row],[Pilot Savings Through FY20]]+Table2[[#This Row],[Pilot Savings FY20 and After]]</f>
        <v>10551.0455</v>
      </c>
      <c r="AY108" s="60">
        <v>0</v>
      </c>
      <c r="AZ108" s="60">
        <v>7145.6</v>
      </c>
      <c r="BA108" s="60">
        <v>0</v>
      </c>
      <c r="BB108" s="60">
        <f>Table2[[#This Row],[Mortgage Recording Tax Exemption Through FY20]]+Table2[[#This Row],[Indirect and Induced Land FY20]]</f>
        <v>7534.7601000000004</v>
      </c>
      <c r="BC108" s="60">
        <v>389.1601</v>
      </c>
      <c r="BD108" s="60">
        <v>2755.5302000000001</v>
      </c>
      <c r="BE108" s="60">
        <v>2395.4189000000001</v>
      </c>
      <c r="BF108" s="60">
        <f>Table2[[#This Row],[Indirect and Induced Land Through FY20]]+Table2[[#This Row],[Indirect and Induced Land FY20 and After]]</f>
        <v>5150.9490999999998</v>
      </c>
      <c r="BG108" s="60">
        <v>1379.7493999999999</v>
      </c>
      <c r="BH108" s="60">
        <v>9769.6079000000009</v>
      </c>
      <c r="BI108" s="60">
        <v>8492.8490000000002</v>
      </c>
      <c r="BJ108" s="60">
        <f>Table2[[#This Row],[Indirect and Induced Building Through FY20]]+Table2[[#This Row],[Indirect and Induced Building FY20 and After]]</f>
        <v>18262.456900000001</v>
      </c>
      <c r="BK108" s="60">
        <v>14624.291800000001</v>
      </c>
      <c r="BL108" s="60">
        <v>65443.438900000001</v>
      </c>
      <c r="BM108" s="60">
        <v>90017.730200000005</v>
      </c>
      <c r="BN108" s="60">
        <f>Table2[[#This Row],[TOTAL Real Property Related Taxes Through FY20]]+Table2[[#This Row],[TOTAL Real Property Related Taxes FY20 and After]]</f>
        <v>155461.1691</v>
      </c>
      <c r="BO108" s="60">
        <v>2791.8022000000001</v>
      </c>
      <c r="BP108" s="60">
        <v>23777.955399999999</v>
      </c>
      <c r="BQ108" s="60">
        <v>17184.538199999999</v>
      </c>
      <c r="BR108" s="60">
        <f>Table2[[#This Row],[Company Direct Through FY20]]+Table2[[#This Row],[Company Direct FY20 and After]]</f>
        <v>40962.493600000002</v>
      </c>
      <c r="BS108" s="60">
        <v>0</v>
      </c>
      <c r="BT108" s="60">
        <v>0</v>
      </c>
      <c r="BU108" s="60">
        <v>0</v>
      </c>
      <c r="BV108" s="60">
        <f>Table2[[#This Row],[Sales Tax Exemption Through FY20]]+Table2[[#This Row],[Sales Tax Exemption FY20 and After]]</f>
        <v>0</v>
      </c>
      <c r="BW108" s="60">
        <v>0</v>
      </c>
      <c r="BX108" s="60">
        <v>0</v>
      </c>
      <c r="BY108" s="60">
        <v>0</v>
      </c>
      <c r="BZ108" s="60">
        <f>Table2[[#This Row],[Energy Tax Savings Through FY20]]+Table2[[#This Row],[Energy Tax Savings FY20 and After]]</f>
        <v>0</v>
      </c>
      <c r="CA108" s="60">
        <v>0</v>
      </c>
      <c r="CB108" s="60">
        <v>0</v>
      </c>
      <c r="CC108" s="60">
        <v>0</v>
      </c>
      <c r="CD108" s="60">
        <f>Table2[[#This Row],[Tax Exempt Bond Savings Through FY20]]+Table2[[#This Row],[Tax Exempt Bond Savings FY20 and After]]</f>
        <v>0</v>
      </c>
      <c r="CE108" s="60">
        <v>1761.5668000000001</v>
      </c>
      <c r="CF108" s="60">
        <v>15026.531300000001</v>
      </c>
      <c r="CG108" s="60">
        <v>10843.0715</v>
      </c>
      <c r="CH108" s="60">
        <f>Table2[[#This Row],[Indirect and Induced Through FY20]]+Table2[[#This Row],[Indirect and Induced FY20 and After]]</f>
        <v>25869.602800000001</v>
      </c>
      <c r="CI108" s="60">
        <v>4553.3689999999997</v>
      </c>
      <c r="CJ108" s="60">
        <v>38804.486700000001</v>
      </c>
      <c r="CK108" s="60">
        <v>28027.609700000001</v>
      </c>
      <c r="CL108" s="60">
        <f>Table2[[#This Row],[TOTAL Income Consumption Use Taxes Through FY20]]+Table2[[#This Row],[TOTAL Income Consumption Use Taxes FY20 and After]]</f>
        <v>66832.096400000009</v>
      </c>
      <c r="CM108" s="60">
        <v>0</v>
      </c>
      <c r="CN108" s="60">
        <v>17696.645499999999</v>
      </c>
      <c r="CO108" s="60">
        <v>0</v>
      </c>
      <c r="CP108" s="60">
        <f>Table2[[#This Row],[Assistance Provided Through FY20]]+Table2[[#This Row],[Assistance Provided FY20 and After]]</f>
        <v>17696.645499999999</v>
      </c>
      <c r="CQ108" s="60">
        <v>0</v>
      </c>
      <c r="CR108" s="60">
        <v>0</v>
      </c>
      <c r="CS108" s="60">
        <v>0</v>
      </c>
      <c r="CT108" s="60">
        <f>Table2[[#This Row],[Recapture Cancellation Reduction Amount Through FY20]]+Table2[[#This Row],[Recapture Cancellation Reduction Amount FY20 and After]]</f>
        <v>0</v>
      </c>
      <c r="CU108" s="60">
        <v>0</v>
      </c>
      <c r="CV108" s="60">
        <v>0</v>
      </c>
      <c r="CW108" s="60">
        <v>0</v>
      </c>
      <c r="CX108" s="60">
        <f>Table2[[#This Row],[Penalty Paid Through FY20]]+Table2[[#This Row],[Penalty Paid FY20 and After]]</f>
        <v>0</v>
      </c>
      <c r="CY108" s="60">
        <v>0</v>
      </c>
      <c r="CZ108" s="60">
        <v>17696.645499999999</v>
      </c>
      <c r="DA108" s="60">
        <v>0</v>
      </c>
      <c r="DB108" s="60">
        <f>Table2[[#This Row],[TOTAL Assistance Net of Recapture Penalties Through FY20]]+Table2[[#This Row],[TOTAL Assistance Net of Recapture Penalties FY20 and After]]</f>
        <v>17696.645499999999</v>
      </c>
      <c r="DC108" s="60">
        <v>15647.184499999999</v>
      </c>
      <c r="DD108" s="60">
        <v>94392.901700000002</v>
      </c>
      <c r="DE108" s="60">
        <v>96314.000499999995</v>
      </c>
      <c r="DF108" s="60">
        <f>Table2[[#This Row],[Company Direct Tax Revenue Before Assistance Through FY20]]+Table2[[#This Row],[Company Direct Tax Revenue Before Assistance FY20 and After]]</f>
        <v>190706.90220000001</v>
      </c>
      <c r="DG108" s="60">
        <v>3530.4762999999998</v>
      </c>
      <c r="DH108" s="60">
        <v>27551.669399999999</v>
      </c>
      <c r="DI108" s="60">
        <v>21731.339400000001</v>
      </c>
      <c r="DJ108" s="60">
        <f>Table2[[#This Row],[Indirect and Induced Tax Revenues FY20 and After]]+Table2[[#This Row],[Indirect and Induced Tax Revenues Through FY20]]</f>
        <v>49283.008799999996</v>
      </c>
      <c r="DK108" s="60">
        <v>19177.660800000001</v>
      </c>
      <c r="DL108" s="60">
        <v>121944.5711</v>
      </c>
      <c r="DM108" s="60">
        <v>118045.33990000001</v>
      </c>
      <c r="DN108" s="60">
        <f>Table2[[#This Row],[TOTAL Tax Revenues Before Assistance FY20 and After]]+Table2[[#This Row],[TOTAL Tax Revenues Before Assistance Through FY20]]</f>
        <v>239989.91100000002</v>
      </c>
      <c r="DO108" s="60">
        <v>19177.660800000001</v>
      </c>
      <c r="DP108" s="60">
        <v>104247.9256</v>
      </c>
      <c r="DQ108" s="60">
        <v>118045.33990000001</v>
      </c>
      <c r="DR108" s="60">
        <f>Table2[[#This Row],[TOTAL Tax Revenues Net of Assistance Recapture and Penalty Through FY20]]+Table2[[#This Row],[TOTAL Tax Revenues Net of Assistance Recapture and Penalty FY20 and After]]</f>
        <v>222293.26550000001</v>
      </c>
      <c r="DS108" s="60">
        <v>0</v>
      </c>
      <c r="DT108" s="60">
        <v>0</v>
      </c>
      <c r="DU108" s="60">
        <v>0</v>
      </c>
      <c r="DV108" s="60">
        <v>0</v>
      </c>
      <c r="DW108" s="74">
        <v>0</v>
      </c>
      <c r="DX108" s="74">
        <v>127</v>
      </c>
      <c r="DY108" s="74">
        <v>1424</v>
      </c>
      <c r="DZ108" s="74">
        <v>117</v>
      </c>
      <c r="EA108" s="74">
        <v>0</v>
      </c>
      <c r="EB108" s="74">
        <v>127</v>
      </c>
      <c r="EC108" s="74">
        <v>1424</v>
      </c>
      <c r="ED108" s="74">
        <v>117</v>
      </c>
      <c r="EE108" s="74">
        <v>0</v>
      </c>
      <c r="EF108" s="74">
        <v>100</v>
      </c>
      <c r="EG108" s="74">
        <v>100</v>
      </c>
      <c r="EH108" s="74">
        <v>100</v>
      </c>
      <c r="EI108" s="8">
        <f>Table2[[#This Row],[Total Industrial Employees FY20]]+Table2[[#This Row],[Total Restaurant Employees FY20]]+Table2[[#This Row],[Total Retail Employees FY20]]+Table2[[#This Row],[Total Other Employees FY20]]</f>
        <v>1668</v>
      </c>
      <c r="EJ108" s="8">
        <f>Table2[[#This Row],[Number of Industrial Employees Earning More than Living Wage FY20]]+Table2[[#This Row],[Number of Restaurant Employees Earning More than Living Wage FY20]]+Table2[[#This Row],[Number of Retail Employees Earning More than Living Wage FY20]]+Table2[[#This Row],[Number of Other Employees Earning More than Living Wage FY20]]</f>
        <v>1668</v>
      </c>
      <c r="EK108" s="72">
        <f>Table2[[#This Row],[Total Employees Earning More than Living Wage FY20]]/Table2[[#This Row],[Total Jobs FY20]]</f>
        <v>1</v>
      </c>
    </row>
    <row r="109" spans="1:141" x14ac:dyDescent="0.25">
      <c r="A109" s="9">
        <v>94179</v>
      </c>
      <c r="B109" s="11" t="s">
        <v>568</v>
      </c>
      <c r="C109" s="11" t="s">
        <v>1016</v>
      </c>
      <c r="D109" s="11" t="s">
        <v>1043</v>
      </c>
      <c r="E109" s="15">
        <v>17</v>
      </c>
      <c r="F109" s="7">
        <v>2777</v>
      </c>
      <c r="G109" s="7">
        <v>196</v>
      </c>
      <c r="H109" s="7">
        <v>40000</v>
      </c>
      <c r="I109" s="7">
        <v>40000</v>
      </c>
      <c r="J109" s="7">
        <v>424490</v>
      </c>
      <c r="K109" s="11" t="s">
        <v>1048</v>
      </c>
      <c r="L109" s="11" t="s">
        <v>1615</v>
      </c>
      <c r="M109" s="11" t="s">
        <v>1491</v>
      </c>
      <c r="N109" s="18">
        <v>5580843</v>
      </c>
      <c r="O109" s="11" t="s">
        <v>1658</v>
      </c>
      <c r="P109" s="8">
        <v>0</v>
      </c>
      <c r="Q109" s="8">
        <v>0</v>
      </c>
      <c r="R109" s="8">
        <v>44</v>
      </c>
      <c r="S109" s="8">
        <v>0</v>
      </c>
      <c r="T109" s="8">
        <v>0</v>
      </c>
      <c r="U109" s="8">
        <v>44</v>
      </c>
      <c r="V109" s="8">
        <v>44</v>
      </c>
      <c r="W109" s="8">
        <v>12</v>
      </c>
      <c r="X109" s="8">
        <v>0</v>
      </c>
      <c r="Y109" s="8">
        <v>44</v>
      </c>
      <c r="Z109" s="8">
        <v>15</v>
      </c>
      <c r="AA109" s="19">
        <v>0</v>
      </c>
      <c r="AB109" s="8">
        <v>0</v>
      </c>
      <c r="AC109" s="8">
        <v>0</v>
      </c>
      <c r="AD109" s="8">
        <v>0</v>
      </c>
      <c r="AE109" s="8">
        <v>0</v>
      </c>
      <c r="AF109" s="8">
        <v>56.81818181818182</v>
      </c>
      <c r="AG109" s="8" t="s">
        <v>1686</v>
      </c>
      <c r="AH109" s="8" t="s">
        <v>1687</v>
      </c>
      <c r="AI109" s="60">
        <v>40.815600000000003</v>
      </c>
      <c r="AJ109" s="60">
        <v>73.1417</v>
      </c>
      <c r="AK109" s="60">
        <v>695.22019999999998</v>
      </c>
      <c r="AL109" s="60">
        <f>Table2[[#This Row],[Company Direct Land Through FY20]]+Table2[[#This Row],[Company Direct Land FY20 and After]]</f>
        <v>768.36189999999999</v>
      </c>
      <c r="AM109" s="60">
        <v>75.800399999999996</v>
      </c>
      <c r="AN109" s="60">
        <v>135.83459999999999</v>
      </c>
      <c r="AO109" s="60">
        <v>1291.1235999999999</v>
      </c>
      <c r="AP109" s="60">
        <f>Table2[[#This Row],[Company Direct Building Through FY20]]+Table2[[#This Row],[Company Direct Building FY20 and After]]</f>
        <v>1426.9581999999998</v>
      </c>
      <c r="AQ109" s="60">
        <v>0</v>
      </c>
      <c r="AR109" s="60">
        <v>62.5411</v>
      </c>
      <c r="AS109" s="60">
        <v>0</v>
      </c>
      <c r="AT109" s="60">
        <f>Table2[[#This Row],[Mortgage Recording Tax Through FY20]]+Table2[[#This Row],[Mortgage Recording Tax FY20 and After]]</f>
        <v>62.5411</v>
      </c>
      <c r="AU109" s="60">
        <v>0</v>
      </c>
      <c r="AV109" s="60">
        <v>0</v>
      </c>
      <c r="AW109" s="60">
        <v>0</v>
      </c>
      <c r="AX109" s="60">
        <f>Table2[[#This Row],[Pilot Savings Through FY20]]+Table2[[#This Row],[Pilot Savings FY20 and After]]</f>
        <v>0</v>
      </c>
      <c r="AY109" s="60">
        <v>0</v>
      </c>
      <c r="AZ109" s="60">
        <v>62.5411</v>
      </c>
      <c r="BA109" s="60">
        <v>0</v>
      </c>
      <c r="BB109" s="60">
        <f>Table2[[#This Row],[Mortgage Recording Tax Exemption Through FY20]]+Table2[[#This Row],[Indirect and Induced Land FY20]]</f>
        <v>145.88849999999999</v>
      </c>
      <c r="BC109" s="60">
        <v>83.347399999999993</v>
      </c>
      <c r="BD109" s="60">
        <v>158.86070000000001</v>
      </c>
      <c r="BE109" s="60">
        <v>1289.4776999999999</v>
      </c>
      <c r="BF109" s="60">
        <f>Table2[[#This Row],[Indirect and Induced Land Through FY20]]+Table2[[#This Row],[Indirect and Induced Land FY20 and After]]</f>
        <v>1448.3383999999999</v>
      </c>
      <c r="BG109" s="60">
        <v>295.50450000000001</v>
      </c>
      <c r="BH109" s="60">
        <v>563.2337</v>
      </c>
      <c r="BI109" s="60">
        <v>4571.7834000000003</v>
      </c>
      <c r="BJ109" s="60">
        <f>Table2[[#This Row],[Indirect and Induced Building Through FY20]]+Table2[[#This Row],[Indirect and Induced Building FY20 and After]]</f>
        <v>5135.0171</v>
      </c>
      <c r="BK109" s="60">
        <v>495.46789999999999</v>
      </c>
      <c r="BL109" s="60">
        <v>931.07069999999999</v>
      </c>
      <c r="BM109" s="60">
        <v>7847.6049000000003</v>
      </c>
      <c r="BN109" s="60">
        <f>Table2[[#This Row],[TOTAL Real Property Related Taxes Through FY20]]+Table2[[#This Row],[TOTAL Real Property Related Taxes FY20 and After]]</f>
        <v>8778.6756000000005</v>
      </c>
      <c r="BO109" s="60">
        <v>643.13080000000002</v>
      </c>
      <c r="BP109" s="60">
        <v>1256.3915999999999</v>
      </c>
      <c r="BQ109" s="60">
        <v>9825.2248999999993</v>
      </c>
      <c r="BR109" s="60">
        <f>Table2[[#This Row],[Company Direct Through FY20]]+Table2[[#This Row],[Company Direct FY20 and After]]</f>
        <v>11081.6165</v>
      </c>
      <c r="BS109" s="60">
        <v>0</v>
      </c>
      <c r="BT109" s="60">
        <v>0</v>
      </c>
      <c r="BU109" s="60">
        <v>334.93299999999999</v>
      </c>
      <c r="BV109" s="60">
        <f>Table2[[#This Row],[Sales Tax Exemption Through FY20]]+Table2[[#This Row],[Sales Tax Exemption FY20 and After]]</f>
        <v>334.93299999999999</v>
      </c>
      <c r="BW109" s="60">
        <v>0</v>
      </c>
      <c r="BX109" s="60">
        <v>0</v>
      </c>
      <c r="BY109" s="60">
        <v>0</v>
      </c>
      <c r="BZ109" s="60">
        <f>Table2[[#This Row],[Energy Tax Savings Through FY20]]+Table2[[#This Row],[Energy Tax Savings FY20 and After]]</f>
        <v>0</v>
      </c>
      <c r="CA109" s="60">
        <v>0</v>
      </c>
      <c r="CB109" s="60">
        <v>0</v>
      </c>
      <c r="CC109" s="60">
        <v>0</v>
      </c>
      <c r="CD109" s="60">
        <f>Table2[[#This Row],[Tax Exempt Bond Savings Through FY20]]+Table2[[#This Row],[Tax Exempt Bond Savings FY20 and After]]</f>
        <v>0</v>
      </c>
      <c r="CE109" s="60">
        <v>377.27940000000001</v>
      </c>
      <c r="CF109" s="60">
        <v>739.45939999999996</v>
      </c>
      <c r="CG109" s="60">
        <v>6426.2794000000004</v>
      </c>
      <c r="CH109" s="60">
        <f>Table2[[#This Row],[Indirect and Induced Through FY20]]+Table2[[#This Row],[Indirect and Induced FY20 and After]]</f>
        <v>7165.7388000000001</v>
      </c>
      <c r="CI109" s="60">
        <v>1020.4102</v>
      </c>
      <c r="CJ109" s="60">
        <v>1995.8510000000001</v>
      </c>
      <c r="CK109" s="60">
        <v>15916.5713</v>
      </c>
      <c r="CL109" s="60">
        <f>Table2[[#This Row],[TOTAL Income Consumption Use Taxes Through FY20]]+Table2[[#This Row],[TOTAL Income Consumption Use Taxes FY20 and After]]</f>
        <v>17912.422299999998</v>
      </c>
      <c r="CM109" s="60">
        <v>0</v>
      </c>
      <c r="CN109" s="60">
        <v>62.5411</v>
      </c>
      <c r="CO109" s="60">
        <v>334.93299999999999</v>
      </c>
      <c r="CP109" s="60">
        <f>Table2[[#This Row],[Assistance Provided Through FY20]]+Table2[[#This Row],[Assistance Provided FY20 and After]]</f>
        <v>397.47410000000002</v>
      </c>
      <c r="CQ109" s="60">
        <v>0</v>
      </c>
      <c r="CR109" s="60">
        <v>0</v>
      </c>
      <c r="CS109" s="60">
        <v>0</v>
      </c>
      <c r="CT109" s="60">
        <f>Table2[[#This Row],[Recapture Cancellation Reduction Amount Through FY20]]+Table2[[#This Row],[Recapture Cancellation Reduction Amount FY20 and After]]</f>
        <v>0</v>
      </c>
      <c r="CU109" s="60">
        <v>0</v>
      </c>
      <c r="CV109" s="60">
        <v>0</v>
      </c>
      <c r="CW109" s="60">
        <v>0</v>
      </c>
      <c r="CX109" s="60">
        <f>Table2[[#This Row],[Penalty Paid Through FY20]]+Table2[[#This Row],[Penalty Paid FY20 and After]]</f>
        <v>0</v>
      </c>
      <c r="CY109" s="60">
        <v>0</v>
      </c>
      <c r="CZ109" s="60">
        <v>62.5411</v>
      </c>
      <c r="DA109" s="60">
        <v>334.93299999999999</v>
      </c>
      <c r="DB109" s="60">
        <f>Table2[[#This Row],[TOTAL Assistance Net of Recapture Penalties Through FY20]]+Table2[[#This Row],[TOTAL Assistance Net of Recapture Penalties FY20 and After]]</f>
        <v>397.47410000000002</v>
      </c>
      <c r="DC109" s="60">
        <v>759.74680000000001</v>
      </c>
      <c r="DD109" s="60">
        <v>1527.9090000000001</v>
      </c>
      <c r="DE109" s="60">
        <v>11811.5687</v>
      </c>
      <c r="DF109" s="60">
        <f>Table2[[#This Row],[Company Direct Tax Revenue Before Assistance Through FY20]]+Table2[[#This Row],[Company Direct Tax Revenue Before Assistance FY20 and After]]</f>
        <v>13339.477699999999</v>
      </c>
      <c r="DG109" s="60">
        <v>756.13130000000001</v>
      </c>
      <c r="DH109" s="60">
        <v>1461.5537999999999</v>
      </c>
      <c r="DI109" s="60">
        <v>12287.540499999999</v>
      </c>
      <c r="DJ109" s="60">
        <f>Table2[[#This Row],[Indirect and Induced Tax Revenues FY20 and After]]+Table2[[#This Row],[Indirect and Induced Tax Revenues Through FY20]]</f>
        <v>13749.094299999999</v>
      </c>
      <c r="DK109" s="60">
        <v>1515.8780999999999</v>
      </c>
      <c r="DL109" s="60">
        <v>2989.4627999999998</v>
      </c>
      <c r="DM109" s="60">
        <v>24099.109199999999</v>
      </c>
      <c r="DN109" s="60">
        <f>Table2[[#This Row],[TOTAL Tax Revenues Before Assistance FY20 and After]]+Table2[[#This Row],[TOTAL Tax Revenues Before Assistance Through FY20]]</f>
        <v>27088.572</v>
      </c>
      <c r="DO109" s="60">
        <v>1515.8780999999999</v>
      </c>
      <c r="DP109" s="60">
        <v>2926.9216999999999</v>
      </c>
      <c r="DQ109" s="60">
        <v>23764.176200000002</v>
      </c>
      <c r="DR109" s="60">
        <f>Table2[[#This Row],[TOTAL Tax Revenues Net of Assistance Recapture and Penalty Through FY20]]+Table2[[#This Row],[TOTAL Tax Revenues Net of Assistance Recapture and Penalty FY20 and After]]</f>
        <v>26691.097900000001</v>
      </c>
      <c r="DS109" s="60">
        <v>0</v>
      </c>
      <c r="DT109" s="60">
        <v>0</v>
      </c>
      <c r="DU109" s="60">
        <v>0</v>
      </c>
      <c r="DV109" s="60">
        <v>0</v>
      </c>
      <c r="DW109" s="74">
        <v>44</v>
      </c>
      <c r="DX109" s="74">
        <v>0</v>
      </c>
      <c r="DY109" s="74">
        <v>0</v>
      </c>
      <c r="DZ109" s="74">
        <v>12</v>
      </c>
      <c r="EA109" s="74">
        <v>44</v>
      </c>
      <c r="EB109" s="74">
        <v>0</v>
      </c>
      <c r="EC109" s="74">
        <v>0</v>
      </c>
      <c r="ED109" s="74">
        <v>12</v>
      </c>
      <c r="EE109" s="74">
        <v>100</v>
      </c>
      <c r="EF109" s="74">
        <v>0</v>
      </c>
      <c r="EG109" s="74">
        <v>0</v>
      </c>
      <c r="EH109" s="74">
        <v>100</v>
      </c>
      <c r="EI109" s="8">
        <f>Table2[[#This Row],[Total Industrial Employees FY20]]+Table2[[#This Row],[Total Restaurant Employees FY20]]+Table2[[#This Row],[Total Retail Employees FY20]]+Table2[[#This Row],[Total Other Employees FY20]]</f>
        <v>56</v>
      </c>
      <c r="EJ109" s="8">
        <f>Table2[[#This Row],[Number of Industrial Employees Earning More than Living Wage FY20]]+Table2[[#This Row],[Number of Restaurant Employees Earning More than Living Wage FY20]]+Table2[[#This Row],[Number of Retail Employees Earning More than Living Wage FY20]]+Table2[[#This Row],[Number of Other Employees Earning More than Living Wage FY20]]</f>
        <v>56</v>
      </c>
      <c r="EK109" s="72">
        <f>Table2[[#This Row],[Total Employees Earning More than Living Wage FY20]]/Table2[[#This Row],[Total Jobs FY20]]</f>
        <v>1</v>
      </c>
    </row>
    <row r="110" spans="1:141" x14ac:dyDescent="0.25">
      <c r="A110" s="9">
        <v>93962</v>
      </c>
      <c r="B110" s="11" t="s">
        <v>425</v>
      </c>
      <c r="C110" s="11" t="s">
        <v>878</v>
      </c>
      <c r="D110" s="11" t="s">
        <v>1046</v>
      </c>
      <c r="E110" s="15">
        <v>6</v>
      </c>
      <c r="F110" s="7">
        <v>1145</v>
      </c>
      <c r="G110" s="7">
        <v>57</v>
      </c>
      <c r="H110" s="7">
        <v>15326</v>
      </c>
      <c r="I110" s="7">
        <v>66393</v>
      </c>
      <c r="J110" s="7">
        <v>611110</v>
      </c>
      <c r="K110" s="11" t="s">
        <v>1368</v>
      </c>
      <c r="L110" s="11" t="s">
        <v>1413</v>
      </c>
      <c r="M110" s="11" t="s">
        <v>1414</v>
      </c>
      <c r="N110" s="18">
        <v>32840000</v>
      </c>
      <c r="O110" s="11" t="s">
        <v>1671</v>
      </c>
      <c r="P110" s="8">
        <v>10</v>
      </c>
      <c r="Q110" s="8">
        <v>1</v>
      </c>
      <c r="R110" s="8">
        <v>171</v>
      </c>
      <c r="S110" s="8">
        <v>0</v>
      </c>
      <c r="T110" s="8">
        <v>0</v>
      </c>
      <c r="U110" s="8">
        <v>182</v>
      </c>
      <c r="V110" s="8">
        <v>176</v>
      </c>
      <c r="W110" s="8">
        <v>0</v>
      </c>
      <c r="X110" s="8">
        <v>0</v>
      </c>
      <c r="Y110" s="8">
        <v>182</v>
      </c>
      <c r="Z110" s="8">
        <v>3</v>
      </c>
      <c r="AA110" s="19">
        <v>0</v>
      </c>
      <c r="AB110" s="8">
        <v>0</v>
      </c>
      <c r="AC110" s="8">
        <v>0</v>
      </c>
      <c r="AD110" s="8">
        <v>0</v>
      </c>
      <c r="AE110" s="8">
        <v>0</v>
      </c>
      <c r="AF110" s="8">
        <v>78.021978021978029</v>
      </c>
      <c r="AG110" s="8" t="s">
        <v>1686</v>
      </c>
      <c r="AH110" s="8" t="s">
        <v>1687</v>
      </c>
      <c r="AI110" s="60">
        <v>0</v>
      </c>
      <c r="AJ110" s="60">
        <v>0</v>
      </c>
      <c r="AK110" s="60">
        <v>0</v>
      </c>
      <c r="AL110" s="60">
        <f>Table2[[#This Row],[Company Direct Land Through FY20]]+Table2[[#This Row],[Company Direct Land FY20 and After]]</f>
        <v>0</v>
      </c>
      <c r="AM110" s="60">
        <v>0</v>
      </c>
      <c r="AN110" s="60">
        <v>0</v>
      </c>
      <c r="AO110" s="60">
        <v>0</v>
      </c>
      <c r="AP110" s="60">
        <f>Table2[[#This Row],[Company Direct Building Through FY20]]+Table2[[#This Row],[Company Direct Building FY20 and After]]</f>
        <v>0</v>
      </c>
      <c r="AQ110" s="60">
        <v>0</v>
      </c>
      <c r="AR110" s="60">
        <v>549.87300000000005</v>
      </c>
      <c r="AS110" s="60">
        <v>0</v>
      </c>
      <c r="AT110" s="60">
        <f>Table2[[#This Row],[Mortgage Recording Tax Through FY20]]+Table2[[#This Row],[Mortgage Recording Tax FY20 and After]]</f>
        <v>549.87300000000005</v>
      </c>
      <c r="AU110" s="60">
        <v>0</v>
      </c>
      <c r="AV110" s="60">
        <v>0</v>
      </c>
      <c r="AW110" s="60">
        <v>0</v>
      </c>
      <c r="AX110" s="60">
        <f>Table2[[#This Row],[Pilot Savings Through FY20]]+Table2[[#This Row],[Pilot Savings FY20 and After]]</f>
        <v>0</v>
      </c>
      <c r="AY110" s="60">
        <v>0</v>
      </c>
      <c r="AZ110" s="60">
        <v>549.87300000000005</v>
      </c>
      <c r="BA110" s="60">
        <v>0</v>
      </c>
      <c r="BB110" s="60">
        <f>Table2[[#This Row],[Mortgage Recording Tax Exemption Through FY20]]+Table2[[#This Row],[Indirect and Induced Land FY20]]</f>
        <v>620.4113000000001</v>
      </c>
      <c r="BC110" s="60">
        <v>70.538300000000007</v>
      </c>
      <c r="BD110" s="60">
        <v>415.70949999999999</v>
      </c>
      <c r="BE110" s="60">
        <v>861.85820000000001</v>
      </c>
      <c r="BF110" s="60">
        <f>Table2[[#This Row],[Indirect and Induced Land Through FY20]]+Table2[[#This Row],[Indirect and Induced Land FY20 and After]]</f>
        <v>1277.5677000000001</v>
      </c>
      <c r="BG110" s="60">
        <v>250.09049999999999</v>
      </c>
      <c r="BH110" s="60">
        <v>1473.8795</v>
      </c>
      <c r="BI110" s="60">
        <v>3055.6887000000002</v>
      </c>
      <c r="BJ110" s="60">
        <f>Table2[[#This Row],[Indirect and Induced Building Through FY20]]+Table2[[#This Row],[Indirect and Induced Building FY20 and After]]</f>
        <v>4529.5681999999997</v>
      </c>
      <c r="BK110" s="60">
        <v>320.62880000000001</v>
      </c>
      <c r="BL110" s="60">
        <v>1889.5889999999999</v>
      </c>
      <c r="BM110" s="60">
        <v>3917.5468999999998</v>
      </c>
      <c r="BN110" s="60">
        <f>Table2[[#This Row],[TOTAL Real Property Related Taxes Through FY20]]+Table2[[#This Row],[TOTAL Real Property Related Taxes FY20 and After]]</f>
        <v>5807.1358999999993</v>
      </c>
      <c r="BO110" s="60">
        <v>296.01670000000001</v>
      </c>
      <c r="BP110" s="60">
        <v>1750.0074</v>
      </c>
      <c r="BQ110" s="60">
        <v>3616.8289</v>
      </c>
      <c r="BR110" s="60">
        <f>Table2[[#This Row],[Company Direct Through FY20]]+Table2[[#This Row],[Company Direct FY20 and After]]</f>
        <v>5366.8362999999999</v>
      </c>
      <c r="BS110" s="60">
        <v>0</v>
      </c>
      <c r="BT110" s="60">
        <v>0</v>
      </c>
      <c r="BU110" s="60">
        <v>0</v>
      </c>
      <c r="BV110" s="60">
        <f>Table2[[#This Row],[Sales Tax Exemption Through FY20]]+Table2[[#This Row],[Sales Tax Exemption FY20 and After]]</f>
        <v>0</v>
      </c>
      <c r="BW110" s="60">
        <v>0</v>
      </c>
      <c r="BX110" s="60">
        <v>0</v>
      </c>
      <c r="BY110" s="60">
        <v>0</v>
      </c>
      <c r="BZ110" s="60">
        <f>Table2[[#This Row],[Energy Tax Savings Through FY20]]+Table2[[#This Row],[Energy Tax Savings FY20 and After]]</f>
        <v>0</v>
      </c>
      <c r="CA110" s="60">
        <v>17.6203</v>
      </c>
      <c r="CB110" s="60">
        <v>101.5582</v>
      </c>
      <c r="CC110" s="60">
        <v>150.21960000000001</v>
      </c>
      <c r="CD110" s="60">
        <f>Table2[[#This Row],[Tax Exempt Bond Savings Through FY20]]+Table2[[#This Row],[Tax Exempt Bond Savings FY20 and After]]</f>
        <v>251.77780000000001</v>
      </c>
      <c r="CE110" s="60">
        <v>285.87380000000002</v>
      </c>
      <c r="CF110" s="60">
        <v>1878.8879999999999</v>
      </c>
      <c r="CG110" s="60">
        <v>3492.8995</v>
      </c>
      <c r="CH110" s="60">
        <f>Table2[[#This Row],[Indirect and Induced Through FY20]]+Table2[[#This Row],[Indirect and Induced FY20 and After]]</f>
        <v>5371.7875000000004</v>
      </c>
      <c r="CI110" s="60">
        <v>564.27020000000005</v>
      </c>
      <c r="CJ110" s="60">
        <v>3527.3371999999999</v>
      </c>
      <c r="CK110" s="60">
        <v>6959.5087999999996</v>
      </c>
      <c r="CL110" s="60">
        <f>Table2[[#This Row],[TOTAL Income Consumption Use Taxes Through FY20]]+Table2[[#This Row],[TOTAL Income Consumption Use Taxes FY20 and After]]</f>
        <v>10486.846</v>
      </c>
      <c r="CM110" s="60">
        <v>17.6203</v>
      </c>
      <c r="CN110" s="60">
        <v>651.43119999999999</v>
      </c>
      <c r="CO110" s="60">
        <v>150.21960000000001</v>
      </c>
      <c r="CP110" s="60">
        <f>Table2[[#This Row],[Assistance Provided Through FY20]]+Table2[[#This Row],[Assistance Provided FY20 and After]]</f>
        <v>801.6508</v>
      </c>
      <c r="CQ110" s="60">
        <v>0</v>
      </c>
      <c r="CR110" s="60">
        <v>0</v>
      </c>
      <c r="CS110" s="60">
        <v>0</v>
      </c>
      <c r="CT110" s="60">
        <f>Table2[[#This Row],[Recapture Cancellation Reduction Amount Through FY20]]+Table2[[#This Row],[Recapture Cancellation Reduction Amount FY20 and After]]</f>
        <v>0</v>
      </c>
      <c r="CU110" s="60">
        <v>0</v>
      </c>
      <c r="CV110" s="60">
        <v>0</v>
      </c>
      <c r="CW110" s="60">
        <v>0</v>
      </c>
      <c r="CX110" s="60">
        <f>Table2[[#This Row],[Penalty Paid Through FY20]]+Table2[[#This Row],[Penalty Paid FY20 and After]]</f>
        <v>0</v>
      </c>
      <c r="CY110" s="60">
        <v>17.6203</v>
      </c>
      <c r="CZ110" s="60">
        <v>651.43119999999999</v>
      </c>
      <c r="DA110" s="60">
        <v>150.21960000000001</v>
      </c>
      <c r="DB110" s="60">
        <f>Table2[[#This Row],[TOTAL Assistance Net of Recapture Penalties Through FY20]]+Table2[[#This Row],[TOTAL Assistance Net of Recapture Penalties FY20 and After]]</f>
        <v>801.6508</v>
      </c>
      <c r="DC110" s="60">
        <v>296.01670000000001</v>
      </c>
      <c r="DD110" s="60">
        <v>2299.8804</v>
      </c>
      <c r="DE110" s="60">
        <v>3616.8289</v>
      </c>
      <c r="DF110" s="60">
        <f>Table2[[#This Row],[Company Direct Tax Revenue Before Assistance Through FY20]]+Table2[[#This Row],[Company Direct Tax Revenue Before Assistance FY20 and After]]</f>
        <v>5916.7093000000004</v>
      </c>
      <c r="DG110" s="60">
        <v>606.50260000000003</v>
      </c>
      <c r="DH110" s="60">
        <v>3768.4769999999999</v>
      </c>
      <c r="DI110" s="60">
        <v>7410.4463999999998</v>
      </c>
      <c r="DJ110" s="60">
        <f>Table2[[#This Row],[Indirect and Induced Tax Revenues FY20 and After]]+Table2[[#This Row],[Indirect and Induced Tax Revenues Through FY20]]</f>
        <v>11178.9234</v>
      </c>
      <c r="DK110" s="60">
        <v>902.51930000000004</v>
      </c>
      <c r="DL110" s="60">
        <v>6068.3573999999999</v>
      </c>
      <c r="DM110" s="60">
        <v>11027.275299999999</v>
      </c>
      <c r="DN110" s="60">
        <f>Table2[[#This Row],[TOTAL Tax Revenues Before Assistance FY20 and After]]+Table2[[#This Row],[TOTAL Tax Revenues Before Assistance Through FY20]]</f>
        <v>17095.632699999998</v>
      </c>
      <c r="DO110" s="60">
        <v>884.899</v>
      </c>
      <c r="DP110" s="60">
        <v>5416.9261999999999</v>
      </c>
      <c r="DQ110" s="60">
        <v>10877.055700000001</v>
      </c>
      <c r="DR110" s="60">
        <f>Table2[[#This Row],[TOTAL Tax Revenues Net of Assistance Recapture and Penalty Through FY20]]+Table2[[#This Row],[TOTAL Tax Revenues Net of Assistance Recapture and Penalty FY20 and After]]</f>
        <v>16293.981900000001</v>
      </c>
      <c r="DS110" s="60">
        <v>0</v>
      </c>
      <c r="DT110" s="60">
        <v>0</v>
      </c>
      <c r="DU110" s="60">
        <v>0</v>
      </c>
      <c r="DV110" s="60">
        <v>0</v>
      </c>
      <c r="DW110" s="74">
        <v>0</v>
      </c>
      <c r="DX110" s="74">
        <v>0</v>
      </c>
      <c r="DY110" s="74">
        <v>0</v>
      </c>
      <c r="DZ110" s="74">
        <v>182</v>
      </c>
      <c r="EA110" s="74">
        <v>0</v>
      </c>
      <c r="EB110" s="74">
        <v>0</v>
      </c>
      <c r="EC110" s="74">
        <v>0</v>
      </c>
      <c r="ED110" s="74">
        <v>182</v>
      </c>
      <c r="EE110" s="74">
        <v>0</v>
      </c>
      <c r="EF110" s="74">
        <v>0</v>
      </c>
      <c r="EG110" s="74">
        <v>0</v>
      </c>
      <c r="EH110" s="74">
        <v>100</v>
      </c>
      <c r="EI110" s="8">
        <f>Table2[[#This Row],[Total Industrial Employees FY20]]+Table2[[#This Row],[Total Restaurant Employees FY20]]+Table2[[#This Row],[Total Retail Employees FY20]]+Table2[[#This Row],[Total Other Employees FY20]]</f>
        <v>182</v>
      </c>
      <c r="EJ110" s="8">
        <f>Table2[[#This Row],[Number of Industrial Employees Earning More than Living Wage FY20]]+Table2[[#This Row],[Number of Restaurant Employees Earning More than Living Wage FY20]]+Table2[[#This Row],[Number of Retail Employees Earning More than Living Wage FY20]]+Table2[[#This Row],[Number of Other Employees Earning More than Living Wage FY20]]</f>
        <v>182</v>
      </c>
      <c r="EK110" s="72">
        <f>Table2[[#This Row],[Total Employees Earning More than Living Wage FY20]]/Table2[[#This Row],[Total Jobs FY20]]</f>
        <v>1</v>
      </c>
    </row>
    <row r="111" spans="1:141" x14ac:dyDescent="0.25">
      <c r="A111" s="9">
        <v>91108</v>
      </c>
      <c r="B111" s="11" t="s">
        <v>152</v>
      </c>
      <c r="C111" s="11" t="s">
        <v>606</v>
      </c>
      <c r="D111" s="11" t="s">
        <v>1045</v>
      </c>
      <c r="E111" s="15">
        <v>29</v>
      </c>
      <c r="F111" s="7">
        <v>9249</v>
      </c>
      <c r="G111" s="7">
        <v>32</v>
      </c>
      <c r="H111" s="7">
        <v>12500</v>
      </c>
      <c r="I111" s="7">
        <v>9483</v>
      </c>
      <c r="J111" s="7">
        <v>238210</v>
      </c>
      <c r="K111" s="11" t="s">
        <v>1048</v>
      </c>
      <c r="L111" s="11" t="s">
        <v>1061</v>
      </c>
      <c r="M111" s="11" t="s">
        <v>1060</v>
      </c>
      <c r="N111" s="18">
        <v>475000</v>
      </c>
      <c r="O111" s="11" t="s">
        <v>1658</v>
      </c>
      <c r="P111" s="8">
        <v>0</v>
      </c>
      <c r="Q111" s="8">
        <v>0</v>
      </c>
      <c r="R111" s="8">
        <v>0</v>
      </c>
      <c r="S111" s="8">
        <v>0</v>
      </c>
      <c r="T111" s="8">
        <v>0</v>
      </c>
      <c r="U111" s="8">
        <v>0</v>
      </c>
      <c r="V111" s="8">
        <v>220</v>
      </c>
      <c r="W111" s="8">
        <v>0</v>
      </c>
      <c r="X111" s="8">
        <v>0</v>
      </c>
      <c r="Y111" s="8">
        <v>0</v>
      </c>
      <c r="Z111" s="8">
        <v>30</v>
      </c>
      <c r="AA111" s="19">
        <v>0</v>
      </c>
      <c r="AB111" s="8">
        <v>0</v>
      </c>
      <c r="AC111" s="8">
        <v>0</v>
      </c>
      <c r="AD111" s="8">
        <v>0</v>
      </c>
      <c r="AE111" s="8">
        <v>0</v>
      </c>
      <c r="AF111" s="8">
        <v>0</v>
      </c>
      <c r="AI111" s="60">
        <v>10.3368</v>
      </c>
      <c r="AJ111" s="60">
        <v>132.32830000000001</v>
      </c>
      <c r="AK111" s="60">
        <v>3.7679999999999998</v>
      </c>
      <c r="AL111" s="60">
        <f>Table2[[#This Row],[Company Direct Land Through FY20]]+Table2[[#This Row],[Company Direct Land FY20 and After]]</f>
        <v>136.09630000000001</v>
      </c>
      <c r="AM111" s="60">
        <v>72.814899999999994</v>
      </c>
      <c r="AN111" s="60">
        <v>237.90119999999999</v>
      </c>
      <c r="AO111" s="60">
        <v>26.5426</v>
      </c>
      <c r="AP111" s="60">
        <f>Table2[[#This Row],[Company Direct Building Through FY20]]+Table2[[#This Row],[Company Direct Building FY20 and After]]</f>
        <v>264.44380000000001</v>
      </c>
      <c r="AQ111" s="60">
        <v>0</v>
      </c>
      <c r="AR111" s="60">
        <v>7.5004999999999997</v>
      </c>
      <c r="AS111" s="60">
        <v>0</v>
      </c>
      <c r="AT111" s="60">
        <f>Table2[[#This Row],[Mortgage Recording Tax Through FY20]]+Table2[[#This Row],[Mortgage Recording Tax FY20 and After]]</f>
        <v>7.5004999999999997</v>
      </c>
      <c r="AU111" s="60">
        <v>46.877600000000001</v>
      </c>
      <c r="AV111" s="60">
        <v>237.51820000000001</v>
      </c>
      <c r="AW111" s="60">
        <v>17.087800000000001</v>
      </c>
      <c r="AX111" s="60">
        <f>Table2[[#This Row],[Pilot Savings Through FY20]]+Table2[[#This Row],[Pilot Savings FY20 and After]]</f>
        <v>254.60599999999999</v>
      </c>
      <c r="AY111" s="60">
        <v>0</v>
      </c>
      <c r="AZ111" s="60">
        <v>7.5004999999999997</v>
      </c>
      <c r="BA111" s="60">
        <v>0</v>
      </c>
      <c r="BB111" s="60">
        <f>Table2[[#This Row],[Mortgage Recording Tax Exemption Through FY20]]+Table2[[#This Row],[Indirect and Induced Land FY20]]</f>
        <v>136.98129999999998</v>
      </c>
      <c r="BC111" s="60">
        <v>129.48079999999999</v>
      </c>
      <c r="BD111" s="60">
        <v>1352.8254999999999</v>
      </c>
      <c r="BE111" s="60">
        <v>47.198399999999999</v>
      </c>
      <c r="BF111" s="60">
        <f>Table2[[#This Row],[Indirect and Induced Land Through FY20]]+Table2[[#This Row],[Indirect and Induced Land FY20 and After]]</f>
        <v>1400.0238999999999</v>
      </c>
      <c r="BG111" s="60">
        <v>459.06830000000002</v>
      </c>
      <c r="BH111" s="60">
        <v>4796.3807999999999</v>
      </c>
      <c r="BI111" s="60">
        <v>167.34</v>
      </c>
      <c r="BJ111" s="60">
        <f>Table2[[#This Row],[Indirect and Induced Building Through FY20]]+Table2[[#This Row],[Indirect and Induced Building FY20 and After]]</f>
        <v>4963.7208000000001</v>
      </c>
      <c r="BK111" s="60">
        <v>624.82320000000004</v>
      </c>
      <c r="BL111" s="60">
        <v>6281.9175999999998</v>
      </c>
      <c r="BM111" s="60">
        <v>227.7612</v>
      </c>
      <c r="BN111" s="60">
        <f>Table2[[#This Row],[TOTAL Real Property Related Taxes Through FY20]]+Table2[[#This Row],[TOTAL Real Property Related Taxes FY20 and After]]</f>
        <v>6509.6787999999997</v>
      </c>
      <c r="BO111" s="60">
        <v>1337.0125</v>
      </c>
      <c r="BP111" s="60">
        <v>15834.8181</v>
      </c>
      <c r="BQ111" s="60">
        <v>487.3689</v>
      </c>
      <c r="BR111" s="60">
        <f>Table2[[#This Row],[Company Direct Through FY20]]+Table2[[#This Row],[Company Direct FY20 and After]]</f>
        <v>16322.187</v>
      </c>
      <c r="BS111" s="60">
        <v>0</v>
      </c>
      <c r="BT111" s="60">
        <v>1.6912</v>
      </c>
      <c r="BU111" s="60">
        <v>0</v>
      </c>
      <c r="BV111" s="60">
        <f>Table2[[#This Row],[Sales Tax Exemption Through FY20]]+Table2[[#This Row],[Sales Tax Exemption FY20 and After]]</f>
        <v>1.6912</v>
      </c>
      <c r="BW111" s="60">
        <v>0</v>
      </c>
      <c r="BX111" s="60">
        <v>0</v>
      </c>
      <c r="BY111" s="60">
        <v>0</v>
      </c>
      <c r="BZ111" s="60">
        <f>Table2[[#This Row],[Energy Tax Savings Through FY20]]+Table2[[#This Row],[Energy Tax Savings FY20 and After]]</f>
        <v>0</v>
      </c>
      <c r="CA111" s="60">
        <v>0</v>
      </c>
      <c r="CB111" s="60">
        <v>0</v>
      </c>
      <c r="CC111" s="60">
        <v>0</v>
      </c>
      <c r="CD111" s="60">
        <f>Table2[[#This Row],[Tax Exempt Bond Savings Through FY20]]+Table2[[#This Row],[Tax Exempt Bond Savings FY20 and After]]</f>
        <v>0</v>
      </c>
      <c r="CE111" s="60">
        <v>586.10609999999997</v>
      </c>
      <c r="CF111" s="60">
        <v>8023.7121999999999</v>
      </c>
      <c r="CG111" s="60">
        <v>213.64789999999999</v>
      </c>
      <c r="CH111" s="60">
        <f>Table2[[#This Row],[Indirect and Induced Through FY20]]+Table2[[#This Row],[Indirect and Induced FY20 and After]]</f>
        <v>8237.3600999999999</v>
      </c>
      <c r="CI111" s="60">
        <v>1923.1186</v>
      </c>
      <c r="CJ111" s="60">
        <v>23856.839100000001</v>
      </c>
      <c r="CK111" s="60">
        <v>701.01679999999999</v>
      </c>
      <c r="CL111" s="60">
        <f>Table2[[#This Row],[TOTAL Income Consumption Use Taxes Through FY20]]+Table2[[#This Row],[TOTAL Income Consumption Use Taxes FY20 and After]]</f>
        <v>24557.855900000002</v>
      </c>
      <c r="CM111" s="60">
        <v>46.877600000000001</v>
      </c>
      <c r="CN111" s="60">
        <v>246.7099</v>
      </c>
      <c r="CO111" s="60">
        <v>17.087800000000001</v>
      </c>
      <c r="CP111" s="60">
        <f>Table2[[#This Row],[Assistance Provided Through FY20]]+Table2[[#This Row],[Assistance Provided FY20 and After]]</f>
        <v>263.79770000000002</v>
      </c>
      <c r="CQ111" s="60">
        <v>0</v>
      </c>
      <c r="CR111" s="60">
        <v>0</v>
      </c>
      <c r="CS111" s="60">
        <v>0</v>
      </c>
      <c r="CT111" s="60">
        <f>Table2[[#This Row],[Recapture Cancellation Reduction Amount Through FY20]]+Table2[[#This Row],[Recapture Cancellation Reduction Amount FY20 and After]]</f>
        <v>0</v>
      </c>
      <c r="CU111" s="60">
        <v>0</v>
      </c>
      <c r="CV111" s="60">
        <v>0</v>
      </c>
      <c r="CW111" s="60">
        <v>0</v>
      </c>
      <c r="CX111" s="60">
        <f>Table2[[#This Row],[Penalty Paid Through FY20]]+Table2[[#This Row],[Penalty Paid FY20 and After]]</f>
        <v>0</v>
      </c>
      <c r="CY111" s="60">
        <v>46.877600000000001</v>
      </c>
      <c r="CZ111" s="60">
        <v>246.7099</v>
      </c>
      <c r="DA111" s="60">
        <v>17.087800000000001</v>
      </c>
      <c r="DB111" s="60">
        <f>Table2[[#This Row],[TOTAL Assistance Net of Recapture Penalties Through FY20]]+Table2[[#This Row],[TOTAL Assistance Net of Recapture Penalties FY20 and After]]</f>
        <v>263.79770000000002</v>
      </c>
      <c r="DC111" s="60">
        <v>1420.1641999999999</v>
      </c>
      <c r="DD111" s="60">
        <v>16212.5481</v>
      </c>
      <c r="DE111" s="60">
        <v>517.67949999999996</v>
      </c>
      <c r="DF111" s="60">
        <f>Table2[[#This Row],[Company Direct Tax Revenue Before Assistance Through FY20]]+Table2[[#This Row],[Company Direct Tax Revenue Before Assistance FY20 and After]]</f>
        <v>16730.227599999998</v>
      </c>
      <c r="DG111" s="60">
        <v>1174.6551999999999</v>
      </c>
      <c r="DH111" s="60">
        <v>14172.9185</v>
      </c>
      <c r="DI111" s="60">
        <v>428.18630000000002</v>
      </c>
      <c r="DJ111" s="60">
        <f>Table2[[#This Row],[Indirect and Induced Tax Revenues FY20 and After]]+Table2[[#This Row],[Indirect and Induced Tax Revenues Through FY20]]</f>
        <v>14601.104799999999</v>
      </c>
      <c r="DK111" s="60">
        <v>2594.8193999999999</v>
      </c>
      <c r="DL111" s="60">
        <v>30385.4666</v>
      </c>
      <c r="DM111" s="60">
        <v>945.86580000000004</v>
      </c>
      <c r="DN111" s="60">
        <f>Table2[[#This Row],[TOTAL Tax Revenues Before Assistance FY20 and After]]+Table2[[#This Row],[TOTAL Tax Revenues Before Assistance Through FY20]]</f>
        <v>31331.332399999999</v>
      </c>
      <c r="DO111" s="60">
        <v>2547.9418000000001</v>
      </c>
      <c r="DP111" s="60">
        <v>30138.756700000002</v>
      </c>
      <c r="DQ111" s="60">
        <v>928.77800000000002</v>
      </c>
      <c r="DR111" s="60">
        <f>Table2[[#This Row],[TOTAL Tax Revenues Net of Assistance Recapture and Penalty Through FY20]]+Table2[[#This Row],[TOTAL Tax Revenues Net of Assistance Recapture and Penalty FY20 and After]]</f>
        <v>31067.5347</v>
      </c>
      <c r="DS111" s="60">
        <v>0</v>
      </c>
      <c r="DT111" s="60">
        <v>0</v>
      </c>
      <c r="DU111" s="60">
        <v>0</v>
      </c>
      <c r="DV111" s="60">
        <v>0</v>
      </c>
      <c r="DW111" s="75">
        <v>0</v>
      </c>
      <c r="DX111" s="75">
        <v>0</v>
      </c>
      <c r="DY111" s="75">
        <v>0</v>
      </c>
      <c r="DZ111" s="75">
        <v>0</v>
      </c>
      <c r="EA111" s="75">
        <v>0</v>
      </c>
      <c r="EB111" s="75">
        <v>0</v>
      </c>
      <c r="EC111" s="75">
        <v>0</v>
      </c>
      <c r="ED111" s="75">
        <v>0</v>
      </c>
      <c r="EE111" s="75">
        <v>0</v>
      </c>
      <c r="EF111" s="75">
        <v>0</v>
      </c>
      <c r="EG111" s="75">
        <v>0</v>
      </c>
      <c r="EH111" s="75">
        <v>0</v>
      </c>
      <c r="EI111" s="76">
        <v>0</v>
      </c>
      <c r="EJ111" s="76">
        <v>0</v>
      </c>
      <c r="EK111" s="77">
        <v>0</v>
      </c>
    </row>
    <row r="112" spans="1:141" x14ac:dyDescent="0.25">
      <c r="A112" s="9">
        <v>94057</v>
      </c>
      <c r="B112" s="11" t="s">
        <v>467</v>
      </c>
      <c r="C112" s="11" t="s">
        <v>919</v>
      </c>
      <c r="D112" s="11" t="s">
        <v>1045</v>
      </c>
      <c r="E112" s="15">
        <v>34</v>
      </c>
      <c r="F112" s="7">
        <v>3579</v>
      </c>
      <c r="G112" s="7">
        <v>31</v>
      </c>
      <c r="H112" s="7">
        <v>10800</v>
      </c>
      <c r="I112" s="7">
        <v>10000</v>
      </c>
      <c r="J112" s="7">
        <v>811420</v>
      </c>
      <c r="K112" s="11" t="s">
        <v>1048</v>
      </c>
      <c r="L112" s="11" t="s">
        <v>1473</v>
      </c>
      <c r="M112" s="11" t="s">
        <v>1424</v>
      </c>
      <c r="N112" s="18">
        <v>2415000</v>
      </c>
      <c r="O112" s="11" t="s">
        <v>1658</v>
      </c>
      <c r="P112" s="8">
        <v>0</v>
      </c>
      <c r="Q112" s="8">
        <v>0</v>
      </c>
      <c r="R112" s="8">
        <v>12</v>
      </c>
      <c r="S112" s="8">
        <v>0</v>
      </c>
      <c r="T112" s="8">
        <v>0</v>
      </c>
      <c r="U112" s="8">
        <v>12</v>
      </c>
      <c r="V112" s="8">
        <v>12</v>
      </c>
      <c r="W112" s="8">
        <v>0</v>
      </c>
      <c r="X112" s="8">
        <v>0</v>
      </c>
      <c r="Y112" s="8">
        <v>0</v>
      </c>
      <c r="Z112" s="8">
        <v>3</v>
      </c>
      <c r="AA112" s="19">
        <v>14</v>
      </c>
      <c r="AB112" s="8">
        <v>0</v>
      </c>
      <c r="AC112" s="8">
        <v>0</v>
      </c>
      <c r="AD112" s="8">
        <v>7</v>
      </c>
      <c r="AE112" s="8">
        <v>79</v>
      </c>
      <c r="AF112" s="8">
        <v>83.333333333333343</v>
      </c>
      <c r="AG112" s="8" t="s">
        <v>1686</v>
      </c>
      <c r="AH112" s="8" t="s">
        <v>1687</v>
      </c>
      <c r="AI112" s="60">
        <v>4.9420000000000002</v>
      </c>
      <c r="AJ112" s="60">
        <v>72.038200000000003</v>
      </c>
      <c r="AK112" s="60">
        <v>56.061300000000003</v>
      </c>
      <c r="AL112" s="60">
        <f>Table2[[#This Row],[Company Direct Land Through FY20]]+Table2[[#This Row],[Company Direct Land FY20 and After]]</f>
        <v>128.09950000000001</v>
      </c>
      <c r="AM112" s="60">
        <v>12.114699999999999</v>
      </c>
      <c r="AN112" s="60">
        <v>88.928399999999996</v>
      </c>
      <c r="AO112" s="60">
        <v>137.4265</v>
      </c>
      <c r="AP112" s="60">
        <f>Table2[[#This Row],[Company Direct Building Through FY20]]+Table2[[#This Row],[Company Direct Building FY20 and After]]</f>
        <v>226.35489999999999</v>
      </c>
      <c r="AQ112" s="60">
        <v>0</v>
      </c>
      <c r="AR112" s="60">
        <v>19.558900000000001</v>
      </c>
      <c r="AS112" s="60">
        <v>0</v>
      </c>
      <c r="AT112" s="60">
        <f>Table2[[#This Row],[Mortgage Recording Tax Through FY20]]+Table2[[#This Row],[Mortgage Recording Tax FY20 and After]]</f>
        <v>19.558900000000001</v>
      </c>
      <c r="AU112" s="60">
        <v>16.5899</v>
      </c>
      <c r="AV112" s="60">
        <v>54.041899999999998</v>
      </c>
      <c r="AW112" s="60">
        <v>188.19280000000001</v>
      </c>
      <c r="AX112" s="60">
        <f>Table2[[#This Row],[Pilot Savings Through FY20]]+Table2[[#This Row],[Pilot Savings FY20 and After]]</f>
        <v>242.2347</v>
      </c>
      <c r="AY112" s="60">
        <v>0</v>
      </c>
      <c r="AZ112" s="60">
        <v>19.558900000000001</v>
      </c>
      <c r="BA112" s="60">
        <v>0</v>
      </c>
      <c r="BB112" s="60">
        <f>Table2[[#This Row],[Mortgage Recording Tax Exemption Through FY20]]+Table2[[#This Row],[Indirect and Induced Land FY20]]</f>
        <v>25.649500000000003</v>
      </c>
      <c r="BC112" s="60">
        <v>6.0906000000000002</v>
      </c>
      <c r="BD112" s="60">
        <v>20.297799999999999</v>
      </c>
      <c r="BE112" s="60">
        <v>69.090100000000007</v>
      </c>
      <c r="BF112" s="60">
        <f>Table2[[#This Row],[Indirect and Induced Land Through FY20]]+Table2[[#This Row],[Indirect and Induced Land FY20 and After]]</f>
        <v>89.387900000000002</v>
      </c>
      <c r="BG112" s="60">
        <v>21.593900000000001</v>
      </c>
      <c r="BH112" s="60">
        <v>71.964399999999998</v>
      </c>
      <c r="BI112" s="60">
        <v>244.95699999999999</v>
      </c>
      <c r="BJ112" s="60">
        <f>Table2[[#This Row],[Indirect and Induced Building Through FY20]]+Table2[[#This Row],[Indirect and Induced Building FY20 and After]]</f>
        <v>316.92140000000001</v>
      </c>
      <c r="BK112" s="60">
        <v>28.151299999999999</v>
      </c>
      <c r="BL112" s="60">
        <v>199.18690000000001</v>
      </c>
      <c r="BM112" s="60">
        <v>319.34210000000002</v>
      </c>
      <c r="BN112" s="60">
        <f>Table2[[#This Row],[TOTAL Real Property Related Taxes Through FY20]]+Table2[[#This Row],[TOTAL Real Property Related Taxes FY20 and After]]</f>
        <v>518.529</v>
      </c>
      <c r="BO112" s="60">
        <v>38.461599999999997</v>
      </c>
      <c r="BP112" s="60">
        <v>136.26949999999999</v>
      </c>
      <c r="BQ112" s="60">
        <v>436.30070000000001</v>
      </c>
      <c r="BR112" s="60">
        <f>Table2[[#This Row],[Company Direct Through FY20]]+Table2[[#This Row],[Company Direct FY20 and After]]</f>
        <v>572.5702</v>
      </c>
      <c r="BS112" s="60">
        <v>0</v>
      </c>
      <c r="BT112" s="60">
        <v>0</v>
      </c>
      <c r="BU112" s="60">
        <v>0</v>
      </c>
      <c r="BV112" s="60">
        <f>Table2[[#This Row],[Sales Tax Exemption Through FY20]]+Table2[[#This Row],[Sales Tax Exemption FY20 and After]]</f>
        <v>0</v>
      </c>
      <c r="BW112" s="60">
        <v>0</v>
      </c>
      <c r="BX112" s="60">
        <v>0</v>
      </c>
      <c r="BY112" s="60">
        <v>0</v>
      </c>
      <c r="BZ112" s="60">
        <f>Table2[[#This Row],[Energy Tax Savings Through FY20]]+Table2[[#This Row],[Energy Tax Savings FY20 and After]]</f>
        <v>0</v>
      </c>
      <c r="CA112" s="60">
        <v>0</v>
      </c>
      <c r="CB112" s="60">
        <v>0</v>
      </c>
      <c r="CC112" s="60">
        <v>0</v>
      </c>
      <c r="CD112" s="60">
        <f>Table2[[#This Row],[Tax Exempt Bond Savings Through FY20]]+Table2[[#This Row],[Tax Exempt Bond Savings FY20 and After]]</f>
        <v>0</v>
      </c>
      <c r="CE112" s="60">
        <v>27.569600000000001</v>
      </c>
      <c r="CF112" s="60">
        <v>99.187100000000001</v>
      </c>
      <c r="CG112" s="60">
        <v>312.74349999999998</v>
      </c>
      <c r="CH112" s="60">
        <f>Table2[[#This Row],[Indirect and Induced Through FY20]]+Table2[[#This Row],[Indirect and Induced FY20 and After]]</f>
        <v>411.93059999999997</v>
      </c>
      <c r="CI112" s="60">
        <v>66.031199999999998</v>
      </c>
      <c r="CJ112" s="60">
        <v>235.45660000000001</v>
      </c>
      <c r="CK112" s="60">
        <v>749.04420000000005</v>
      </c>
      <c r="CL112" s="60">
        <f>Table2[[#This Row],[TOTAL Income Consumption Use Taxes Through FY20]]+Table2[[#This Row],[TOTAL Income Consumption Use Taxes FY20 and After]]</f>
        <v>984.50080000000003</v>
      </c>
      <c r="CM112" s="60">
        <v>16.5899</v>
      </c>
      <c r="CN112" s="60">
        <v>73.600800000000007</v>
      </c>
      <c r="CO112" s="60">
        <v>188.19280000000001</v>
      </c>
      <c r="CP112" s="60">
        <f>Table2[[#This Row],[Assistance Provided Through FY20]]+Table2[[#This Row],[Assistance Provided FY20 and After]]</f>
        <v>261.79360000000003</v>
      </c>
      <c r="CQ112" s="60">
        <v>0</v>
      </c>
      <c r="CR112" s="60">
        <v>0</v>
      </c>
      <c r="CS112" s="60">
        <v>0</v>
      </c>
      <c r="CT112" s="60">
        <f>Table2[[#This Row],[Recapture Cancellation Reduction Amount Through FY20]]+Table2[[#This Row],[Recapture Cancellation Reduction Amount FY20 and After]]</f>
        <v>0</v>
      </c>
      <c r="CU112" s="60">
        <v>0</v>
      </c>
      <c r="CV112" s="60">
        <v>0</v>
      </c>
      <c r="CW112" s="60">
        <v>0</v>
      </c>
      <c r="CX112" s="60">
        <f>Table2[[#This Row],[Penalty Paid Through FY20]]+Table2[[#This Row],[Penalty Paid FY20 and After]]</f>
        <v>0</v>
      </c>
      <c r="CY112" s="60">
        <v>16.5899</v>
      </c>
      <c r="CZ112" s="60">
        <v>73.600800000000007</v>
      </c>
      <c r="DA112" s="60">
        <v>188.19280000000001</v>
      </c>
      <c r="DB112" s="60">
        <f>Table2[[#This Row],[TOTAL Assistance Net of Recapture Penalties Through FY20]]+Table2[[#This Row],[TOTAL Assistance Net of Recapture Penalties FY20 and After]]</f>
        <v>261.79360000000003</v>
      </c>
      <c r="DC112" s="60">
        <v>55.518300000000004</v>
      </c>
      <c r="DD112" s="60">
        <v>316.79500000000002</v>
      </c>
      <c r="DE112" s="60">
        <v>629.7885</v>
      </c>
      <c r="DF112" s="60">
        <f>Table2[[#This Row],[Company Direct Tax Revenue Before Assistance Through FY20]]+Table2[[#This Row],[Company Direct Tax Revenue Before Assistance FY20 and After]]</f>
        <v>946.58349999999996</v>
      </c>
      <c r="DG112" s="60">
        <v>55.254100000000001</v>
      </c>
      <c r="DH112" s="60">
        <v>191.44929999999999</v>
      </c>
      <c r="DI112" s="60">
        <v>626.79060000000004</v>
      </c>
      <c r="DJ112" s="60">
        <f>Table2[[#This Row],[Indirect and Induced Tax Revenues FY20 and After]]+Table2[[#This Row],[Indirect and Induced Tax Revenues Through FY20]]</f>
        <v>818.23990000000003</v>
      </c>
      <c r="DK112" s="60">
        <v>110.7724</v>
      </c>
      <c r="DL112" s="60">
        <v>508.24430000000001</v>
      </c>
      <c r="DM112" s="60">
        <v>1256.5790999999999</v>
      </c>
      <c r="DN112" s="60">
        <f>Table2[[#This Row],[TOTAL Tax Revenues Before Assistance FY20 and After]]+Table2[[#This Row],[TOTAL Tax Revenues Before Assistance Through FY20]]</f>
        <v>1764.8234</v>
      </c>
      <c r="DO112" s="60">
        <v>94.182500000000005</v>
      </c>
      <c r="DP112" s="60">
        <v>434.64350000000002</v>
      </c>
      <c r="DQ112" s="60">
        <v>1068.3862999999999</v>
      </c>
      <c r="DR112" s="60">
        <f>Table2[[#This Row],[TOTAL Tax Revenues Net of Assistance Recapture and Penalty Through FY20]]+Table2[[#This Row],[TOTAL Tax Revenues Net of Assistance Recapture and Penalty FY20 and After]]</f>
        <v>1503.0297999999998</v>
      </c>
      <c r="DS112" s="60">
        <v>0</v>
      </c>
      <c r="DT112" s="60">
        <v>0</v>
      </c>
      <c r="DU112" s="60">
        <v>0</v>
      </c>
      <c r="DV112" s="60">
        <v>0</v>
      </c>
      <c r="DW112" s="74">
        <v>10</v>
      </c>
      <c r="DX112" s="74">
        <v>0</v>
      </c>
      <c r="DY112" s="74">
        <v>0</v>
      </c>
      <c r="DZ112" s="74">
        <v>2</v>
      </c>
      <c r="EA112" s="74">
        <v>10</v>
      </c>
      <c r="EB112" s="74">
        <v>0</v>
      </c>
      <c r="EC112" s="74">
        <v>0</v>
      </c>
      <c r="ED112" s="74">
        <v>2</v>
      </c>
      <c r="EE112" s="74">
        <v>100</v>
      </c>
      <c r="EF112" s="74">
        <v>0</v>
      </c>
      <c r="EG112" s="74">
        <v>0</v>
      </c>
      <c r="EH112" s="74">
        <v>100</v>
      </c>
      <c r="EI112" s="8">
        <f>Table2[[#This Row],[Total Industrial Employees FY20]]+Table2[[#This Row],[Total Restaurant Employees FY20]]+Table2[[#This Row],[Total Retail Employees FY20]]+Table2[[#This Row],[Total Other Employees FY20]]</f>
        <v>12</v>
      </c>
      <c r="EJ112" s="8">
        <f>Table2[[#This Row],[Number of Industrial Employees Earning More than Living Wage FY20]]+Table2[[#This Row],[Number of Restaurant Employees Earning More than Living Wage FY20]]+Table2[[#This Row],[Number of Retail Employees Earning More than Living Wage FY20]]+Table2[[#This Row],[Number of Other Employees Earning More than Living Wage FY20]]</f>
        <v>12</v>
      </c>
      <c r="EK112" s="72">
        <f>Table2[[#This Row],[Total Employees Earning More than Living Wage FY20]]/Table2[[#This Row],[Total Jobs FY20]]</f>
        <v>1</v>
      </c>
    </row>
    <row r="113" spans="1:141" x14ac:dyDescent="0.25">
      <c r="A113" s="9">
        <v>94162</v>
      </c>
      <c r="B113" s="11" t="s">
        <v>558</v>
      </c>
      <c r="C113" s="11" t="s">
        <v>1006</v>
      </c>
      <c r="D113" s="11" t="s">
        <v>1046</v>
      </c>
      <c r="E113" s="15">
        <v>7</v>
      </c>
      <c r="F113" s="7">
        <v>1865</v>
      </c>
      <c r="G113" s="7">
        <v>1</v>
      </c>
      <c r="H113" s="7">
        <v>456126</v>
      </c>
      <c r="I113" s="7">
        <v>13435076</v>
      </c>
      <c r="J113" s="7">
        <v>611110</v>
      </c>
      <c r="K113" s="11" t="s">
        <v>1097</v>
      </c>
      <c r="L113" s="11" t="s">
        <v>1549</v>
      </c>
      <c r="M113" s="11" t="s">
        <v>1599</v>
      </c>
      <c r="N113" s="18">
        <v>11000000</v>
      </c>
      <c r="O113" s="11" t="s">
        <v>1663</v>
      </c>
      <c r="P113" s="8">
        <v>6</v>
      </c>
      <c r="Q113" s="8">
        <v>2</v>
      </c>
      <c r="R113" s="8">
        <v>73</v>
      </c>
      <c r="S113" s="8">
        <v>0</v>
      </c>
      <c r="T113" s="8">
        <v>0</v>
      </c>
      <c r="U113" s="8">
        <v>81</v>
      </c>
      <c r="V113" s="8">
        <v>77</v>
      </c>
      <c r="W113" s="8">
        <v>0</v>
      </c>
      <c r="X113" s="8">
        <v>0</v>
      </c>
      <c r="Y113" s="8">
        <v>76</v>
      </c>
      <c r="Z113" s="8">
        <v>0</v>
      </c>
      <c r="AA113" s="19">
        <v>0</v>
      </c>
      <c r="AB113" s="8">
        <v>0</v>
      </c>
      <c r="AC113" s="8">
        <v>0</v>
      </c>
      <c r="AD113" s="8">
        <v>0</v>
      </c>
      <c r="AE113" s="8">
        <v>0</v>
      </c>
      <c r="AF113" s="8">
        <v>83.950617283950606</v>
      </c>
      <c r="AG113" s="8" t="s">
        <v>1686</v>
      </c>
      <c r="AH113" s="8" t="s">
        <v>1687</v>
      </c>
      <c r="AI113" s="60">
        <v>0</v>
      </c>
      <c r="AJ113" s="60">
        <v>0</v>
      </c>
      <c r="AK113" s="60">
        <v>0</v>
      </c>
      <c r="AL113" s="60">
        <f>Table2[[#This Row],[Company Direct Land Through FY20]]+Table2[[#This Row],[Company Direct Land FY20 and After]]</f>
        <v>0</v>
      </c>
      <c r="AM113" s="60">
        <v>0</v>
      </c>
      <c r="AN113" s="60">
        <v>0</v>
      </c>
      <c r="AO113" s="60">
        <v>0</v>
      </c>
      <c r="AP113" s="60">
        <f>Table2[[#This Row],[Company Direct Building Through FY20]]+Table2[[#This Row],[Company Direct Building FY20 and After]]</f>
        <v>0</v>
      </c>
      <c r="AQ113" s="60">
        <v>0</v>
      </c>
      <c r="AR113" s="60">
        <v>0</v>
      </c>
      <c r="AS113" s="60">
        <v>0</v>
      </c>
      <c r="AT113" s="60">
        <f>Table2[[#This Row],[Mortgage Recording Tax Through FY20]]+Table2[[#This Row],[Mortgage Recording Tax FY20 and After]]</f>
        <v>0</v>
      </c>
      <c r="AU113" s="60">
        <v>0</v>
      </c>
      <c r="AV113" s="60">
        <v>0</v>
      </c>
      <c r="AW113" s="60">
        <v>0</v>
      </c>
      <c r="AX113" s="60">
        <f>Table2[[#This Row],[Pilot Savings Through FY20]]+Table2[[#This Row],[Pilot Savings FY20 and After]]</f>
        <v>0</v>
      </c>
      <c r="AY113" s="60">
        <v>0</v>
      </c>
      <c r="AZ113" s="60">
        <v>0</v>
      </c>
      <c r="BA113" s="60">
        <v>0</v>
      </c>
      <c r="BB113" s="60">
        <f>Table2[[#This Row],[Mortgage Recording Tax Exemption Through FY20]]+Table2[[#This Row],[Indirect and Induced Land FY20]]</f>
        <v>30.860499999999998</v>
      </c>
      <c r="BC113" s="60">
        <v>30.860499999999998</v>
      </c>
      <c r="BD113" s="60">
        <v>137.56909999999999</v>
      </c>
      <c r="BE113" s="60">
        <v>535.13919999999996</v>
      </c>
      <c r="BF113" s="60">
        <f>Table2[[#This Row],[Indirect and Induced Land Through FY20]]+Table2[[#This Row],[Indirect and Induced Land FY20 and After]]</f>
        <v>672.70830000000001</v>
      </c>
      <c r="BG113" s="60">
        <v>109.41459999999999</v>
      </c>
      <c r="BH113" s="60">
        <v>487.74529999999999</v>
      </c>
      <c r="BI113" s="60">
        <v>1897.3200999999999</v>
      </c>
      <c r="BJ113" s="60">
        <f>Table2[[#This Row],[Indirect and Induced Building Through FY20]]+Table2[[#This Row],[Indirect and Induced Building FY20 and After]]</f>
        <v>2385.0654</v>
      </c>
      <c r="BK113" s="60">
        <v>140.27510000000001</v>
      </c>
      <c r="BL113" s="60">
        <v>625.31439999999998</v>
      </c>
      <c r="BM113" s="60">
        <v>2432.4593</v>
      </c>
      <c r="BN113" s="60">
        <f>Table2[[#This Row],[TOTAL Real Property Related Taxes Through FY20]]+Table2[[#This Row],[TOTAL Real Property Related Taxes FY20 and After]]</f>
        <v>3057.7736999999997</v>
      </c>
      <c r="BO113" s="60">
        <v>129.50729999999999</v>
      </c>
      <c r="BP113" s="60">
        <v>601.99789999999996</v>
      </c>
      <c r="BQ113" s="60">
        <v>2245.7399999999998</v>
      </c>
      <c r="BR113" s="60">
        <f>Table2[[#This Row],[Company Direct Through FY20]]+Table2[[#This Row],[Company Direct FY20 and After]]</f>
        <v>2847.7378999999996</v>
      </c>
      <c r="BS113" s="60">
        <v>0</v>
      </c>
      <c r="BT113" s="60">
        <v>0</v>
      </c>
      <c r="BU113" s="60">
        <v>0</v>
      </c>
      <c r="BV113" s="60">
        <f>Table2[[#This Row],[Sales Tax Exemption Through FY20]]+Table2[[#This Row],[Sales Tax Exemption FY20 and After]]</f>
        <v>0</v>
      </c>
      <c r="BW113" s="60">
        <v>0</v>
      </c>
      <c r="BX113" s="60">
        <v>0</v>
      </c>
      <c r="BY113" s="60">
        <v>0</v>
      </c>
      <c r="BZ113" s="60">
        <f>Table2[[#This Row],[Energy Tax Savings Through FY20]]+Table2[[#This Row],[Energy Tax Savings FY20 and After]]</f>
        <v>0</v>
      </c>
      <c r="CA113" s="60">
        <v>7.1547999999999998</v>
      </c>
      <c r="CB113" s="60">
        <v>16.770199999999999</v>
      </c>
      <c r="CC113" s="60">
        <v>82.833200000000005</v>
      </c>
      <c r="CD113" s="60">
        <f>Table2[[#This Row],[Tax Exempt Bond Savings Through FY20]]+Table2[[#This Row],[Tax Exempt Bond Savings FY20 and After]]</f>
        <v>99.603400000000008</v>
      </c>
      <c r="CE113" s="60">
        <v>125.0698</v>
      </c>
      <c r="CF113" s="60">
        <v>591.16949999999997</v>
      </c>
      <c r="CG113" s="60">
        <v>2168.79</v>
      </c>
      <c r="CH113" s="60">
        <f>Table2[[#This Row],[Indirect and Induced Through FY20]]+Table2[[#This Row],[Indirect and Induced FY20 and After]]</f>
        <v>2759.9594999999999</v>
      </c>
      <c r="CI113" s="60">
        <v>247.42230000000001</v>
      </c>
      <c r="CJ113" s="60">
        <v>1176.3972000000001</v>
      </c>
      <c r="CK113" s="60">
        <v>4331.6967999999997</v>
      </c>
      <c r="CL113" s="60">
        <f>Table2[[#This Row],[TOTAL Income Consumption Use Taxes Through FY20]]+Table2[[#This Row],[TOTAL Income Consumption Use Taxes FY20 and After]]</f>
        <v>5508.0940000000001</v>
      </c>
      <c r="CM113" s="60">
        <v>7.1547999999999998</v>
      </c>
      <c r="CN113" s="60">
        <v>16.770199999999999</v>
      </c>
      <c r="CO113" s="60">
        <v>82.833200000000005</v>
      </c>
      <c r="CP113" s="60">
        <f>Table2[[#This Row],[Assistance Provided Through FY20]]+Table2[[#This Row],[Assistance Provided FY20 and After]]</f>
        <v>99.603400000000008</v>
      </c>
      <c r="CQ113" s="60">
        <v>0</v>
      </c>
      <c r="CR113" s="60">
        <v>0</v>
      </c>
      <c r="CS113" s="60">
        <v>0</v>
      </c>
      <c r="CT113" s="60">
        <f>Table2[[#This Row],[Recapture Cancellation Reduction Amount Through FY20]]+Table2[[#This Row],[Recapture Cancellation Reduction Amount FY20 and After]]</f>
        <v>0</v>
      </c>
      <c r="CU113" s="60">
        <v>0</v>
      </c>
      <c r="CV113" s="60">
        <v>0</v>
      </c>
      <c r="CW113" s="60">
        <v>0</v>
      </c>
      <c r="CX113" s="60">
        <f>Table2[[#This Row],[Penalty Paid Through FY20]]+Table2[[#This Row],[Penalty Paid FY20 and After]]</f>
        <v>0</v>
      </c>
      <c r="CY113" s="60">
        <v>7.1547999999999998</v>
      </c>
      <c r="CZ113" s="60">
        <v>16.770199999999999</v>
      </c>
      <c r="DA113" s="60">
        <v>82.833200000000005</v>
      </c>
      <c r="DB113" s="60">
        <f>Table2[[#This Row],[TOTAL Assistance Net of Recapture Penalties Through FY20]]+Table2[[#This Row],[TOTAL Assistance Net of Recapture Penalties FY20 and After]]</f>
        <v>99.603400000000008</v>
      </c>
      <c r="DC113" s="60">
        <v>129.50729999999999</v>
      </c>
      <c r="DD113" s="60">
        <v>601.99789999999996</v>
      </c>
      <c r="DE113" s="60">
        <v>2245.7399999999998</v>
      </c>
      <c r="DF113" s="60">
        <f>Table2[[#This Row],[Company Direct Tax Revenue Before Assistance Through FY20]]+Table2[[#This Row],[Company Direct Tax Revenue Before Assistance FY20 and After]]</f>
        <v>2847.7378999999996</v>
      </c>
      <c r="DG113" s="60">
        <v>265.3449</v>
      </c>
      <c r="DH113" s="60">
        <v>1216.4838999999999</v>
      </c>
      <c r="DI113" s="60">
        <v>4601.2493000000004</v>
      </c>
      <c r="DJ113" s="60">
        <f>Table2[[#This Row],[Indirect and Induced Tax Revenues FY20 and After]]+Table2[[#This Row],[Indirect and Induced Tax Revenues Through FY20]]</f>
        <v>5817.7332000000006</v>
      </c>
      <c r="DK113" s="60">
        <v>394.85219999999998</v>
      </c>
      <c r="DL113" s="60">
        <v>1818.4818</v>
      </c>
      <c r="DM113" s="60">
        <v>6846.9893000000002</v>
      </c>
      <c r="DN113" s="60">
        <f>Table2[[#This Row],[TOTAL Tax Revenues Before Assistance FY20 and After]]+Table2[[#This Row],[TOTAL Tax Revenues Before Assistance Through FY20]]</f>
        <v>8665.4711000000007</v>
      </c>
      <c r="DO113" s="60">
        <v>387.69740000000002</v>
      </c>
      <c r="DP113" s="60">
        <v>1801.7116000000001</v>
      </c>
      <c r="DQ113" s="60">
        <v>6764.1561000000002</v>
      </c>
      <c r="DR113" s="60">
        <f>Table2[[#This Row],[TOTAL Tax Revenues Net of Assistance Recapture and Penalty Through FY20]]+Table2[[#This Row],[TOTAL Tax Revenues Net of Assistance Recapture and Penalty FY20 and After]]</f>
        <v>8565.8677000000007</v>
      </c>
      <c r="DS113" s="60">
        <v>0</v>
      </c>
      <c r="DT113" s="60">
        <v>0</v>
      </c>
      <c r="DU113" s="60">
        <v>0</v>
      </c>
      <c r="DV113" s="60">
        <v>0</v>
      </c>
      <c r="DW113" s="74">
        <v>0</v>
      </c>
      <c r="DX113" s="74">
        <v>0</v>
      </c>
      <c r="DY113" s="74">
        <v>0</v>
      </c>
      <c r="DZ113" s="74">
        <v>81</v>
      </c>
      <c r="EA113" s="74">
        <v>0</v>
      </c>
      <c r="EB113" s="74">
        <v>0</v>
      </c>
      <c r="EC113" s="74">
        <v>0</v>
      </c>
      <c r="ED113" s="74">
        <v>81</v>
      </c>
      <c r="EE113" s="74">
        <v>0</v>
      </c>
      <c r="EF113" s="74">
        <v>0</v>
      </c>
      <c r="EG113" s="74">
        <v>0</v>
      </c>
      <c r="EH113" s="74">
        <v>100</v>
      </c>
      <c r="EI113" s="8">
        <f>Table2[[#This Row],[Total Industrial Employees FY20]]+Table2[[#This Row],[Total Restaurant Employees FY20]]+Table2[[#This Row],[Total Retail Employees FY20]]+Table2[[#This Row],[Total Other Employees FY20]]</f>
        <v>81</v>
      </c>
      <c r="EJ113" s="8">
        <f>Table2[[#This Row],[Number of Industrial Employees Earning More than Living Wage FY20]]+Table2[[#This Row],[Number of Restaurant Employees Earning More than Living Wage FY20]]+Table2[[#This Row],[Number of Retail Employees Earning More than Living Wage FY20]]+Table2[[#This Row],[Number of Other Employees Earning More than Living Wage FY20]]</f>
        <v>81</v>
      </c>
      <c r="EK113" s="72">
        <f>Table2[[#This Row],[Total Employees Earning More than Living Wage FY20]]/Table2[[#This Row],[Total Jobs FY20]]</f>
        <v>1</v>
      </c>
    </row>
    <row r="114" spans="1:141" x14ac:dyDescent="0.25">
      <c r="A114" s="9">
        <v>94129</v>
      </c>
      <c r="B114" s="11" t="s">
        <v>534</v>
      </c>
      <c r="C114" s="11" t="s">
        <v>982</v>
      </c>
      <c r="D114" s="11" t="s">
        <v>1046</v>
      </c>
      <c r="E114" s="15">
        <v>9</v>
      </c>
      <c r="F114" s="7">
        <v>2051</v>
      </c>
      <c r="G114" s="7">
        <v>87</v>
      </c>
      <c r="H114" s="7">
        <v>4000</v>
      </c>
      <c r="I114" s="7">
        <v>13680</v>
      </c>
      <c r="J114" s="7">
        <v>624100</v>
      </c>
      <c r="K114" s="11" t="s">
        <v>1097</v>
      </c>
      <c r="L114" s="11" t="s">
        <v>1566</v>
      </c>
      <c r="M114" s="11" t="s">
        <v>1237</v>
      </c>
      <c r="N114" s="18">
        <v>3860000</v>
      </c>
      <c r="O114" s="11" t="s">
        <v>1663</v>
      </c>
      <c r="P114" s="8">
        <v>0</v>
      </c>
      <c r="Q114" s="8">
        <v>0</v>
      </c>
      <c r="R114" s="8">
        <v>25</v>
      </c>
      <c r="S114" s="8">
        <v>0</v>
      </c>
      <c r="T114" s="8">
        <v>0</v>
      </c>
      <c r="U114" s="8">
        <v>25</v>
      </c>
      <c r="V114" s="8">
        <v>25</v>
      </c>
      <c r="W114" s="8">
        <v>0</v>
      </c>
      <c r="X114" s="8">
        <v>0</v>
      </c>
      <c r="Y114" s="8">
        <v>32</v>
      </c>
      <c r="Z114" s="8">
        <v>0</v>
      </c>
      <c r="AA114" s="19">
        <v>0</v>
      </c>
      <c r="AB114" s="8">
        <v>0</v>
      </c>
      <c r="AC114" s="8">
        <v>0</v>
      </c>
      <c r="AD114" s="8">
        <v>0</v>
      </c>
      <c r="AE114" s="8">
        <v>0</v>
      </c>
      <c r="AF114" s="8">
        <v>96</v>
      </c>
      <c r="AG114" s="8" t="s">
        <v>1686</v>
      </c>
      <c r="AH114" s="8" t="s">
        <v>1687</v>
      </c>
      <c r="AI114" s="60">
        <v>0</v>
      </c>
      <c r="AJ114" s="60">
        <v>0</v>
      </c>
      <c r="AK114" s="60">
        <v>0</v>
      </c>
      <c r="AL114" s="60">
        <f>Table2[[#This Row],[Company Direct Land Through FY20]]+Table2[[#This Row],[Company Direct Land FY20 and After]]</f>
        <v>0</v>
      </c>
      <c r="AM114" s="60">
        <v>0</v>
      </c>
      <c r="AN114" s="60">
        <v>0</v>
      </c>
      <c r="AO114" s="60">
        <v>0</v>
      </c>
      <c r="AP114" s="60">
        <f>Table2[[#This Row],[Company Direct Building Through FY20]]+Table2[[#This Row],[Company Direct Building FY20 and After]]</f>
        <v>0</v>
      </c>
      <c r="AQ114" s="60">
        <v>0</v>
      </c>
      <c r="AR114" s="60">
        <v>0</v>
      </c>
      <c r="AS114" s="60">
        <v>0</v>
      </c>
      <c r="AT114" s="60">
        <f>Table2[[#This Row],[Mortgage Recording Tax Through FY20]]+Table2[[#This Row],[Mortgage Recording Tax FY20 and After]]</f>
        <v>0</v>
      </c>
      <c r="AU114" s="60">
        <v>0</v>
      </c>
      <c r="AV114" s="60">
        <v>0</v>
      </c>
      <c r="AW114" s="60">
        <v>0</v>
      </c>
      <c r="AX114" s="60">
        <f>Table2[[#This Row],[Pilot Savings Through FY20]]+Table2[[#This Row],[Pilot Savings FY20 and After]]</f>
        <v>0</v>
      </c>
      <c r="AY114" s="60">
        <v>0</v>
      </c>
      <c r="AZ114" s="60">
        <v>0</v>
      </c>
      <c r="BA114" s="60">
        <v>0</v>
      </c>
      <c r="BB114" s="60">
        <f>Table2[[#This Row],[Mortgage Recording Tax Exemption Through FY20]]+Table2[[#This Row],[Indirect and Induced Land FY20]]</f>
        <v>7.9730999999999996</v>
      </c>
      <c r="BC114" s="60">
        <v>7.9730999999999996</v>
      </c>
      <c r="BD114" s="60">
        <v>29.4803</v>
      </c>
      <c r="BE114" s="60">
        <v>89.984099999999998</v>
      </c>
      <c r="BF114" s="60">
        <f>Table2[[#This Row],[Indirect and Induced Land Through FY20]]+Table2[[#This Row],[Indirect and Induced Land FY20 and After]]</f>
        <v>119.4644</v>
      </c>
      <c r="BG114" s="60">
        <v>28.2683</v>
      </c>
      <c r="BH114" s="60">
        <v>104.5215</v>
      </c>
      <c r="BI114" s="60">
        <v>319.03870000000001</v>
      </c>
      <c r="BJ114" s="60">
        <f>Table2[[#This Row],[Indirect and Induced Building Through FY20]]+Table2[[#This Row],[Indirect and Induced Building FY20 and After]]</f>
        <v>423.56020000000001</v>
      </c>
      <c r="BK114" s="60">
        <v>36.241399999999999</v>
      </c>
      <c r="BL114" s="60">
        <v>134.0018</v>
      </c>
      <c r="BM114" s="60">
        <v>409.02280000000002</v>
      </c>
      <c r="BN114" s="60">
        <f>Table2[[#This Row],[TOTAL Real Property Related Taxes Through FY20]]+Table2[[#This Row],[TOTAL Real Property Related Taxes FY20 and After]]</f>
        <v>543.02459999999996</v>
      </c>
      <c r="BO114" s="60">
        <v>31.059799999999999</v>
      </c>
      <c r="BP114" s="60">
        <v>120.35120000000001</v>
      </c>
      <c r="BQ114" s="60">
        <v>350.54309999999998</v>
      </c>
      <c r="BR114" s="60">
        <f>Table2[[#This Row],[Company Direct Through FY20]]+Table2[[#This Row],[Company Direct FY20 and After]]</f>
        <v>470.89429999999999</v>
      </c>
      <c r="BS114" s="60">
        <v>0</v>
      </c>
      <c r="BT114" s="60">
        <v>0</v>
      </c>
      <c r="BU114" s="60">
        <v>0</v>
      </c>
      <c r="BV114" s="60">
        <f>Table2[[#This Row],[Sales Tax Exemption Through FY20]]+Table2[[#This Row],[Sales Tax Exemption FY20 and After]]</f>
        <v>0</v>
      </c>
      <c r="BW114" s="60">
        <v>0</v>
      </c>
      <c r="BX114" s="60">
        <v>0</v>
      </c>
      <c r="BY114" s="60">
        <v>0</v>
      </c>
      <c r="BZ114" s="60">
        <f>Table2[[#This Row],[Energy Tax Savings Through FY20]]+Table2[[#This Row],[Energy Tax Savings FY20 and After]]</f>
        <v>0</v>
      </c>
      <c r="CA114" s="60">
        <v>2.2989999999999999</v>
      </c>
      <c r="CB114" s="60">
        <v>7.6330999999999998</v>
      </c>
      <c r="CC114" s="60">
        <v>19.7256</v>
      </c>
      <c r="CD114" s="60">
        <f>Table2[[#This Row],[Tax Exempt Bond Savings Through FY20]]+Table2[[#This Row],[Tax Exempt Bond Savings FY20 and After]]</f>
        <v>27.358699999999999</v>
      </c>
      <c r="CE114" s="60">
        <v>32.313000000000002</v>
      </c>
      <c r="CF114" s="60">
        <v>128.44460000000001</v>
      </c>
      <c r="CG114" s="60">
        <v>364.68689999999998</v>
      </c>
      <c r="CH114" s="60">
        <f>Table2[[#This Row],[Indirect and Induced Through FY20]]+Table2[[#This Row],[Indirect and Induced FY20 and After]]</f>
        <v>493.13149999999996</v>
      </c>
      <c r="CI114" s="60">
        <v>61.073799999999999</v>
      </c>
      <c r="CJ114" s="60">
        <v>241.1627</v>
      </c>
      <c r="CK114" s="60">
        <v>695.50440000000003</v>
      </c>
      <c r="CL114" s="60">
        <f>Table2[[#This Row],[TOTAL Income Consumption Use Taxes Through FY20]]+Table2[[#This Row],[TOTAL Income Consumption Use Taxes FY20 and After]]</f>
        <v>936.6671</v>
      </c>
      <c r="CM114" s="60">
        <v>2.2989999999999999</v>
      </c>
      <c r="CN114" s="60">
        <v>7.6330999999999998</v>
      </c>
      <c r="CO114" s="60">
        <v>19.7256</v>
      </c>
      <c r="CP114" s="60">
        <f>Table2[[#This Row],[Assistance Provided Through FY20]]+Table2[[#This Row],[Assistance Provided FY20 and After]]</f>
        <v>27.358699999999999</v>
      </c>
      <c r="CQ114" s="60">
        <v>0</v>
      </c>
      <c r="CR114" s="60">
        <v>0</v>
      </c>
      <c r="CS114" s="60">
        <v>0</v>
      </c>
      <c r="CT114" s="60">
        <f>Table2[[#This Row],[Recapture Cancellation Reduction Amount Through FY20]]+Table2[[#This Row],[Recapture Cancellation Reduction Amount FY20 and After]]</f>
        <v>0</v>
      </c>
      <c r="CU114" s="60">
        <v>0</v>
      </c>
      <c r="CV114" s="60">
        <v>0</v>
      </c>
      <c r="CW114" s="60">
        <v>0</v>
      </c>
      <c r="CX114" s="60">
        <f>Table2[[#This Row],[Penalty Paid Through FY20]]+Table2[[#This Row],[Penalty Paid FY20 and After]]</f>
        <v>0</v>
      </c>
      <c r="CY114" s="60">
        <v>2.2989999999999999</v>
      </c>
      <c r="CZ114" s="60">
        <v>7.6330999999999998</v>
      </c>
      <c r="DA114" s="60">
        <v>19.7256</v>
      </c>
      <c r="DB114" s="60">
        <f>Table2[[#This Row],[TOTAL Assistance Net of Recapture Penalties Through FY20]]+Table2[[#This Row],[TOTAL Assistance Net of Recapture Penalties FY20 and After]]</f>
        <v>27.358699999999999</v>
      </c>
      <c r="DC114" s="60">
        <v>31.059799999999999</v>
      </c>
      <c r="DD114" s="60">
        <v>120.35120000000001</v>
      </c>
      <c r="DE114" s="60">
        <v>350.54309999999998</v>
      </c>
      <c r="DF114" s="60">
        <f>Table2[[#This Row],[Company Direct Tax Revenue Before Assistance Through FY20]]+Table2[[#This Row],[Company Direct Tax Revenue Before Assistance FY20 and After]]</f>
        <v>470.89429999999999</v>
      </c>
      <c r="DG114" s="60">
        <v>68.554400000000001</v>
      </c>
      <c r="DH114" s="60">
        <v>262.44639999999998</v>
      </c>
      <c r="DI114" s="60">
        <v>773.7097</v>
      </c>
      <c r="DJ114" s="60">
        <f>Table2[[#This Row],[Indirect and Induced Tax Revenues FY20 and After]]+Table2[[#This Row],[Indirect and Induced Tax Revenues Through FY20]]</f>
        <v>1036.1560999999999</v>
      </c>
      <c r="DK114" s="60">
        <v>99.614199999999997</v>
      </c>
      <c r="DL114" s="60">
        <v>382.79759999999999</v>
      </c>
      <c r="DM114" s="60">
        <v>1124.2528</v>
      </c>
      <c r="DN114" s="60">
        <f>Table2[[#This Row],[TOTAL Tax Revenues Before Assistance FY20 and After]]+Table2[[#This Row],[TOTAL Tax Revenues Before Assistance Through FY20]]</f>
        <v>1507.0504000000001</v>
      </c>
      <c r="DO114" s="60">
        <v>97.315200000000004</v>
      </c>
      <c r="DP114" s="60">
        <v>375.16449999999998</v>
      </c>
      <c r="DQ114" s="60">
        <v>1104.5272</v>
      </c>
      <c r="DR114" s="60">
        <f>Table2[[#This Row],[TOTAL Tax Revenues Net of Assistance Recapture and Penalty Through FY20]]+Table2[[#This Row],[TOTAL Tax Revenues Net of Assistance Recapture and Penalty FY20 and After]]</f>
        <v>1479.6916999999999</v>
      </c>
      <c r="DS114" s="60">
        <v>0</v>
      </c>
      <c r="DT114" s="60">
        <v>0</v>
      </c>
      <c r="DU114" s="60">
        <v>0</v>
      </c>
      <c r="DV114" s="60">
        <v>0</v>
      </c>
      <c r="DW114" s="74">
        <v>0</v>
      </c>
      <c r="DX114" s="74">
        <v>0</v>
      </c>
      <c r="DY114" s="74">
        <v>0</v>
      </c>
      <c r="DZ114" s="74">
        <v>25</v>
      </c>
      <c r="EA114" s="74">
        <v>0</v>
      </c>
      <c r="EB114" s="74">
        <v>0</v>
      </c>
      <c r="EC114" s="74">
        <v>0</v>
      </c>
      <c r="ED114" s="74">
        <v>25</v>
      </c>
      <c r="EE114" s="74">
        <v>0</v>
      </c>
      <c r="EF114" s="74">
        <v>0</v>
      </c>
      <c r="EG114" s="74">
        <v>0</v>
      </c>
      <c r="EH114" s="74">
        <v>100</v>
      </c>
      <c r="EI114" s="8">
        <f>Table2[[#This Row],[Total Industrial Employees FY20]]+Table2[[#This Row],[Total Restaurant Employees FY20]]+Table2[[#This Row],[Total Retail Employees FY20]]+Table2[[#This Row],[Total Other Employees FY20]]</f>
        <v>25</v>
      </c>
      <c r="EJ114" s="8">
        <f>Table2[[#This Row],[Number of Industrial Employees Earning More than Living Wage FY20]]+Table2[[#This Row],[Number of Restaurant Employees Earning More than Living Wage FY20]]+Table2[[#This Row],[Number of Retail Employees Earning More than Living Wage FY20]]+Table2[[#This Row],[Number of Other Employees Earning More than Living Wage FY20]]</f>
        <v>25</v>
      </c>
      <c r="EK114" s="72">
        <f>Table2[[#This Row],[Total Employees Earning More than Living Wage FY20]]/Table2[[#This Row],[Total Jobs FY20]]</f>
        <v>1</v>
      </c>
    </row>
    <row r="115" spans="1:141" x14ac:dyDescent="0.25">
      <c r="A115" s="9">
        <v>92372</v>
      </c>
      <c r="B115" s="11" t="s">
        <v>187</v>
      </c>
      <c r="C115" s="11" t="s">
        <v>641</v>
      </c>
      <c r="D115" s="11" t="s">
        <v>1043</v>
      </c>
      <c r="E115" s="15">
        <v>18</v>
      </c>
      <c r="F115" s="7">
        <v>3498</v>
      </c>
      <c r="G115" s="7">
        <v>39</v>
      </c>
      <c r="H115" s="7">
        <v>2500</v>
      </c>
      <c r="I115" s="7">
        <v>1216</v>
      </c>
      <c r="J115" s="7">
        <v>623210</v>
      </c>
      <c r="K115" s="11" t="s">
        <v>1107</v>
      </c>
      <c r="L115" s="11" t="s">
        <v>1110</v>
      </c>
      <c r="M115" s="11" t="s">
        <v>1111</v>
      </c>
      <c r="N115" s="18">
        <v>462800</v>
      </c>
      <c r="O115" s="11" t="s">
        <v>1671</v>
      </c>
      <c r="P115" s="8">
        <v>3</v>
      </c>
      <c r="Q115" s="8">
        <v>0</v>
      </c>
      <c r="R115" s="8">
        <v>6</v>
      </c>
      <c r="S115" s="8">
        <v>0</v>
      </c>
      <c r="T115" s="8">
        <v>0</v>
      </c>
      <c r="U115" s="8">
        <v>9</v>
      </c>
      <c r="V115" s="8">
        <v>7</v>
      </c>
      <c r="W115" s="8">
        <v>0</v>
      </c>
      <c r="X115" s="8">
        <v>0</v>
      </c>
      <c r="Y115" s="8">
        <v>14</v>
      </c>
      <c r="Z115" s="8">
        <v>0</v>
      </c>
      <c r="AA115" s="19">
        <v>0</v>
      </c>
      <c r="AB115" s="8">
        <v>0</v>
      </c>
      <c r="AC115" s="8">
        <v>0</v>
      </c>
      <c r="AD115" s="8">
        <v>0</v>
      </c>
      <c r="AE115" s="8">
        <v>0</v>
      </c>
      <c r="AF115" s="8">
        <v>88.888888888888886</v>
      </c>
      <c r="AG115" s="8" t="s">
        <v>1686</v>
      </c>
      <c r="AH115" s="8" t="s">
        <v>1687</v>
      </c>
      <c r="AI115" s="60">
        <v>0</v>
      </c>
      <c r="AJ115" s="60">
        <v>0</v>
      </c>
      <c r="AK115" s="60">
        <v>0</v>
      </c>
      <c r="AL115" s="60">
        <f>Table2[[#This Row],[Company Direct Land Through FY20]]+Table2[[#This Row],[Company Direct Land FY20 and After]]</f>
        <v>0</v>
      </c>
      <c r="AM115" s="60">
        <v>0</v>
      </c>
      <c r="AN115" s="60">
        <v>0</v>
      </c>
      <c r="AO115" s="60">
        <v>0</v>
      </c>
      <c r="AP115" s="60">
        <f>Table2[[#This Row],[Company Direct Building Through FY20]]+Table2[[#This Row],[Company Direct Building FY20 and After]]</f>
        <v>0</v>
      </c>
      <c r="AQ115" s="60">
        <v>0</v>
      </c>
      <c r="AR115" s="60">
        <v>5.9053000000000004</v>
      </c>
      <c r="AS115" s="60">
        <v>0</v>
      </c>
      <c r="AT115" s="60">
        <f>Table2[[#This Row],[Mortgage Recording Tax Through FY20]]+Table2[[#This Row],[Mortgage Recording Tax FY20 and After]]</f>
        <v>5.9053000000000004</v>
      </c>
      <c r="AU115" s="60">
        <v>0</v>
      </c>
      <c r="AV115" s="60">
        <v>0</v>
      </c>
      <c r="AW115" s="60">
        <v>0</v>
      </c>
      <c r="AX115" s="60">
        <f>Table2[[#This Row],[Pilot Savings Through FY20]]+Table2[[#This Row],[Pilot Savings FY20 and After]]</f>
        <v>0</v>
      </c>
      <c r="AY115" s="60">
        <v>0</v>
      </c>
      <c r="AZ115" s="60">
        <v>5.9053000000000004</v>
      </c>
      <c r="BA115" s="60">
        <v>0</v>
      </c>
      <c r="BB115" s="60">
        <f>Table2[[#This Row],[Mortgage Recording Tax Exemption Through FY20]]+Table2[[#This Row],[Indirect and Induced Land FY20]]</f>
        <v>8.7911999999999999</v>
      </c>
      <c r="BC115" s="60">
        <v>2.8858999999999999</v>
      </c>
      <c r="BD115" s="60">
        <v>25.869499999999999</v>
      </c>
      <c r="BE115" s="60">
        <v>3.3879999999999999</v>
      </c>
      <c r="BF115" s="60">
        <f>Table2[[#This Row],[Indirect and Induced Land Through FY20]]+Table2[[#This Row],[Indirect and Induced Land FY20 and After]]</f>
        <v>29.2575</v>
      </c>
      <c r="BG115" s="60">
        <v>10.2317</v>
      </c>
      <c r="BH115" s="60">
        <v>91.719700000000003</v>
      </c>
      <c r="BI115" s="60">
        <v>12.0116</v>
      </c>
      <c r="BJ115" s="60">
        <f>Table2[[#This Row],[Indirect and Induced Building Through FY20]]+Table2[[#This Row],[Indirect and Induced Building FY20 and After]]</f>
        <v>103.7313</v>
      </c>
      <c r="BK115" s="60">
        <v>13.117599999999999</v>
      </c>
      <c r="BL115" s="60">
        <v>117.58920000000001</v>
      </c>
      <c r="BM115" s="60">
        <v>15.3996</v>
      </c>
      <c r="BN115" s="60">
        <f>Table2[[#This Row],[TOTAL Real Property Related Taxes Through FY20]]+Table2[[#This Row],[TOTAL Real Property Related Taxes FY20 and After]]</f>
        <v>132.9888</v>
      </c>
      <c r="BO115" s="60">
        <v>12.1455</v>
      </c>
      <c r="BP115" s="60">
        <v>135.79820000000001</v>
      </c>
      <c r="BQ115" s="60">
        <v>14.258699999999999</v>
      </c>
      <c r="BR115" s="60">
        <f>Table2[[#This Row],[Company Direct Through FY20]]+Table2[[#This Row],[Company Direct FY20 and After]]</f>
        <v>150.05690000000001</v>
      </c>
      <c r="BS115" s="60">
        <v>0</v>
      </c>
      <c r="BT115" s="60">
        <v>0</v>
      </c>
      <c r="BU115" s="60">
        <v>0</v>
      </c>
      <c r="BV115" s="60">
        <f>Table2[[#This Row],[Sales Tax Exemption Through FY20]]+Table2[[#This Row],[Sales Tax Exemption FY20 and After]]</f>
        <v>0</v>
      </c>
      <c r="BW115" s="60">
        <v>0</v>
      </c>
      <c r="BX115" s="60">
        <v>0</v>
      </c>
      <c r="BY115" s="60">
        <v>0</v>
      </c>
      <c r="BZ115" s="60">
        <f>Table2[[#This Row],[Energy Tax Savings Through FY20]]+Table2[[#This Row],[Energy Tax Savings FY20 and After]]</f>
        <v>0</v>
      </c>
      <c r="CA115" s="60">
        <v>0</v>
      </c>
      <c r="CB115" s="60">
        <v>4.3044000000000002</v>
      </c>
      <c r="CC115" s="60">
        <v>0</v>
      </c>
      <c r="CD115" s="60">
        <f>Table2[[#This Row],[Tax Exempt Bond Savings Through FY20]]+Table2[[#This Row],[Tax Exempt Bond Savings FY20 and After]]</f>
        <v>4.3044000000000002</v>
      </c>
      <c r="CE115" s="60">
        <v>13.0631</v>
      </c>
      <c r="CF115" s="60">
        <v>153.04089999999999</v>
      </c>
      <c r="CG115" s="60">
        <v>15.335900000000001</v>
      </c>
      <c r="CH115" s="60">
        <f>Table2[[#This Row],[Indirect and Induced Through FY20]]+Table2[[#This Row],[Indirect and Induced FY20 and After]]</f>
        <v>168.3768</v>
      </c>
      <c r="CI115" s="60">
        <v>25.208600000000001</v>
      </c>
      <c r="CJ115" s="60">
        <v>284.53469999999999</v>
      </c>
      <c r="CK115" s="60">
        <v>29.5946</v>
      </c>
      <c r="CL115" s="60">
        <f>Table2[[#This Row],[TOTAL Income Consumption Use Taxes Through FY20]]+Table2[[#This Row],[TOTAL Income Consumption Use Taxes FY20 and After]]</f>
        <v>314.1293</v>
      </c>
      <c r="CM115" s="60">
        <v>0</v>
      </c>
      <c r="CN115" s="60">
        <v>10.2097</v>
      </c>
      <c r="CO115" s="60">
        <v>0</v>
      </c>
      <c r="CP115" s="60">
        <f>Table2[[#This Row],[Assistance Provided Through FY20]]+Table2[[#This Row],[Assistance Provided FY20 and After]]</f>
        <v>10.2097</v>
      </c>
      <c r="CQ115" s="60">
        <v>0</v>
      </c>
      <c r="CR115" s="60">
        <v>0</v>
      </c>
      <c r="CS115" s="60">
        <v>0</v>
      </c>
      <c r="CT115" s="60">
        <f>Table2[[#This Row],[Recapture Cancellation Reduction Amount Through FY20]]+Table2[[#This Row],[Recapture Cancellation Reduction Amount FY20 and After]]</f>
        <v>0</v>
      </c>
      <c r="CU115" s="60">
        <v>0</v>
      </c>
      <c r="CV115" s="60">
        <v>0</v>
      </c>
      <c r="CW115" s="60">
        <v>0</v>
      </c>
      <c r="CX115" s="60">
        <f>Table2[[#This Row],[Penalty Paid Through FY20]]+Table2[[#This Row],[Penalty Paid FY20 and After]]</f>
        <v>0</v>
      </c>
      <c r="CY115" s="60">
        <v>0</v>
      </c>
      <c r="CZ115" s="60">
        <v>10.2097</v>
      </c>
      <c r="DA115" s="60">
        <v>0</v>
      </c>
      <c r="DB115" s="60">
        <f>Table2[[#This Row],[TOTAL Assistance Net of Recapture Penalties Through FY20]]+Table2[[#This Row],[TOTAL Assistance Net of Recapture Penalties FY20 and After]]</f>
        <v>10.2097</v>
      </c>
      <c r="DC115" s="60">
        <v>12.1455</v>
      </c>
      <c r="DD115" s="60">
        <v>141.70349999999999</v>
      </c>
      <c r="DE115" s="60">
        <v>14.258699999999999</v>
      </c>
      <c r="DF115" s="60">
        <f>Table2[[#This Row],[Company Direct Tax Revenue Before Assistance Through FY20]]+Table2[[#This Row],[Company Direct Tax Revenue Before Assistance FY20 and After]]</f>
        <v>155.9622</v>
      </c>
      <c r="DG115" s="60">
        <v>26.180700000000002</v>
      </c>
      <c r="DH115" s="60">
        <v>270.63010000000003</v>
      </c>
      <c r="DI115" s="60">
        <v>30.735499999999998</v>
      </c>
      <c r="DJ115" s="60">
        <f>Table2[[#This Row],[Indirect and Induced Tax Revenues FY20 and After]]+Table2[[#This Row],[Indirect and Induced Tax Revenues Through FY20]]</f>
        <v>301.36560000000003</v>
      </c>
      <c r="DK115" s="60">
        <v>38.3262</v>
      </c>
      <c r="DL115" s="60">
        <v>412.33359999999999</v>
      </c>
      <c r="DM115" s="60">
        <v>44.994199999999999</v>
      </c>
      <c r="DN115" s="60">
        <f>Table2[[#This Row],[TOTAL Tax Revenues Before Assistance FY20 and After]]+Table2[[#This Row],[TOTAL Tax Revenues Before Assistance Through FY20]]</f>
        <v>457.32779999999997</v>
      </c>
      <c r="DO115" s="60">
        <v>38.3262</v>
      </c>
      <c r="DP115" s="60">
        <v>402.12389999999999</v>
      </c>
      <c r="DQ115" s="60">
        <v>44.994199999999999</v>
      </c>
      <c r="DR115" s="60">
        <f>Table2[[#This Row],[TOTAL Tax Revenues Net of Assistance Recapture and Penalty Through FY20]]+Table2[[#This Row],[TOTAL Tax Revenues Net of Assistance Recapture and Penalty FY20 and After]]</f>
        <v>447.11809999999997</v>
      </c>
      <c r="DS115" s="60">
        <v>0</v>
      </c>
      <c r="DT115" s="60">
        <v>0</v>
      </c>
      <c r="DU115" s="60">
        <v>0</v>
      </c>
      <c r="DV115" s="60">
        <v>0</v>
      </c>
      <c r="DW115" s="74">
        <v>0</v>
      </c>
      <c r="DX115" s="74">
        <v>0</v>
      </c>
      <c r="DY115" s="74">
        <v>0</v>
      </c>
      <c r="DZ115" s="74">
        <v>9</v>
      </c>
      <c r="EA115" s="74">
        <v>0</v>
      </c>
      <c r="EB115" s="74">
        <v>0</v>
      </c>
      <c r="EC115" s="74">
        <v>0</v>
      </c>
      <c r="ED115" s="74">
        <v>9</v>
      </c>
      <c r="EE115" s="74">
        <v>0</v>
      </c>
      <c r="EF115" s="74">
        <v>0</v>
      </c>
      <c r="EG115" s="74">
        <v>0</v>
      </c>
      <c r="EH115" s="74">
        <v>100</v>
      </c>
      <c r="EI115" s="8">
        <f>Table2[[#This Row],[Total Industrial Employees FY20]]+Table2[[#This Row],[Total Restaurant Employees FY20]]+Table2[[#This Row],[Total Retail Employees FY20]]+Table2[[#This Row],[Total Other Employees FY20]]</f>
        <v>9</v>
      </c>
      <c r="EJ115" s="8">
        <f>Table2[[#This Row],[Number of Industrial Employees Earning More than Living Wage FY20]]+Table2[[#This Row],[Number of Restaurant Employees Earning More than Living Wage FY20]]+Table2[[#This Row],[Number of Retail Employees Earning More than Living Wage FY20]]+Table2[[#This Row],[Number of Other Employees Earning More than Living Wage FY20]]</f>
        <v>9</v>
      </c>
      <c r="EK115" s="72">
        <f>Table2[[#This Row],[Total Employees Earning More than Living Wage FY20]]/Table2[[#This Row],[Total Jobs FY20]]</f>
        <v>1</v>
      </c>
    </row>
    <row r="116" spans="1:141" x14ac:dyDescent="0.25">
      <c r="A116" s="9">
        <v>92757</v>
      </c>
      <c r="B116" s="11" t="s">
        <v>249</v>
      </c>
      <c r="C116" s="11" t="s">
        <v>703</v>
      </c>
      <c r="D116" s="11" t="s">
        <v>1043</v>
      </c>
      <c r="E116" s="15">
        <v>17</v>
      </c>
      <c r="F116" s="7">
        <v>2728</v>
      </c>
      <c r="G116" s="7">
        <v>113</v>
      </c>
      <c r="H116" s="7">
        <v>2000</v>
      </c>
      <c r="I116" s="7">
        <v>3000</v>
      </c>
      <c r="J116" s="7">
        <v>623210</v>
      </c>
      <c r="K116" s="11" t="s">
        <v>1107</v>
      </c>
      <c r="L116" s="11" t="s">
        <v>1188</v>
      </c>
      <c r="M116" s="11" t="s">
        <v>1189</v>
      </c>
      <c r="N116" s="18">
        <v>850000</v>
      </c>
      <c r="O116" s="11" t="s">
        <v>1671</v>
      </c>
      <c r="P116" s="8">
        <v>5</v>
      </c>
      <c r="Q116" s="8">
        <v>0</v>
      </c>
      <c r="R116" s="8">
        <v>11</v>
      </c>
      <c r="S116" s="8">
        <v>0</v>
      </c>
      <c r="T116" s="8">
        <v>0</v>
      </c>
      <c r="U116" s="8">
        <v>16</v>
      </c>
      <c r="V116" s="8">
        <v>13</v>
      </c>
      <c r="W116" s="8">
        <v>0</v>
      </c>
      <c r="X116" s="8">
        <v>0</v>
      </c>
      <c r="Y116" s="8">
        <v>6</v>
      </c>
      <c r="Z116" s="8">
        <v>0</v>
      </c>
      <c r="AA116" s="19">
        <v>0</v>
      </c>
      <c r="AB116" s="8">
        <v>0</v>
      </c>
      <c r="AC116" s="8">
        <v>0</v>
      </c>
      <c r="AD116" s="8">
        <v>0</v>
      </c>
      <c r="AE116" s="8">
        <v>0</v>
      </c>
      <c r="AF116" s="8">
        <v>93.75</v>
      </c>
      <c r="AG116" s="8" t="s">
        <v>1686</v>
      </c>
      <c r="AH116" s="8" t="s">
        <v>1687</v>
      </c>
      <c r="AI116" s="60">
        <v>0</v>
      </c>
      <c r="AJ116" s="60">
        <v>0</v>
      </c>
      <c r="AK116" s="60">
        <v>0</v>
      </c>
      <c r="AL116" s="60">
        <f>Table2[[#This Row],[Company Direct Land Through FY20]]+Table2[[#This Row],[Company Direct Land FY20 and After]]</f>
        <v>0</v>
      </c>
      <c r="AM116" s="60">
        <v>0</v>
      </c>
      <c r="AN116" s="60">
        <v>0</v>
      </c>
      <c r="AO116" s="60">
        <v>0</v>
      </c>
      <c r="AP116" s="60">
        <f>Table2[[#This Row],[Company Direct Building Through FY20]]+Table2[[#This Row],[Company Direct Building FY20 and After]]</f>
        <v>0</v>
      </c>
      <c r="AQ116" s="60">
        <v>0</v>
      </c>
      <c r="AR116" s="60">
        <v>15.7905</v>
      </c>
      <c r="AS116" s="60">
        <v>0</v>
      </c>
      <c r="AT116" s="60">
        <f>Table2[[#This Row],[Mortgage Recording Tax Through FY20]]+Table2[[#This Row],[Mortgage Recording Tax FY20 and After]]</f>
        <v>15.7905</v>
      </c>
      <c r="AU116" s="60">
        <v>0</v>
      </c>
      <c r="AV116" s="60">
        <v>0</v>
      </c>
      <c r="AW116" s="60">
        <v>0</v>
      </c>
      <c r="AX116" s="60">
        <f>Table2[[#This Row],[Pilot Savings Through FY20]]+Table2[[#This Row],[Pilot Savings FY20 and After]]</f>
        <v>0</v>
      </c>
      <c r="AY116" s="60">
        <v>0</v>
      </c>
      <c r="AZ116" s="60">
        <v>15.7905</v>
      </c>
      <c r="BA116" s="60">
        <v>0</v>
      </c>
      <c r="BB116" s="60">
        <f>Table2[[#This Row],[Mortgage Recording Tax Exemption Through FY20]]+Table2[[#This Row],[Indirect and Induced Land FY20]]</f>
        <v>21.15</v>
      </c>
      <c r="BC116" s="60">
        <v>5.3594999999999997</v>
      </c>
      <c r="BD116" s="60">
        <v>32.647300000000001</v>
      </c>
      <c r="BE116" s="60">
        <v>7.2058999999999997</v>
      </c>
      <c r="BF116" s="60">
        <f>Table2[[#This Row],[Indirect and Induced Land Through FY20]]+Table2[[#This Row],[Indirect and Induced Land FY20 and After]]</f>
        <v>39.853200000000001</v>
      </c>
      <c r="BG116" s="60">
        <v>19.001899999999999</v>
      </c>
      <c r="BH116" s="60">
        <v>115.74930000000001</v>
      </c>
      <c r="BI116" s="60">
        <v>25.548400000000001</v>
      </c>
      <c r="BJ116" s="60">
        <f>Table2[[#This Row],[Indirect and Induced Building Through FY20]]+Table2[[#This Row],[Indirect and Induced Building FY20 and After]]</f>
        <v>141.29770000000002</v>
      </c>
      <c r="BK116" s="60">
        <v>24.3614</v>
      </c>
      <c r="BL116" s="60">
        <v>148.39660000000001</v>
      </c>
      <c r="BM116" s="60">
        <v>32.754300000000001</v>
      </c>
      <c r="BN116" s="60">
        <f>Table2[[#This Row],[TOTAL Real Property Related Taxes Through FY20]]+Table2[[#This Row],[TOTAL Real Property Related Taxes FY20 and After]]</f>
        <v>181.15090000000001</v>
      </c>
      <c r="BO116" s="60">
        <v>22.555900000000001</v>
      </c>
      <c r="BP116" s="60">
        <v>157.75290000000001</v>
      </c>
      <c r="BQ116" s="60">
        <v>30.326899999999998</v>
      </c>
      <c r="BR116" s="60">
        <f>Table2[[#This Row],[Company Direct Through FY20]]+Table2[[#This Row],[Company Direct FY20 and After]]</f>
        <v>188.07980000000001</v>
      </c>
      <c r="BS116" s="60">
        <v>0</v>
      </c>
      <c r="BT116" s="60">
        <v>0</v>
      </c>
      <c r="BU116" s="60">
        <v>0</v>
      </c>
      <c r="BV116" s="60">
        <f>Table2[[#This Row],[Sales Tax Exemption Through FY20]]+Table2[[#This Row],[Sales Tax Exemption FY20 and After]]</f>
        <v>0</v>
      </c>
      <c r="BW116" s="60">
        <v>0</v>
      </c>
      <c r="BX116" s="60">
        <v>0</v>
      </c>
      <c r="BY116" s="60">
        <v>0</v>
      </c>
      <c r="BZ116" s="60">
        <f>Table2[[#This Row],[Energy Tax Savings Through FY20]]+Table2[[#This Row],[Energy Tax Savings FY20 and After]]</f>
        <v>0</v>
      </c>
      <c r="CA116" s="60">
        <v>0</v>
      </c>
      <c r="CB116" s="60">
        <v>3.8671000000000002</v>
      </c>
      <c r="CC116" s="60">
        <v>0</v>
      </c>
      <c r="CD116" s="60">
        <f>Table2[[#This Row],[Tax Exempt Bond Savings Through FY20]]+Table2[[#This Row],[Tax Exempt Bond Savings FY20 and After]]</f>
        <v>3.8671000000000002</v>
      </c>
      <c r="CE116" s="60">
        <v>24.260300000000001</v>
      </c>
      <c r="CF116" s="60">
        <v>180.5624</v>
      </c>
      <c r="CG116" s="60">
        <v>32.618299999999998</v>
      </c>
      <c r="CH116" s="60">
        <f>Table2[[#This Row],[Indirect and Induced Through FY20]]+Table2[[#This Row],[Indirect and Induced FY20 and After]]</f>
        <v>213.1807</v>
      </c>
      <c r="CI116" s="60">
        <v>46.816200000000002</v>
      </c>
      <c r="CJ116" s="60">
        <v>334.44819999999999</v>
      </c>
      <c r="CK116" s="60">
        <v>62.9452</v>
      </c>
      <c r="CL116" s="60">
        <f>Table2[[#This Row],[TOTAL Income Consumption Use Taxes Through FY20]]+Table2[[#This Row],[TOTAL Income Consumption Use Taxes FY20 and After]]</f>
        <v>397.39339999999999</v>
      </c>
      <c r="CM116" s="60">
        <v>0</v>
      </c>
      <c r="CN116" s="60">
        <v>19.657599999999999</v>
      </c>
      <c r="CO116" s="60">
        <v>0</v>
      </c>
      <c r="CP116" s="60">
        <f>Table2[[#This Row],[Assistance Provided Through FY20]]+Table2[[#This Row],[Assistance Provided FY20 and After]]</f>
        <v>19.657599999999999</v>
      </c>
      <c r="CQ116" s="60">
        <v>0</v>
      </c>
      <c r="CR116" s="60">
        <v>0</v>
      </c>
      <c r="CS116" s="60">
        <v>0</v>
      </c>
      <c r="CT116" s="60">
        <f>Table2[[#This Row],[Recapture Cancellation Reduction Amount Through FY20]]+Table2[[#This Row],[Recapture Cancellation Reduction Amount FY20 and After]]</f>
        <v>0</v>
      </c>
      <c r="CU116" s="60">
        <v>0</v>
      </c>
      <c r="CV116" s="60">
        <v>0</v>
      </c>
      <c r="CW116" s="60">
        <v>0</v>
      </c>
      <c r="CX116" s="60">
        <f>Table2[[#This Row],[Penalty Paid Through FY20]]+Table2[[#This Row],[Penalty Paid FY20 and After]]</f>
        <v>0</v>
      </c>
      <c r="CY116" s="60">
        <v>0</v>
      </c>
      <c r="CZ116" s="60">
        <v>19.657599999999999</v>
      </c>
      <c r="DA116" s="60">
        <v>0</v>
      </c>
      <c r="DB116" s="60">
        <f>Table2[[#This Row],[TOTAL Assistance Net of Recapture Penalties Through FY20]]+Table2[[#This Row],[TOTAL Assistance Net of Recapture Penalties FY20 and After]]</f>
        <v>19.657599999999999</v>
      </c>
      <c r="DC116" s="60">
        <v>22.555900000000001</v>
      </c>
      <c r="DD116" s="60">
        <v>173.54339999999999</v>
      </c>
      <c r="DE116" s="60">
        <v>30.326899999999998</v>
      </c>
      <c r="DF116" s="60">
        <f>Table2[[#This Row],[Company Direct Tax Revenue Before Assistance Through FY20]]+Table2[[#This Row],[Company Direct Tax Revenue Before Assistance FY20 and After]]</f>
        <v>203.87029999999999</v>
      </c>
      <c r="DG116" s="60">
        <v>48.621699999999997</v>
      </c>
      <c r="DH116" s="60">
        <v>328.959</v>
      </c>
      <c r="DI116" s="60">
        <v>65.372600000000006</v>
      </c>
      <c r="DJ116" s="60">
        <f>Table2[[#This Row],[Indirect and Induced Tax Revenues FY20 and After]]+Table2[[#This Row],[Indirect and Induced Tax Revenues Through FY20]]</f>
        <v>394.33159999999998</v>
      </c>
      <c r="DK116" s="60">
        <v>71.177599999999998</v>
      </c>
      <c r="DL116" s="60">
        <v>502.50240000000002</v>
      </c>
      <c r="DM116" s="60">
        <v>95.6995</v>
      </c>
      <c r="DN116" s="60">
        <f>Table2[[#This Row],[TOTAL Tax Revenues Before Assistance FY20 and After]]+Table2[[#This Row],[TOTAL Tax Revenues Before Assistance Through FY20]]</f>
        <v>598.20190000000002</v>
      </c>
      <c r="DO116" s="60">
        <v>71.177599999999998</v>
      </c>
      <c r="DP116" s="60">
        <v>482.84480000000002</v>
      </c>
      <c r="DQ116" s="60">
        <v>95.6995</v>
      </c>
      <c r="DR116" s="60">
        <f>Table2[[#This Row],[TOTAL Tax Revenues Net of Assistance Recapture and Penalty Through FY20]]+Table2[[#This Row],[TOTAL Tax Revenues Net of Assistance Recapture and Penalty FY20 and After]]</f>
        <v>578.54430000000002</v>
      </c>
      <c r="DS116" s="60">
        <v>0</v>
      </c>
      <c r="DT116" s="60">
        <v>0</v>
      </c>
      <c r="DU116" s="60">
        <v>0</v>
      </c>
      <c r="DV116" s="60">
        <v>0</v>
      </c>
      <c r="DW116" s="74">
        <v>0</v>
      </c>
      <c r="DX116" s="74">
        <v>0</v>
      </c>
      <c r="DY116" s="74">
        <v>0</v>
      </c>
      <c r="DZ116" s="74">
        <v>16</v>
      </c>
      <c r="EA116" s="74">
        <v>0</v>
      </c>
      <c r="EB116" s="74">
        <v>0</v>
      </c>
      <c r="EC116" s="74">
        <v>0</v>
      </c>
      <c r="ED116" s="74">
        <v>16</v>
      </c>
      <c r="EE116" s="74">
        <v>0</v>
      </c>
      <c r="EF116" s="74">
        <v>0</v>
      </c>
      <c r="EG116" s="74">
        <v>0</v>
      </c>
      <c r="EH116" s="74">
        <v>100</v>
      </c>
      <c r="EI116" s="8">
        <f>Table2[[#This Row],[Total Industrial Employees FY20]]+Table2[[#This Row],[Total Restaurant Employees FY20]]+Table2[[#This Row],[Total Retail Employees FY20]]+Table2[[#This Row],[Total Other Employees FY20]]</f>
        <v>16</v>
      </c>
      <c r="EJ116" s="8">
        <f>Table2[[#This Row],[Number of Industrial Employees Earning More than Living Wage FY20]]+Table2[[#This Row],[Number of Restaurant Employees Earning More than Living Wage FY20]]+Table2[[#This Row],[Number of Retail Employees Earning More than Living Wage FY20]]+Table2[[#This Row],[Number of Other Employees Earning More than Living Wage FY20]]</f>
        <v>16</v>
      </c>
      <c r="EK116" s="72">
        <f>Table2[[#This Row],[Total Employees Earning More than Living Wage FY20]]/Table2[[#This Row],[Total Jobs FY20]]</f>
        <v>1</v>
      </c>
    </row>
    <row r="117" spans="1:141" x14ac:dyDescent="0.25">
      <c r="A117" s="9">
        <v>93313</v>
      </c>
      <c r="B117" s="11" t="s">
        <v>335</v>
      </c>
      <c r="C117" s="11" t="s">
        <v>788</v>
      </c>
      <c r="D117" s="11" t="s">
        <v>1045</v>
      </c>
      <c r="E117" s="15">
        <v>28</v>
      </c>
      <c r="F117" s="7">
        <v>12026</v>
      </c>
      <c r="G117" s="7">
        <v>81</v>
      </c>
      <c r="H117" s="7">
        <v>8543</v>
      </c>
      <c r="I117" s="7">
        <v>3832</v>
      </c>
      <c r="J117" s="7">
        <v>623210</v>
      </c>
      <c r="K117" s="11" t="s">
        <v>1107</v>
      </c>
      <c r="L117" s="11" t="s">
        <v>1299</v>
      </c>
      <c r="M117" s="11" t="s">
        <v>1300</v>
      </c>
      <c r="N117" s="18">
        <v>2420000</v>
      </c>
      <c r="O117" s="11" t="s">
        <v>1671</v>
      </c>
      <c r="P117" s="8">
        <v>7</v>
      </c>
      <c r="Q117" s="8">
        <v>0</v>
      </c>
      <c r="R117" s="8">
        <v>14</v>
      </c>
      <c r="S117" s="8">
        <v>0</v>
      </c>
      <c r="T117" s="8">
        <v>0</v>
      </c>
      <c r="U117" s="8">
        <v>21</v>
      </c>
      <c r="V117" s="8">
        <v>17</v>
      </c>
      <c r="W117" s="8">
        <v>0</v>
      </c>
      <c r="X117" s="8">
        <v>0</v>
      </c>
      <c r="Y117" s="8">
        <v>0</v>
      </c>
      <c r="Z117" s="8">
        <v>0</v>
      </c>
      <c r="AA117" s="19">
        <v>0</v>
      </c>
      <c r="AB117" s="8">
        <v>0</v>
      </c>
      <c r="AC117" s="8">
        <v>0</v>
      </c>
      <c r="AD117" s="8">
        <v>0</v>
      </c>
      <c r="AE117" s="8">
        <v>0</v>
      </c>
      <c r="AF117" s="8">
        <v>90.476190476190482</v>
      </c>
      <c r="AG117" s="8" t="s">
        <v>1686</v>
      </c>
      <c r="AH117" s="8" t="s">
        <v>1687</v>
      </c>
      <c r="AI117" s="60">
        <v>0</v>
      </c>
      <c r="AJ117" s="60">
        <v>0</v>
      </c>
      <c r="AK117" s="60">
        <v>0</v>
      </c>
      <c r="AL117" s="60">
        <f>Table2[[#This Row],[Company Direct Land Through FY20]]+Table2[[#This Row],[Company Direct Land FY20 and After]]</f>
        <v>0</v>
      </c>
      <c r="AM117" s="60">
        <v>0</v>
      </c>
      <c r="AN117" s="60">
        <v>0</v>
      </c>
      <c r="AO117" s="60">
        <v>0</v>
      </c>
      <c r="AP117" s="60">
        <f>Table2[[#This Row],[Company Direct Building Through FY20]]+Table2[[#This Row],[Company Direct Building FY20 and After]]</f>
        <v>0</v>
      </c>
      <c r="AQ117" s="60">
        <v>0</v>
      </c>
      <c r="AR117" s="60">
        <v>65.292900000000003</v>
      </c>
      <c r="AS117" s="60">
        <v>0</v>
      </c>
      <c r="AT117" s="60">
        <f>Table2[[#This Row],[Mortgage Recording Tax Through FY20]]+Table2[[#This Row],[Mortgage Recording Tax FY20 and After]]</f>
        <v>65.292900000000003</v>
      </c>
      <c r="AU117" s="60">
        <v>0</v>
      </c>
      <c r="AV117" s="60">
        <v>0</v>
      </c>
      <c r="AW117" s="60">
        <v>0</v>
      </c>
      <c r="AX117" s="60">
        <f>Table2[[#This Row],[Pilot Savings Through FY20]]+Table2[[#This Row],[Pilot Savings FY20 and After]]</f>
        <v>0</v>
      </c>
      <c r="AY117" s="60">
        <v>0</v>
      </c>
      <c r="AZ117" s="60">
        <v>65.292900000000003</v>
      </c>
      <c r="BA117" s="60">
        <v>0</v>
      </c>
      <c r="BB117" s="60">
        <f>Table2[[#This Row],[Mortgage Recording Tax Exemption Through FY20]]+Table2[[#This Row],[Indirect and Induced Land FY20]]</f>
        <v>72.301100000000005</v>
      </c>
      <c r="BC117" s="60">
        <v>7.0082000000000004</v>
      </c>
      <c r="BD117" s="60">
        <v>60.571599999999997</v>
      </c>
      <c r="BE117" s="60">
        <v>39.156300000000002</v>
      </c>
      <c r="BF117" s="60">
        <f>Table2[[#This Row],[Indirect and Induced Land Through FY20]]+Table2[[#This Row],[Indirect and Induced Land FY20 and After]]</f>
        <v>99.727900000000005</v>
      </c>
      <c r="BG117" s="60">
        <v>24.8474</v>
      </c>
      <c r="BH117" s="60">
        <v>214.75409999999999</v>
      </c>
      <c r="BI117" s="60">
        <v>138.82650000000001</v>
      </c>
      <c r="BJ117" s="60">
        <f>Table2[[#This Row],[Indirect and Induced Building Through FY20]]+Table2[[#This Row],[Indirect and Induced Building FY20 and After]]</f>
        <v>353.5806</v>
      </c>
      <c r="BK117" s="60">
        <v>31.855599999999999</v>
      </c>
      <c r="BL117" s="60">
        <v>275.32569999999998</v>
      </c>
      <c r="BM117" s="60">
        <v>177.9828</v>
      </c>
      <c r="BN117" s="60">
        <f>Table2[[#This Row],[TOTAL Real Property Related Taxes Through FY20]]+Table2[[#This Row],[TOTAL Real Property Related Taxes FY20 and After]]</f>
        <v>453.30849999999998</v>
      </c>
      <c r="BO117" s="60">
        <v>29.496200000000002</v>
      </c>
      <c r="BP117" s="60">
        <v>296.65199999999999</v>
      </c>
      <c r="BQ117" s="60">
        <v>164.7996</v>
      </c>
      <c r="BR117" s="60">
        <f>Table2[[#This Row],[Company Direct Through FY20]]+Table2[[#This Row],[Company Direct FY20 and After]]</f>
        <v>461.45159999999998</v>
      </c>
      <c r="BS117" s="60">
        <v>0</v>
      </c>
      <c r="BT117" s="60">
        <v>0</v>
      </c>
      <c r="BU117" s="60">
        <v>0</v>
      </c>
      <c r="BV117" s="60">
        <f>Table2[[#This Row],[Sales Tax Exemption Through FY20]]+Table2[[#This Row],[Sales Tax Exemption FY20 and After]]</f>
        <v>0</v>
      </c>
      <c r="BW117" s="60">
        <v>0</v>
      </c>
      <c r="BX117" s="60">
        <v>0</v>
      </c>
      <c r="BY117" s="60">
        <v>0</v>
      </c>
      <c r="BZ117" s="60">
        <f>Table2[[#This Row],[Energy Tax Savings Through FY20]]+Table2[[#This Row],[Energy Tax Savings FY20 and After]]</f>
        <v>0</v>
      </c>
      <c r="CA117" s="60">
        <v>0.66900000000000004</v>
      </c>
      <c r="CB117" s="60">
        <v>13.6586</v>
      </c>
      <c r="CC117" s="60">
        <v>2.9582000000000002</v>
      </c>
      <c r="CD117" s="60">
        <f>Table2[[#This Row],[Tax Exempt Bond Savings Through FY20]]+Table2[[#This Row],[Tax Exempt Bond Savings FY20 and After]]</f>
        <v>16.616800000000001</v>
      </c>
      <c r="CE117" s="60">
        <v>31.723400000000002</v>
      </c>
      <c r="CF117" s="60">
        <v>339.5675</v>
      </c>
      <c r="CG117" s="60">
        <v>177.2432</v>
      </c>
      <c r="CH117" s="60">
        <f>Table2[[#This Row],[Indirect and Induced Through FY20]]+Table2[[#This Row],[Indirect and Induced FY20 and After]]</f>
        <v>516.8107</v>
      </c>
      <c r="CI117" s="60">
        <v>60.550600000000003</v>
      </c>
      <c r="CJ117" s="60">
        <v>622.56089999999995</v>
      </c>
      <c r="CK117" s="60">
        <v>339.08460000000002</v>
      </c>
      <c r="CL117" s="60">
        <f>Table2[[#This Row],[TOTAL Income Consumption Use Taxes Through FY20]]+Table2[[#This Row],[TOTAL Income Consumption Use Taxes FY20 and After]]</f>
        <v>961.64549999999997</v>
      </c>
      <c r="CM117" s="60">
        <v>0.66900000000000004</v>
      </c>
      <c r="CN117" s="60">
        <v>78.951499999999996</v>
      </c>
      <c r="CO117" s="60">
        <v>2.9582000000000002</v>
      </c>
      <c r="CP117" s="60">
        <f>Table2[[#This Row],[Assistance Provided Through FY20]]+Table2[[#This Row],[Assistance Provided FY20 and After]]</f>
        <v>81.909700000000001</v>
      </c>
      <c r="CQ117" s="60">
        <v>0</v>
      </c>
      <c r="CR117" s="60">
        <v>0</v>
      </c>
      <c r="CS117" s="60">
        <v>0</v>
      </c>
      <c r="CT117" s="60">
        <f>Table2[[#This Row],[Recapture Cancellation Reduction Amount Through FY20]]+Table2[[#This Row],[Recapture Cancellation Reduction Amount FY20 and After]]</f>
        <v>0</v>
      </c>
      <c r="CU117" s="60">
        <v>0</v>
      </c>
      <c r="CV117" s="60">
        <v>0</v>
      </c>
      <c r="CW117" s="60">
        <v>0</v>
      </c>
      <c r="CX117" s="60">
        <f>Table2[[#This Row],[Penalty Paid Through FY20]]+Table2[[#This Row],[Penalty Paid FY20 and After]]</f>
        <v>0</v>
      </c>
      <c r="CY117" s="60">
        <v>0.66900000000000004</v>
      </c>
      <c r="CZ117" s="60">
        <v>78.951499999999996</v>
      </c>
      <c r="DA117" s="60">
        <v>2.9582000000000002</v>
      </c>
      <c r="DB117" s="60">
        <f>Table2[[#This Row],[TOTAL Assistance Net of Recapture Penalties Through FY20]]+Table2[[#This Row],[TOTAL Assistance Net of Recapture Penalties FY20 and After]]</f>
        <v>81.909700000000001</v>
      </c>
      <c r="DC117" s="60">
        <v>29.496200000000002</v>
      </c>
      <c r="DD117" s="60">
        <v>361.94490000000002</v>
      </c>
      <c r="DE117" s="60">
        <v>164.7996</v>
      </c>
      <c r="DF117" s="60">
        <f>Table2[[#This Row],[Company Direct Tax Revenue Before Assistance Through FY20]]+Table2[[#This Row],[Company Direct Tax Revenue Before Assistance FY20 and After]]</f>
        <v>526.74450000000002</v>
      </c>
      <c r="DG117" s="60">
        <v>63.579000000000001</v>
      </c>
      <c r="DH117" s="60">
        <v>614.89319999999998</v>
      </c>
      <c r="DI117" s="60">
        <v>355.226</v>
      </c>
      <c r="DJ117" s="60">
        <f>Table2[[#This Row],[Indirect and Induced Tax Revenues FY20 and After]]+Table2[[#This Row],[Indirect and Induced Tax Revenues Through FY20]]</f>
        <v>970.11919999999998</v>
      </c>
      <c r="DK117" s="60">
        <v>93.075199999999995</v>
      </c>
      <c r="DL117" s="60">
        <v>976.83810000000005</v>
      </c>
      <c r="DM117" s="60">
        <v>520.02560000000005</v>
      </c>
      <c r="DN117" s="60">
        <f>Table2[[#This Row],[TOTAL Tax Revenues Before Assistance FY20 and After]]+Table2[[#This Row],[TOTAL Tax Revenues Before Assistance Through FY20]]</f>
        <v>1496.8637000000001</v>
      </c>
      <c r="DO117" s="60">
        <v>92.406199999999998</v>
      </c>
      <c r="DP117" s="60">
        <v>897.88660000000004</v>
      </c>
      <c r="DQ117" s="60">
        <v>517.06740000000002</v>
      </c>
      <c r="DR117" s="60">
        <f>Table2[[#This Row],[TOTAL Tax Revenues Net of Assistance Recapture and Penalty Through FY20]]+Table2[[#This Row],[TOTAL Tax Revenues Net of Assistance Recapture and Penalty FY20 and After]]</f>
        <v>1414.9540000000002</v>
      </c>
      <c r="DS117" s="60">
        <v>0</v>
      </c>
      <c r="DT117" s="60">
        <v>0</v>
      </c>
      <c r="DU117" s="60">
        <v>0</v>
      </c>
      <c r="DV117" s="60">
        <v>0</v>
      </c>
      <c r="DW117" s="74">
        <v>0</v>
      </c>
      <c r="DX117" s="74">
        <v>0</v>
      </c>
      <c r="DY117" s="74">
        <v>0</v>
      </c>
      <c r="DZ117" s="74">
        <v>21</v>
      </c>
      <c r="EA117" s="74">
        <v>0</v>
      </c>
      <c r="EB117" s="74">
        <v>0</v>
      </c>
      <c r="EC117" s="74">
        <v>0</v>
      </c>
      <c r="ED117" s="74">
        <v>21</v>
      </c>
      <c r="EE117" s="74">
        <v>0</v>
      </c>
      <c r="EF117" s="74">
        <v>0</v>
      </c>
      <c r="EG117" s="74">
        <v>0</v>
      </c>
      <c r="EH117" s="74">
        <v>100</v>
      </c>
      <c r="EI117" s="8">
        <f>Table2[[#This Row],[Total Industrial Employees FY20]]+Table2[[#This Row],[Total Restaurant Employees FY20]]+Table2[[#This Row],[Total Retail Employees FY20]]+Table2[[#This Row],[Total Other Employees FY20]]</f>
        <v>21</v>
      </c>
      <c r="EJ117" s="8">
        <f>Table2[[#This Row],[Number of Industrial Employees Earning More than Living Wage FY20]]+Table2[[#This Row],[Number of Restaurant Employees Earning More than Living Wage FY20]]+Table2[[#This Row],[Number of Retail Employees Earning More than Living Wage FY20]]+Table2[[#This Row],[Number of Other Employees Earning More than Living Wage FY20]]</f>
        <v>21</v>
      </c>
      <c r="EK117" s="72">
        <f>Table2[[#This Row],[Total Employees Earning More than Living Wage FY20]]/Table2[[#This Row],[Total Jobs FY20]]</f>
        <v>1</v>
      </c>
    </row>
    <row r="118" spans="1:141" x14ac:dyDescent="0.25">
      <c r="A118" s="9">
        <v>93868</v>
      </c>
      <c r="B118" s="11" t="s">
        <v>391</v>
      </c>
      <c r="C118" s="11" t="s">
        <v>844</v>
      </c>
      <c r="D118" s="11" t="s">
        <v>1045</v>
      </c>
      <c r="E118" s="15">
        <v>28</v>
      </c>
      <c r="F118" s="7">
        <v>9444</v>
      </c>
      <c r="G118" s="7">
        <v>51</v>
      </c>
      <c r="H118" s="7">
        <v>9111</v>
      </c>
      <c r="I118" s="7">
        <v>8971</v>
      </c>
      <c r="J118" s="7">
        <v>624190</v>
      </c>
      <c r="K118" s="11" t="s">
        <v>1097</v>
      </c>
      <c r="L118" s="11" t="s">
        <v>1366</v>
      </c>
      <c r="M118" s="11" t="s">
        <v>1367</v>
      </c>
      <c r="N118" s="18">
        <v>4700000</v>
      </c>
      <c r="O118" s="11" t="s">
        <v>1671</v>
      </c>
      <c r="P118" s="8">
        <v>10</v>
      </c>
      <c r="Q118" s="8">
        <v>0</v>
      </c>
      <c r="R118" s="8">
        <v>34</v>
      </c>
      <c r="S118" s="8">
        <v>0</v>
      </c>
      <c r="T118" s="8">
        <v>0</v>
      </c>
      <c r="U118" s="8">
        <v>44</v>
      </c>
      <c r="V118" s="8">
        <v>39</v>
      </c>
      <c r="W118" s="8">
        <v>0</v>
      </c>
      <c r="X118" s="8">
        <v>0</v>
      </c>
      <c r="Y118" s="8">
        <v>54</v>
      </c>
      <c r="Z118" s="8">
        <v>0</v>
      </c>
      <c r="AA118" s="19">
        <v>0</v>
      </c>
      <c r="AB118" s="8">
        <v>0</v>
      </c>
      <c r="AC118" s="8">
        <v>0</v>
      </c>
      <c r="AD118" s="8">
        <v>0</v>
      </c>
      <c r="AE118" s="8">
        <v>0</v>
      </c>
      <c r="AF118" s="8">
        <v>79.545454545454547</v>
      </c>
      <c r="AG118" s="8" t="s">
        <v>1686</v>
      </c>
      <c r="AH118" s="8" t="s">
        <v>1687</v>
      </c>
      <c r="AI118" s="60">
        <v>0</v>
      </c>
      <c r="AJ118" s="60">
        <v>0</v>
      </c>
      <c r="AK118" s="60">
        <v>0</v>
      </c>
      <c r="AL118" s="60">
        <f>Table2[[#This Row],[Company Direct Land Through FY20]]+Table2[[#This Row],[Company Direct Land FY20 and After]]</f>
        <v>0</v>
      </c>
      <c r="AM118" s="60">
        <v>0</v>
      </c>
      <c r="AN118" s="60">
        <v>0</v>
      </c>
      <c r="AO118" s="60">
        <v>0</v>
      </c>
      <c r="AP118" s="60">
        <f>Table2[[#This Row],[Company Direct Building Through FY20]]+Table2[[#This Row],[Company Direct Building FY20 and After]]</f>
        <v>0</v>
      </c>
      <c r="AQ118" s="60">
        <v>0</v>
      </c>
      <c r="AR118" s="60">
        <v>79.223200000000006</v>
      </c>
      <c r="AS118" s="60">
        <v>0</v>
      </c>
      <c r="AT118" s="60">
        <f>Table2[[#This Row],[Mortgage Recording Tax Through FY20]]+Table2[[#This Row],[Mortgage Recording Tax FY20 and After]]</f>
        <v>79.223200000000006</v>
      </c>
      <c r="AU118" s="60">
        <v>0</v>
      </c>
      <c r="AV118" s="60">
        <v>0</v>
      </c>
      <c r="AW118" s="60">
        <v>0</v>
      </c>
      <c r="AX118" s="60">
        <f>Table2[[#This Row],[Pilot Savings Through FY20]]+Table2[[#This Row],[Pilot Savings FY20 and After]]</f>
        <v>0</v>
      </c>
      <c r="AY118" s="60">
        <v>0</v>
      </c>
      <c r="AZ118" s="60">
        <v>79.223200000000006</v>
      </c>
      <c r="BA118" s="60">
        <v>0</v>
      </c>
      <c r="BB118" s="60">
        <f>Table2[[#This Row],[Mortgage Recording Tax Exemption Through FY20]]+Table2[[#This Row],[Indirect and Induced Land FY20]]</f>
        <v>91.660899999999998</v>
      </c>
      <c r="BC118" s="60">
        <v>12.4377</v>
      </c>
      <c r="BD118" s="60">
        <v>87.826400000000007</v>
      </c>
      <c r="BE118" s="60">
        <v>57.951000000000001</v>
      </c>
      <c r="BF118" s="60">
        <f>Table2[[#This Row],[Indirect and Induced Land Through FY20]]+Table2[[#This Row],[Indirect and Induced Land FY20 and After]]</f>
        <v>145.7774</v>
      </c>
      <c r="BG118" s="60">
        <v>44.0974</v>
      </c>
      <c r="BH118" s="60">
        <v>311.38440000000003</v>
      </c>
      <c r="BI118" s="60">
        <v>205.46360000000001</v>
      </c>
      <c r="BJ118" s="60">
        <f>Table2[[#This Row],[Indirect and Induced Building Through FY20]]+Table2[[#This Row],[Indirect and Induced Building FY20 and After]]</f>
        <v>516.84800000000007</v>
      </c>
      <c r="BK118" s="60">
        <v>56.5351</v>
      </c>
      <c r="BL118" s="60">
        <v>399.21080000000001</v>
      </c>
      <c r="BM118" s="60">
        <v>263.41460000000001</v>
      </c>
      <c r="BN118" s="60">
        <f>Table2[[#This Row],[TOTAL Real Property Related Taxes Through FY20]]+Table2[[#This Row],[TOTAL Real Property Related Taxes FY20 and After]]</f>
        <v>662.62540000000001</v>
      </c>
      <c r="BO118" s="60">
        <v>54.118400000000001</v>
      </c>
      <c r="BP118" s="60">
        <v>388.00310000000002</v>
      </c>
      <c r="BQ118" s="60">
        <v>252.15479999999999</v>
      </c>
      <c r="BR118" s="60">
        <f>Table2[[#This Row],[Company Direct Through FY20]]+Table2[[#This Row],[Company Direct FY20 and After]]</f>
        <v>640.15790000000004</v>
      </c>
      <c r="BS118" s="60">
        <v>0</v>
      </c>
      <c r="BT118" s="60">
        <v>0</v>
      </c>
      <c r="BU118" s="60">
        <v>0</v>
      </c>
      <c r="BV118" s="60">
        <f>Table2[[#This Row],[Sales Tax Exemption Through FY20]]+Table2[[#This Row],[Sales Tax Exemption FY20 and After]]</f>
        <v>0</v>
      </c>
      <c r="BW118" s="60">
        <v>0</v>
      </c>
      <c r="BX118" s="60">
        <v>0</v>
      </c>
      <c r="BY118" s="60">
        <v>0</v>
      </c>
      <c r="BZ118" s="60">
        <f>Table2[[#This Row],[Energy Tax Savings Through FY20]]+Table2[[#This Row],[Energy Tax Savings FY20 and After]]</f>
        <v>0</v>
      </c>
      <c r="CA118" s="60">
        <v>1.3116000000000001</v>
      </c>
      <c r="CB118" s="60">
        <v>11.709300000000001</v>
      </c>
      <c r="CC118" s="60">
        <v>5.2759</v>
      </c>
      <c r="CD118" s="60">
        <f>Table2[[#This Row],[Tax Exempt Bond Savings Through FY20]]+Table2[[#This Row],[Tax Exempt Bond Savings FY20 and After]]</f>
        <v>16.985199999999999</v>
      </c>
      <c r="CE118" s="60">
        <v>56.300400000000003</v>
      </c>
      <c r="CF118" s="60">
        <v>443.58449999999999</v>
      </c>
      <c r="CG118" s="60">
        <v>262.32150000000001</v>
      </c>
      <c r="CH118" s="60">
        <f>Table2[[#This Row],[Indirect and Induced Through FY20]]+Table2[[#This Row],[Indirect and Induced FY20 and After]]</f>
        <v>705.90599999999995</v>
      </c>
      <c r="CI118" s="60">
        <v>109.10720000000001</v>
      </c>
      <c r="CJ118" s="60">
        <v>819.87829999999997</v>
      </c>
      <c r="CK118" s="60">
        <v>509.2004</v>
      </c>
      <c r="CL118" s="60">
        <f>Table2[[#This Row],[TOTAL Income Consumption Use Taxes Through FY20]]+Table2[[#This Row],[TOTAL Income Consumption Use Taxes FY20 and After]]</f>
        <v>1329.0787</v>
      </c>
      <c r="CM118" s="60">
        <v>1.3116000000000001</v>
      </c>
      <c r="CN118" s="60">
        <v>90.932500000000005</v>
      </c>
      <c r="CO118" s="60">
        <v>5.2759</v>
      </c>
      <c r="CP118" s="60">
        <f>Table2[[#This Row],[Assistance Provided Through FY20]]+Table2[[#This Row],[Assistance Provided FY20 and After]]</f>
        <v>96.208400000000012</v>
      </c>
      <c r="CQ118" s="60">
        <v>0</v>
      </c>
      <c r="CR118" s="60">
        <v>0</v>
      </c>
      <c r="CS118" s="60">
        <v>0</v>
      </c>
      <c r="CT118" s="60">
        <f>Table2[[#This Row],[Recapture Cancellation Reduction Amount Through FY20]]+Table2[[#This Row],[Recapture Cancellation Reduction Amount FY20 and After]]</f>
        <v>0</v>
      </c>
      <c r="CU118" s="60">
        <v>0</v>
      </c>
      <c r="CV118" s="60">
        <v>0</v>
      </c>
      <c r="CW118" s="60">
        <v>0</v>
      </c>
      <c r="CX118" s="60">
        <f>Table2[[#This Row],[Penalty Paid Through FY20]]+Table2[[#This Row],[Penalty Paid FY20 and After]]</f>
        <v>0</v>
      </c>
      <c r="CY118" s="60">
        <v>1.3116000000000001</v>
      </c>
      <c r="CZ118" s="60">
        <v>90.932500000000005</v>
      </c>
      <c r="DA118" s="60">
        <v>5.2759</v>
      </c>
      <c r="DB118" s="60">
        <f>Table2[[#This Row],[TOTAL Assistance Net of Recapture Penalties Through FY20]]+Table2[[#This Row],[TOTAL Assistance Net of Recapture Penalties FY20 and After]]</f>
        <v>96.208400000000012</v>
      </c>
      <c r="DC118" s="60">
        <v>54.118400000000001</v>
      </c>
      <c r="DD118" s="60">
        <v>467.22629999999998</v>
      </c>
      <c r="DE118" s="60">
        <v>252.15479999999999</v>
      </c>
      <c r="DF118" s="60">
        <f>Table2[[#This Row],[Company Direct Tax Revenue Before Assistance Through FY20]]+Table2[[#This Row],[Company Direct Tax Revenue Before Assistance FY20 and After]]</f>
        <v>719.38109999999995</v>
      </c>
      <c r="DG118" s="60">
        <v>112.8355</v>
      </c>
      <c r="DH118" s="60">
        <v>842.7953</v>
      </c>
      <c r="DI118" s="60">
        <v>525.73609999999996</v>
      </c>
      <c r="DJ118" s="60">
        <f>Table2[[#This Row],[Indirect and Induced Tax Revenues FY20 and After]]+Table2[[#This Row],[Indirect and Induced Tax Revenues Through FY20]]</f>
        <v>1368.5313999999998</v>
      </c>
      <c r="DK118" s="60">
        <v>166.9539</v>
      </c>
      <c r="DL118" s="60">
        <v>1310.0216</v>
      </c>
      <c r="DM118" s="60">
        <v>777.89089999999999</v>
      </c>
      <c r="DN118" s="60">
        <f>Table2[[#This Row],[TOTAL Tax Revenues Before Assistance FY20 and After]]+Table2[[#This Row],[TOTAL Tax Revenues Before Assistance Through FY20]]</f>
        <v>2087.9124999999999</v>
      </c>
      <c r="DO118" s="60">
        <v>165.64230000000001</v>
      </c>
      <c r="DP118" s="60">
        <v>1219.0890999999999</v>
      </c>
      <c r="DQ118" s="60">
        <v>772.61500000000001</v>
      </c>
      <c r="DR118" s="60">
        <f>Table2[[#This Row],[TOTAL Tax Revenues Net of Assistance Recapture and Penalty Through FY20]]+Table2[[#This Row],[TOTAL Tax Revenues Net of Assistance Recapture and Penalty FY20 and After]]</f>
        <v>1991.7040999999999</v>
      </c>
      <c r="DS118" s="60">
        <v>0</v>
      </c>
      <c r="DT118" s="60">
        <v>0</v>
      </c>
      <c r="DU118" s="60">
        <v>0</v>
      </c>
      <c r="DV118" s="60">
        <v>0</v>
      </c>
      <c r="DW118" s="74">
        <v>0</v>
      </c>
      <c r="DX118" s="74">
        <v>0</v>
      </c>
      <c r="DY118" s="74">
        <v>0</v>
      </c>
      <c r="DZ118" s="74">
        <v>44</v>
      </c>
      <c r="EA118" s="74">
        <v>0</v>
      </c>
      <c r="EB118" s="74">
        <v>0</v>
      </c>
      <c r="EC118" s="74">
        <v>0</v>
      </c>
      <c r="ED118" s="74">
        <v>44</v>
      </c>
      <c r="EE118" s="74">
        <v>0</v>
      </c>
      <c r="EF118" s="74">
        <v>0</v>
      </c>
      <c r="EG118" s="74">
        <v>0</v>
      </c>
      <c r="EH118" s="74">
        <v>100</v>
      </c>
      <c r="EI118" s="8">
        <f>Table2[[#This Row],[Total Industrial Employees FY20]]+Table2[[#This Row],[Total Restaurant Employees FY20]]+Table2[[#This Row],[Total Retail Employees FY20]]+Table2[[#This Row],[Total Other Employees FY20]]</f>
        <v>44</v>
      </c>
      <c r="EJ118" s="8">
        <f>Table2[[#This Row],[Number of Industrial Employees Earning More than Living Wage FY20]]+Table2[[#This Row],[Number of Restaurant Employees Earning More than Living Wage FY20]]+Table2[[#This Row],[Number of Retail Employees Earning More than Living Wage FY20]]+Table2[[#This Row],[Number of Other Employees Earning More than Living Wage FY20]]</f>
        <v>44</v>
      </c>
      <c r="EK118" s="72">
        <f>Table2[[#This Row],[Total Employees Earning More than Living Wage FY20]]/Table2[[#This Row],[Total Jobs FY20]]</f>
        <v>1</v>
      </c>
    </row>
    <row r="119" spans="1:141" x14ac:dyDescent="0.25">
      <c r="A119" s="9">
        <v>94044</v>
      </c>
      <c r="B119" s="11" t="s">
        <v>453</v>
      </c>
      <c r="C119" s="11" t="s">
        <v>906</v>
      </c>
      <c r="D119" s="11" t="s">
        <v>1046</v>
      </c>
      <c r="E119" s="15">
        <v>8</v>
      </c>
      <c r="F119" s="7">
        <v>1769</v>
      </c>
      <c r="G119" s="7">
        <v>1005</v>
      </c>
      <c r="H119" s="7">
        <v>25234</v>
      </c>
      <c r="I119" s="7">
        <v>22693</v>
      </c>
      <c r="J119" s="7">
        <v>624229</v>
      </c>
      <c r="K119" s="11" t="s">
        <v>1368</v>
      </c>
      <c r="L119" s="11" t="s">
        <v>1451</v>
      </c>
      <c r="M119" s="11" t="s">
        <v>1452</v>
      </c>
      <c r="N119" s="18">
        <v>6355000</v>
      </c>
      <c r="O119" s="11" t="s">
        <v>1671</v>
      </c>
      <c r="P119" s="8">
        <v>119</v>
      </c>
      <c r="Q119" s="8">
        <v>0</v>
      </c>
      <c r="R119" s="8">
        <v>405</v>
      </c>
      <c r="S119" s="8">
        <v>0</v>
      </c>
      <c r="T119" s="8">
        <v>0</v>
      </c>
      <c r="U119" s="8">
        <v>524</v>
      </c>
      <c r="V119" s="8">
        <v>464</v>
      </c>
      <c r="W119" s="8">
        <v>0</v>
      </c>
      <c r="X119" s="8">
        <v>0</v>
      </c>
      <c r="Y119" s="8">
        <v>124</v>
      </c>
      <c r="Z119" s="8">
        <v>4</v>
      </c>
      <c r="AA119" s="19">
        <v>30</v>
      </c>
      <c r="AB119" s="8">
        <v>11</v>
      </c>
      <c r="AC119" s="8">
        <v>9</v>
      </c>
      <c r="AD119" s="8">
        <v>21</v>
      </c>
      <c r="AE119" s="8">
        <v>30</v>
      </c>
      <c r="AF119" s="8">
        <v>84.92366412213741</v>
      </c>
      <c r="AG119" s="8" t="s">
        <v>1686</v>
      </c>
      <c r="AH119" s="8" t="s">
        <v>1686</v>
      </c>
      <c r="AI119" s="60">
        <v>0</v>
      </c>
      <c r="AJ119" s="60">
        <v>0</v>
      </c>
      <c r="AK119" s="60">
        <v>0</v>
      </c>
      <c r="AL119" s="60">
        <f>Table2[[#This Row],[Company Direct Land Through FY20]]+Table2[[#This Row],[Company Direct Land FY20 and After]]</f>
        <v>0</v>
      </c>
      <c r="AM119" s="60">
        <v>0</v>
      </c>
      <c r="AN119" s="60">
        <v>0</v>
      </c>
      <c r="AO119" s="60">
        <v>0</v>
      </c>
      <c r="AP119" s="60">
        <f>Table2[[#This Row],[Company Direct Building Through FY20]]+Table2[[#This Row],[Company Direct Building FY20 and After]]</f>
        <v>0</v>
      </c>
      <c r="AQ119" s="60">
        <v>0</v>
      </c>
      <c r="AR119" s="60">
        <v>104.0949</v>
      </c>
      <c r="AS119" s="60">
        <v>0</v>
      </c>
      <c r="AT119" s="60">
        <f>Table2[[#This Row],[Mortgage Recording Tax Through FY20]]+Table2[[#This Row],[Mortgage Recording Tax FY20 and After]]</f>
        <v>104.0949</v>
      </c>
      <c r="AU119" s="60">
        <v>0</v>
      </c>
      <c r="AV119" s="60">
        <v>0</v>
      </c>
      <c r="AW119" s="60">
        <v>0</v>
      </c>
      <c r="AX119" s="60">
        <f>Table2[[#This Row],[Pilot Savings Through FY20]]+Table2[[#This Row],[Pilot Savings FY20 and After]]</f>
        <v>0</v>
      </c>
      <c r="AY119" s="60">
        <v>0</v>
      </c>
      <c r="AZ119" s="60">
        <v>104.0949</v>
      </c>
      <c r="BA119" s="60">
        <v>0</v>
      </c>
      <c r="BB119" s="60">
        <f>Table2[[#This Row],[Mortgage Recording Tax Exemption Through FY20]]+Table2[[#This Row],[Indirect and Induced Land FY20]]</f>
        <v>252.07139999999998</v>
      </c>
      <c r="BC119" s="60">
        <v>147.97649999999999</v>
      </c>
      <c r="BD119" s="60">
        <v>677.50739999999996</v>
      </c>
      <c r="BE119" s="60">
        <v>1678.617</v>
      </c>
      <c r="BF119" s="60">
        <f>Table2[[#This Row],[Indirect and Induced Land Through FY20]]+Table2[[#This Row],[Indirect and Induced Land FY20 and After]]</f>
        <v>2356.1243999999997</v>
      </c>
      <c r="BG119" s="60">
        <v>524.64390000000003</v>
      </c>
      <c r="BH119" s="60">
        <v>2402.0716000000002</v>
      </c>
      <c r="BI119" s="60">
        <v>5951.4564</v>
      </c>
      <c r="BJ119" s="60">
        <f>Table2[[#This Row],[Indirect and Induced Building Through FY20]]+Table2[[#This Row],[Indirect and Induced Building FY20 and After]]</f>
        <v>8353.5280000000002</v>
      </c>
      <c r="BK119" s="60">
        <v>672.62040000000002</v>
      </c>
      <c r="BL119" s="60">
        <v>3079.5790000000002</v>
      </c>
      <c r="BM119" s="60">
        <v>7630.0734000000002</v>
      </c>
      <c r="BN119" s="60">
        <f>Table2[[#This Row],[TOTAL Real Property Related Taxes Through FY20]]+Table2[[#This Row],[TOTAL Real Property Related Taxes FY20 and After]]</f>
        <v>10709.652400000001</v>
      </c>
      <c r="BO119" s="60">
        <v>576.46979999999996</v>
      </c>
      <c r="BP119" s="60">
        <v>2743.4337999999998</v>
      </c>
      <c r="BQ119" s="60">
        <v>6539.3600999999999</v>
      </c>
      <c r="BR119" s="60">
        <f>Table2[[#This Row],[Company Direct Through FY20]]+Table2[[#This Row],[Company Direct FY20 and After]]</f>
        <v>9282.7939000000006</v>
      </c>
      <c r="BS119" s="60">
        <v>0</v>
      </c>
      <c r="BT119" s="60">
        <v>0</v>
      </c>
      <c r="BU119" s="60">
        <v>0</v>
      </c>
      <c r="BV119" s="60">
        <f>Table2[[#This Row],[Sales Tax Exemption Through FY20]]+Table2[[#This Row],[Sales Tax Exemption FY20 and After]]</f>
        <v>0</v>
      </c>
      <c r="BW119" s="60">
        <v>0</v>
      </c>
      <c r="BX119" s="60">
        <v>0</v>
      </c>
      <c r="BY119" s="60">
        <v>0</v>
      </c>
      <c r="BZ119" s="60">
        <f>Table2[[#This Row],[Energy Tax Savings Through FY20]]+Table2[[#This Row],[Energy Tax Savings FY20 and After]]</f>
        <v>0</v>
      </c>
      <c r="CA119" s="60">
        <v>4.0388999999999999</v>
      </c>
      <c r="CB119" s="60">
        <v>20.260400000000001</v>
      </c>
      <c r="CC119" s="60">
        <v>33.528500000000001</v>
      </c>
      <c r="CD119" s="60">
        <f>Table2[[#This Row],[Tax Exempt Bond Savings Through FY20]]+Table2[[#This Row],[Tax Exempt Bond Savings FY20 and After]]</f>
        <v>53.788899999999998</v>
      </c>
      <c r="CE119" s="60">
        <v>599.71079999999995</v>
      </c>
      <c r="CF119" s="60">
        <v>3023.8896</v>
      </c>
      <c r="CG119" s="60">
        <v>6803.0034999999998</v>
      </c>
      <c r="CH119" s="60">
        <f>Table2[[#This Row],[Indirect and Induced Through FY20]]+Table2[[#This Row],[Indirect and Induced FY20 and After]]</f>
        <v>9826.8930999999993</v>
      </c>
      <c r="CI119" s="60">
        <v>1172.1416999999999</v>
      </c>
      <c r="CJ119" s="60">
        <v>5747.0630000000001</v>
      </c>
      <c r="CK119" s="60">
        <v>13308.8351</v>
      </c>
      <c r="CL119" s="60">
        <f>Table2[[#This Row],[TOTAL Income Consumption Use Taxes Through FY20]]+Table2[[#This Row],[TOTAL Income Consumption Use Taxes FY20 and After]]</f>
        <v>19055.898099999999</v>
      </c>
      <c r="CM119" s="60">
        <v>4.0388999999999999</v>
      </c>
      <c r="CN119" s="60">
        <v>124.3553</v>
      </c>
      <c r="CO119" s="60">
        <v>33.528500000000001</v>
      </c>
      <c r="CP119" s="60">
        <f>Table2[[#This Row],[Assistance Provided Through FY20]]+Table2[[#This Row],[Assistance Provided FY20 and After]]</f>
        <v>157.88380000000001</v>
      </c>
      <c r="CQ119" s="60">
        <v>0</v>
      </c>
      <c r="CR119" s="60">
        <v>0</v>
      </c>
      <c r="CS119" s="60">
        <v>0</v>
      </c>
      <c r="CT119" s="60">
        <f>Table2[[#This Row],[Recapture Cancellation Reduction Amount Through FY20]]+Table2[[#This Row],[Recapture Cancellation Reduction Amount FY20 and After]]</f>
        <v>0</v>
      </c>
      <c r="CU119" s="60">
        <v>0</v>
      </c>
      <c r="CV119" s="60">
        <v>0</v>
      </c>
      <c r="CW119" s="60">
        <v>0</v>
      </c>
      <c r="CX119" s="60">
        <f>Table2[[#This Row],[Penalty Paid Through FY20]]+Table2[[#This Row],[Penalty Paid FY20 and After]]</f>
        <v>0</v>
      </c>
      <c r="CY119" s="60">
        <v>4.0388999999999999</v>
      </c>
      <c r="CZ119" s="60">
        <v>124.3553</v>
      </c>
      <c r="DA119" s="60">
        <v>33.528500000000001</v>
      </c>
      <c r="DB119" s="60">
        <f>Table2[[#This Row],[TOTAL Assistance Net of Recapture Penalties Through FY20]]+Table2[[#This Row],[TOTAL Assistance Net of Recapture Penalties FY20 and After]]</f>
        <v>157.88380000000001</v>
      </c>
      <c r="DC119" s="60">
        <v>576.46979999999996</v>
      </c>
      <c r="DD119" s="60">
        <v>2847.5286999999998</v>
      </c>
      <c r="DE119" s="60">
        <v>6539.3600999999999</v>
      </c>
      <c r="DF119" s="60">
        <f>Table2[[#This Row],[Company Direct Tax Revenue Before Assistance Through FY20]]+Table2[[#This Row],[Company Direct Tax Revenue Before Assistance FY20 and After]]</f>
        <v>9386.8888000000006</v>
      </c>
      <c r="DG119" s="60">
        <v>1272.3312000000001</v>
      </c>
      <c r="DH119" s="60">
        <v>6103.4686000000002</v>
      </c>
      <c r="DI119" s="60">
        <v>14433.0769</v>
      </c>
      <c r="DJ119" s="60">
        <f>Table2[[#This Row],[Indirect and Induced Tax Revenues FY20 and After]]+Table2[[#This Row],[Indirect and Induced Tax Revenues Through FY20]]</f>
        <v>20536.5455</v>
      </c>
      <c r="DK119" s="60">
        <v>1848.8009999999999</v>
      </c>
      <c r="DL119" s="60">
        <v>8950.9973000000009</v>
      </c>
      <c r="DM119" s="60">
        <v>20972.437000000002</v>
      </c>
      <c r="DN119" s="60">
        <f>Table2[[#This Row],[TOTAL Tax Revenues Before Assistance FY20 and After]]+Table2[[#This Row],[TOTAL Tax Revenues Before Assistance Through FY20]]</f>
        <v>29923.434300000001</v>
      </c>
      <c r="DO119" s="60">
        <v>1844.7620999999999</v>
      </c>
      <c r="DP119" s="60">
        <v>8826.6419999999998</v>
      </c>
      <c r="DQ119" s="60">
        <v>20938.908500000001</v>
      </c>
      <c r="DR119" s="60">
        <f>Table2[[#This Row],[TOTAL Tax Revenues Net of Assistance Recapture and Penalty Through FY20]]+Table2[[#This Row],[TOTAL Tax Revenues Net of Assistance Recapture and Penalty FY20 and After]]</f>
        <v>29765.550500000001</v>
      </c>
      <c r="DS119" s="60">
        <v>0</v>
      </c>
      <c r="DT119" s="60">
        <v>0</v>
      </c>
      <c r="DU119" s="60">
        <v>0</v>
      </c>
      <c r="DV119" s="60">
        <v>0</v>
      </c>
      <c r="DW119" s="74">
        <v>0</v>
      </c>
      <c r="DX119" s="74">
        <v>0</v>
      </c>
      <c r="DY119" s="74">
        <v>0</v>
      </c>
      <c r="DZ119" s="74">
        <v>524</v>
      </c>
      <c r="EA119" s="74">
        <v>0</v>
      </c>
      <c r="EB119" s="74">
        <v>0</v>
      </c>
      <c r="EC119" s="74">
        <v>0</v>
      </c>
      <c r="ED119" s="74">
        <v>524</v>
      </c>
      <c r="EE119" s="74">
        <v>0</v>
      </c>
      <c r="EF119" s="74">
        <v>0</v>
      </c>
      <c r="EG119" s="74">
        <v>0</v>
      </c>
      <c r="EH119" s="74">
        <v>100</v>
      </c>
      <c r="EI119" s="8">
        <f>Table2[[#This Row],[Total Industrial Employees FY20]]+Table2[[#This Row],[Total Restaurant Employees FY20]]+Table2[[#This Row],[Total Retail Employees FY20]]+Table2[[#This Row],[Total Other Employees FY20]]</f>
        <v>524</v>
      </c>
      <c r="EJ119" s="8">
        <f>Table2[[#This Row],[Number of Industrial Employees Earning More than Living Wage FY20]]+Table2[[#This Row],[Number of Restaurant Employees Earning More than Living Wage FY20]]+Table2[[#This Row],[Number of Retail Employees Earning More than Living Wage FY20]]+Table2[[#This Row],[Number of Other Employees Earning More than Living Wage FY20]]</f>
        <v>524</v>
      </c>
      <c r="EK119" s="72">
        <f>Table2[[#This Row],[Total Employees Earning More than Living Wage FY20]]/Table2[[#This Row],[Total Jobs FY20]]</f>
        <v>1</v>
      </c>
    </row>
    <row r="120" spans="1:141" x14ac:dyDescent="0.25">
      <c r="A120" s="9">
        <v>94185</v>
      </c>
      <c r="B120" s="11" t="s">
        <v>573</v>
      </c>
      <c r="C120" s="11" t="s">
        <v>1021</v>
      </c>
      <c r="D120" s="11" t="s">
        <v>1046</v>
      </c>
      <c r="E120" s="15">
        <v>7</v>
      </c>
      <c r="F120" s="7">
        <v>1967</v>
      </c>
      <c r="G120" s="7">
        <v>14</v>
      </c>
      <c r="H120" s="7">
        <v>9075</v>
      </c>
      <c r="I120" s="7">
        <v>27131</v>
      </c>
      <c r="J120" s="7">
        <v>624229</v>
      </c>
      <c r="K120" s="11" t="s">
        <v>1368</v>
      </c>
      <c r="L120" s="11" t="s">
        <v>1622</v>
      </c>
      <c r="M120" s="11" t="s">
        <v>1552</v>
      </c>
      <c r="N120" s="18">
        <v>13250000</v>
      </c>
      <c r="O120" s="11" t="s">
        <v>1663</v>
      </c>
      <c r="P120" s="8">
        <v>119</v>
      </c>
      <c r="Q120" s="8">
        <v>0</v>
      </c>
      <c r="R120" s="8">
        <v>405</v>
      </c>
      <c r="S120" s="8">
        <v>0</v>
      </c>
      <c r="T120" s="8">
        <v>0</v>
      </c>
      <c r="U120" s="8">
        <v>524</v>
      </c>
      <c r="V120" s="8">
        <v>464</v>
      </c>
      <c r="W120" s="8">
        <v>0</v>
      </c>
      <c r="X120" s="8">
        <v>0</v>
      </c>
      <c r="Y120" s="8">
        <v>0</v>
      </c>
      <c r="Z120" s="8">
        <v>55</v>
      </c>
      <c r="AA120" s="19">
        <v>30</v>
      </c>
      <c r="AB120" s="8">
        <v>11</v>
      </c>
      <c r="AC120" s="8">
        <v>9</v>
      </c>
      <c r="AD120" s="8">
        <v>21</v>
      </c>
      <c r="AE120" s="8">
        <v>30</v>
      </c>
      <c r="AF120" s="8">
        <v>84.92366412213741</v>
      </c>
      <c r="AG120" s="8" t="s">
        <v>1686</v>
      </c>
      <c r="AH120" s="8" t="s">
        <v>1686</v>
      </c>
      <c r="AI120" s="60">
        <v>0</v>
      </c>
      <c r="AJ120" s="60">
        <v>0</v>
      </c>
      <c r="AK120" s="60">
        <v>0</v>
      </c>
      <c r="AL120" s="60">
        <f>Table2[[#This Row],[Company Direct Land Through FY20]]+Table2[[#This Row],[Company Direct Land FY20 and After]]</f>
        <v>0</v>
      </c>
      <c r="AM120" s="60">
        <v>0</v>
      </c>
      <c r="AN120" s="60">
        <v>0</v>
      </c>
      <c r="AO120" s="60">
        <v>0</v>
      </c>
      <c r="AP120" s="60">
        <f>Table2[[#This Row],[Company Direct Building Through FY20]]+Table2[[#This Row],[Company Direct Building FY20 and After]]</f>
        <v>0</v>
      </c>
      <c r="AQ120" s="60">
        <v>0</v>
      </c>
      <c r="AR120" s="60">
        <v>0</v>
      </c>
      <c r="AS120" s="60">
        <v>0</v>
      </c>
      <c r="AT120" s="60">
        <f>Table2[[#This Row],[Mortgage Recording Tax Through FY20]]+Table2[[#This Row],[Mortgage Recording Tax FY20 and After]]</f>
        <v>0</v>
      </c>
      <c r="AU120" s="60">
        <v>0</v>
      </c>
      <c r="AV120" s="60">
        <v>0</v>
      </c>
      <c r="AW120" s="60">
        <v>0</v>
      </c>
      <c r="AX120" s="60">
        <f>Table2[[#This Row],[Pilot Savings Through FY20]]+Table2[[#This Row],[Pilot Savings FY20 and After]]</f>
        <v>0</v>
      </c>
      <c r="AY120" s="60">
        <v>0</v>
      </c>
      <c r="AZ120" s="60">
        <v>0</v>
      </c>
      <c r="BA120" s="60">
        <v>0</v>
      </c>
      <c r="BB120" s="60">
        <f>Table2[[#This Row],[Mortgage Recording Tax Exemption Through FY20]]+Table2[[#This Row],[Indirect and Induced Land FY20]]</f>
        <v>147.97649999999999</v>
      </c>
      <c r="BC120" s="60">
        <v>147.97649999999999</v>
      </c>
      <c r="BD120" s="60">
        <v>288.78390000000002</v>
      </c>
      <c r="BE120" s="60">
        <v>2659.5540999999998</v>
      </c>
      <c r="BF120" s="60">
        <f>Table2[[#This Row],[Indirect and Induced Land Through FY20]]+Table2[[#This Row],[Indirect and Induced Land FY20 and After]]</f>
        <v>2948.3379999999997</v>
      </c>
      <c r="BG120" s="60">
        <v>524.64390000000003</v>
      </c>
      <c r="BH120" s="60">
        <v>1023.8702</v>
      </c>
      <c r="BI120" s="60">
        <v>9429.3205999999991</v>
      </c>
      <c r="BJ120" s="60">
        <f>Table2[[#This Row],[Indirect and Induced Building Through FY20]]+Table2[[#This Row],[Indirect and Induced Building FY20 and After]]</f>
        <v>10453.190799999998</v>
      </c>
      <c r="BK120" s="60">
        <v>672.62040000000002</v>
      </c>
      <c r="BL120" s="60">
        <v>1312.6541</v>
      </c>
      <c r="BM120" s="60">
        <v>12088.8747</v>
      </c>
      <c r="BN120" s="60">
        <f>Table2[[#This Row],[TOTAL Real Property Related Taxes Through FY20]]+Table2[[#This Row],[TOTAL Real Property Related Taxes FY20 and After]]</f>
        <v>13401.5288</v>
      </c>
      <c r="BO120" s="60">
        <v>576.46979999999996</v>
      </c>
      <c r="BP120" s="60">
        <v>1148.2228</v>
      </c>
      <c r="BQ120" s="60">
        <v>10360.7798</v>
      </c>
      <c r="BR120" s="60">
        <f>Table2[[#This Row],[Company Direct Through FY20]]+Table2[[#This Row],[Company Direct FY20 and After]]</f>
        <v>11509.0026</v>
      </c>
      <c r="BS120" s="60">
        <v>0</v>
      </c>
      <c r="BT120" s="60">
        <v>0</v>
      </c>
      <c r="BU120" s="60">
        <v>0</v>
      </c>
      <c r="BV120" s="60">
        <f>Table2[[#This Row],[Sales Tax Exemption Through FY20]]+Table2[[#This Row],[Sales Tax Exemption FY20 and After]]</f>
        <v>0</v>
      </c>
      <c r="BW120" s="60">
        <v>0</v>
      </c>
      <c r="BX120" s="60">
        <v>0</v>
      </c>
      <c r="BY120" s="60">
        <v>0</v>
      </c>
      <c r="BZ120" s="60">
        <f>Table2[[#This Row],[Energy Tax Savings Through FY20]]+Table2[[#This Row],[Energy Tax Savings FY20 and After]]</f>
        <v>0</v>
      </c>
      <c r="CA120" s="60">
        <v>9.0953999999999997</v>
      </c>
      <c r="CB120" s="60">
        <v>13.1546</v>
      </c>
      <c r="CC120" s="60">
        <v>110.3138</v>
      </c>
      <c r="CD120" s="60">
        <f>Table2[[#This Row],[Tax Exempt Bond Savings Through FY20]]+Table2[[#This Row],[Tax Exempt Bond Savings FY20 and After]]</f>
        <v>123.4684</v>
      </c>
      <c r="CE120" s="60">
        <v>599.71079999999995</v>
      </c>
      <c r="CF120" s="60">
        <v>1204.2624000000001</v>
      </c>
      <c r="CG120" s="60">
        <v>10778.4879</v>
      </c>
      <c r="CH120" s="60">
        <f>Table2[[#This Row],[Indirect and Induced Through FY20]]+Table2[[#This Row],[Indirect and Induced FY20 and After]]</f>
        <v>11982.7503</v>
      </c>
      <c r="CI120" s="60">
        <v>1167.0852</v>
      </c>
      <c r="CJ120" s="60">
        <v>2339.3305999999998</v>
      </c>
      <c r="CK120" s="60">
        <v>21028.9539</v>
      </c>
      <c r="CL120" s="60">
        <f>Table2[[#This Row],[TOTAL Income Consumption Use Taxes Through FY20]]+Table2[[#This Row],[TOTAL Income Consumption Use Taxes FY20 and After]]</f>
        <v>23368.284500000002</v>
      </c>
      <c r="CM120" s="60">
        <v>9.0953999999999997</v>
      </c>
      <c r="CN120" s="60">
        <v>13.1546</v>
      </c>
      <c r="CO120" s="60">
        <v>110.3138</v>
      </c>
      <c r="CP120" s="60">
        <f>Table2[[#This Row],[Assistance Provided Through FY20]]+Table2[[#This Row],[Assistance Provided FY20 and After]]</f>
        <v>123.4684</v>
      </c>
      <c r="CQ120" s="60">
        <v>0</v>
      </c>
      <c r="CR120" s="60">
        <v>0</v>
      </c>
      <c r="CS120" s="60">
        <v>0</v>
      </c>
      <c r="CT120" s="60">
        <f>Table2[[#This Row],[Recapture Cancellation Reduction Amount Through FY20]]+Table2[[#This Row],[Recapture Cancellation Reduction Amount FY20 and After]]</f>
        <v>0</v>
      </c>
      <c r="CU120" s="60">
        <v>0</v>
      </c>
      <c r="CV120" s="60">
        <v>0</v>
      </c>
      <c r="CW120" s="60">
        <v>0</v>
      </c>
      <c r="CX120" s="60">
        <f>Table2[[#This Row],[Penalty Paid Through FY20]]+Table2[[#This Row],[Penalty Paid FY20 and After]]</f>
        <v>0</v>
      </c>
      <c r="CY120" s="60">
        <v>9.0953999999999997</v>
      </c>
      <c r="CZ120" s="60">
        <v>13.1546</v>
      </c>
      <c r="DA120" s="60">
        <v>110.3138</v>
      </c>
      <c r="DB120" s="60">
        <f>Table2[[#This Row],[TOTAL Assistance Net of Recapture Penalties Through FY20]]+Table2[[#This Row],[TOTAL Assistance Net of Recapture Penalties FY20 and After]]</f>
        <v>123.4684</v>
      </c>
      <c r="DC120" s="60">
        <v>576.46979999999996</v>
      </c>
      <c r="DD120" s="60">
        <v>1148.2228</v>
      </c>
      <c r="DE120" s="60">
        <v>10360.7798</v>
      </c>
      <c r="DF120" s="60">
        <f>Table2[[#This Row],[Company Direct Tax Revenue Before Assistance Through FY20]]+Table2[[#This Row],[Company Direct Tax Revenue Before Assistance FY20 and After]]</f>
        <v>11509.0026</v>
      </c>
      <c r="DG120" s="60">
        <v>1272.3312000000001</v>
      </c>
      <c r="DH120" s="60">
        <v>2516.9164999999998</v>
      </c>
      <c r="DI120" s="60">
        <v>22867.3626</v>
      </c>
      <c r="DJ120" s="60">
        <f>Table2[[#This Row],[Indirect and Induced Tax Revenues FY20 and After]]+Table2[[#This Row],[Indirect and Induced Tax Revenues Through FY20]]</f>
        <v>25384.2791</v>
      </c>
      <c r="DK120" s="60">
        <v>1848.8009999999999</v>
      </c>
      <c r="DL120" s="60">
        <v>3665.1392999999998</v>
      </c>
      <c r="DM120" s="60">
        <v>33228.142399999997</v>
      </c>
      <c r="DN120" s="60">
        <f>Table2[[#This Row],[TOTAL Tax Revenues Before Assistance FY20 and After]]+Table2[[#This Row],[TOTAL Tax Revenues Before Assistance Through FY20]]</f>
        <v>36893.2817</v>
      </c>
      <c r="DO120" s="60">
        <v>1839.7056</v>
      </c>
      <c r="DP120" s="60">
        <v>3651.9847</v>
      </c>
      <c r="DQ120" s="60">
        <v>33117.828600000001</v>
      </c>
      <c r="DR120" s="60">
        <f>Table2[[#This Row],[TOTAL Tax Revenues Net of Assistance Recapture and Penalty Through FY20]]+Table2[[#This Row],[TOTAL Tax Revenues Net of Assistance Recapture and Penalty FY20 and After]]</f>
        <v>36769.813300000002</v>
      </c>
      <c r="DS120" s="60">
        <v>0</v>
      </c>
      <c r="DT120" s="60">
        <v>0</v>
      </c>
      <c r="DU120" s="60">
        <v>0</v>
      </c>
      <c r="DV120" s="60">
        <v>0</v>
      </c>
      <c r="DW120" s="74">
        <v>0</v>
      </c>
      <c r="DX120" s="74">
        <v>0</v>
      </c>
      <c r="DY120" s="74">
        <v>0</v>
      </c>
      <c r="DZ120" s="74">
        <v>524</v>
      </c>
      <c r="EA120" s="74">
        <v>0</v>
      </c>
      <c r="EB120" s="74">
        <v>0</v>
      </c>
      <c r="EC120" s="74">
        <v>0</v>
      </c>
      <c r="ED120" s="74">
        <v>524</v>
      </c>
      <c r="EE120" s="74">
        <v>0</v>
      </c>
      <c r="EF120" s="74">
        <v>0</v>
      </c>
      <c r="EG120" s="74">
        <v>0</v>
      </c>
      <c r="EH120" s="74">
        <v>100</v>
      </c>
      <c r="EI120" s="8">
        <f>Table2[[#This Row],[Total Industrial Employees FY20]]+Table2[[#This Row],[Total Restaurant Employees FY20]]+Table2[[#This Row],[Total Retail Employees FY20]]+Table2[[#This Row],[Total Other Employees FY20]]</f>
        <v>524</v>
      </c>
      <c r="EJ120" s="8">
        <f>Table2[[#This Row],[Number of Industrial Employees Earning More than Living Wage FY20]]+Table2[[#This Row],[Number of Restaurant Employees Earning More than Living Wage FY20]]+Table2[[#This Row],[Number of Retail Employees Earning More than Living Wage FY20]]+Table2[[#This Row],[Number of Other Employees Earning More than Living Wage FY20]]</f>
        <v>524</v>
      </c>
      <c r="EK120" s="72">
        <f>Table2[[#This Row],[Total Employees Earning More than Living Wage FY20]]/Table2[[#This Row],[Total Jobs FY20]]</f>
        <v>1</v>
      </c>
    </row>
    <row r="121" spans="1:141" x14ac:dyDescent="0.25">
      <c r="A121" s="9">
        <v>93369</v>
      </c>
      <c r="B121" s="11" t="s">
        <v>343</v>
      </c>
      <c r="C121" s="11" t="s">
        <v>796</v>
      </c>
      <c r="D121" s="11" t="s">
        <v>1046</v>
      </c>
      <c r="E121" s="15">
        <v>10</v>
      </c>
      <c r="F121" s="7">
        <v>2127</v>
      </c>
      <c r="G121" s="7">
        <v>9</v>
      </c>
      <c r="H121" s="7">
        <v>2375</v>
      </c>
      <c r="I121" s="7">
        <v>5189</v>
      </c>
      <c r="J121" s="7">
        <v>623210</v>
      </c>
      <c r="K121" s="11" t="s">
        <v>1107</v>
      </c>
      <c r="L121" s="11" t="s">
        <v>1299</v>
      </c>
      <c r="M121" s="11" t="s">
        <v>1300</v>
      </c>
      <c r="N121" s="18">
        <v>1000000</v>
      </c>
      <c r="O121" s="11" t="s">
        <v>1671</v>
      </c>
      <c r="P121" s="8">
        <v>2</v>
      </c>
      <c r="Q121" s="8">
        <v>0</v>
      </c>
      <c r="R121" s="8">
        <v>16</v>
      </c>
      <c r="S121" s="8">
        <v>0</v>
      </c>
      <c r="T121" s="8">
        <v>1</v>
      </c>
      <c r="U121" s="8">
        <v>19</v>
      </c>
      <c r="V121" s="8">
        <v>18</v>
      </c>
      <c r="W121" s="8">
        <v>0</v>
      </c>
      <c r="X121" s="8">
        <v>0</v>
      </c>
      <c r="Y121" s="8">
        <v>0</v>
      </c>
      <c r="Z121" s="8">
        <v>0</v>
      </c>
      <c r="AA121" s="19">
        <v>0</v>
      </c>
      <c r="AB121" s="8">
        <v>0</v>
      </c>
      <c r="AC121" s="8">
        <v>0</v>
      </c>
      <c r="AD121" s="8">
        <v>0</v>
      </c>
      <c r="AE121" s="8">
        <v>0</v>
      </c>
      <c r="AF121" s="8">
        <v>100</v>
      </c>
      <c r="AG121" s="8" t="s">
        <v>1686</v>
      </c>
      <c r="AH121" s="8" t="s">
        <v>1687</v>
      </c>
      <c r="AI121" s="60">
        <v>0</v>
      </c>
      <c r="AJ121" s="60">
        <v>0</v>
      </c>
      <c r="AK121" s="60">
        <v>0</v>
      </c>
      <c r="AL121" s="60">
        <f>Table2[[#This Row],[Company Direct Land Through FY20]]+Table2[[#This Row],[Company Direct Land FY20 and After]]</f>
        <v>0</v>
      </c>
      <c r="AM121" s="60">
        <v>0</v>
      </c>
      <c r="AN121" s="60">
        <v>0</v>
      </c>
      <c r="AO121" s="60">
        <v>0</v>
      </c>
      <c r="AP121" s="60">
        <f>Table2[[#This Row],[Company Direct Building Through FY20]]+Table2[[#This Row],[Company Direct Building FY20 and After]]</f>
        <v>0</v>
      </c>
      <c r="AQ121" s="60">
        <v>0</v>
      </c>
      <c r="AR121" s="60">
        <v>17.864000000000001</v>
      </c>
      <c r="AS121" s="60">
        <v>0</v>
      </c>
      <c r="AT121" s="60">
        <f>Table2[[#This Row],[Mortgage Recording Tax Through FY20]]+Table2[[#This Row],[Mortgage Recording Tax FY20 and After]]</f>
        <v>17.864000000000001</v>
      </c>
      <c r="AU121" s="60">
        <v>0</v>
      </c>
      <c r="AV121" s="60">
        <v>0</v>
      </c>
      <c r="AW121" s="60">
        <v>0</v>
      </c>
      <c r="AX121" s="60">
        <f>Table2[[#This Row],[Pilot Savings Through FY20]]+Table2[[#This Row],[Pilot Savings FY20 and After]]</f>
        <v>0</v>
      </c>
      <c r="AY121" s="60">
        <v>0</v>
      </c>
      <c r="AZ121" s="60">
        <v>17.864000000000001</v>
      </c>
      <c r="BA121" s="60">
        <v>0</v>
      </c>
      <c r="BB121" s="60">
        <f>Table2[[#This Row],[Mortgage Recording Tax Exemption Through FY20]]+Table2[[#This Row],[Indirect and Induced Land FY20]]</f>
        <v>25.284400000000002</v>
      </c>
      <c r="BC121" s="60">
        <v>7.4203999999999999</v>
      </c>
      <c r="BD121" s="60">
        <v>39.5852</v>
      </c>
      <c r="BE121" s="60">
        <v>41.4587</v>
      </c>
      <c r="BF121" s="60">
        <f>Table2[[#This Row],[Indirect and Induced Land Through FY20]]+Table2[[#This Row],[Indirect and Induced Land FY20 and After]]</f>
        <v>81.043900000000008</v>
      </c>
      <c r="BG121" s="60">
        <v>26.308800000000002</v>
      </c>
      <c r="BH121" s="60">
        <v>140.34809999999999</v>
      </c>
      <c r="BI121" s="60">
        <v>146.9907</v>
      </c>
      <c r="BJ121" s="60">
        <f>Table2[[#This Row],[Indirect and Induced Building Through FY20]]+Table2[[#This Row],[Indirect and Induced Building FY20 and After]]</f>
        <v>287.33879999999999</v>
      </c>
      <c r="BK121" s="60">
        <v>33.729199999999999</v>
      </c>
      <c r="BL121" s="60">
        <v>179.9333</v>
      </c>
      <c r="BM121" s="60">
        <v>188.4494</v>
      </c>
      <c r="BN121" s="60">
        <f>Table2[[#This Row],[TOTAL Real Property Related Taxes Through FY20]]+Table2[[#This Row],[TOTAL Real Property Related Taxes FY20 and After]]</f>
        <v>368.3827</v>
      </c>
      <c r="BO121" s="60">
        <v>27.962</v>
      </c>
      <c r="BP121" s="60">
        <v>170.12129999999999</v>
      </c>
      <c r="BQ121" s="60">
        <v>156.2277</v>
      </c>
      <c r="BR121" s="60">
        <f>Table2[[#This Row],[Company Direct Through FY20]]+Table2[[#This Row],[Company Direct FY20 and After]]</f>
        <v>326.34899999999999</v>
      </c>
      <c r="BS121" s="60">
        <v>0</v>
      </c>
      <c r="BT121" s="60">
        <v>0</v>
      </c>
      <c r="BU121" s="60">
        <v>0</v>
      </c>
      <c r="BV121" s="60">
        <f>Table2[[#This Row],[Sales Tax Exemption Through FY20]]+Table2[[#This Row],[Sales Tax Exemption FY20 and After]]</f>
        <v>0</v>
      </c>
      <c r="BW121" s="60">
        <v>0</v>
      </c>
      <c r="BX121" s="60">
        <v>0</v>
      </c>
      <c r="BY121" s="60">
        <v>0</v>
      </c>
      <c r="BZ121" s="60">
        <f>Table2[[#This Row],[Energy Tax Savings Through FY20]]+Table2[[#This Row],[Energy Tax Savings FY20 and After]]</f>
        <v>0</v>
      </c>
      <c r="CA121" s="60">
        <v>0.51359999999999995</v>
      </c>
      <c r="CB121" s="60">
        <v>7.0453999999999999</v>
      </c>
      <c r="CC121" s="60">
        <v>2.2711000000000001</v>
      </c>
      <c r="CD121" s="60">
        <f>Table2[[#This Row],[Tax Exempt Bond Savings Through FY20]]+Table2[[#This Row],[Tax Exempt Bond Savings FY20 and After]]</f>
        <v>9.3164999999999996</v>
      </c>
      <c r="CE121" s="60">
        <v>30.0731</v>
      </c>
      <c r="CF121" s="60">
        <v>193.4546</v>
      </c>
      <c r="CG121" s="60">
        <v>168.023</v>
      </c>
      <c r="CH121" s="60">
        <f>Table2[[#This Row],[Indirect and Induced Through FY20]]+Table2[[#This Row],[Indirect and Induced FY20 and After]]</f>
        <v>361.4776</v>
      </c>
      <c r="CI121" s="60">
        <v>57.521500000000003</v>
      </c>
      <c r="CJ121" s="60">
        <v>356.53050000000002</v>
      </c>
      <c r="CK121" s="60">
        <v>321.9796</v>
      </c>
      <c r="CL121" s="60">
        <f>Table2[[#This Row],[TOTAL Income Consumption Use Taxes Through FY20]]+Table2[[#This Row],[TOTAL Income Consumption Use Taxes FY20 and After]]</f>
        <v>678.51009999999997</v>
      </c>
      <c r="CM121" s="60">
        <v>0.51359999999999995</v>
      </c>
      <c r="CN121" s="60">
        <v>24.909400000000002</v>
      </c>
      <c r="CO121" s="60">
        <v>2.2711000000000001</v>
      </c>
      <c r="CP121" s="60">
        <f>Table2[[#This Row],[Assistance Provided Through FY20]]+Table2[[#This Row],[Assistance Provided FY20 and After]]</f>
        <v>27.180500000000002</v>
      </c>
      <c r="CQ121" s="60">
        <v>0</v>
      </c>
      <c r="CR121" s="60">
        <v>0</v>
      </c>
      <c r="CS121" s="60">
        <v>0</v>
      </c>
      <c r="CT121" s="60">
        <f>Table2[[#This Row],[Recapture Cancellation Reduction Amount Through FY20]]+Table2[[#This Row],[Recapture Cancellation Reduction Amount FY20 and After]]</f>
        <v>0</v>
      </c>
      <c r="CU121" s="60">
        <v>0</v>
      </c>
      <c r="CV121" s="60">
        <v>0</v>
      </c>
      <c r="CW121" s="60">
        <v>0</v>
      </c>
      <c r="CX121" s="60">
        <f>Table2[[#This Row],[Penalty Paid Through FY20]]+Table2[[#This Row],[Penalty Paid FY20 and After]]</f>
        <v>0</v>
      </c>
      <c r="CY121" s="60">
        <v>0.51359999999999995</v>
      </c>
      <c r="CZ121" s="60">
        <v>24.909400000000002</v>
      </c>
      <c r="DA121" s="60">
        <v>2.2711000000000001</v>
      </c>
      <c r="DB121" s="60">
        <f>Table2[[#This Row],[TOTAL Assistance Net of Recapture Penalties Through FY20]]+Table2[[#This Row],[TOTAL Assistance Net of Recapture Penalties FY20 and After]]</f>
        <v>27.180500000000002</v>
      </c>
      <c r="DC121" s="60">
        <v>27.962</v>
      </c>
      <c r="DD121" s="60">
        <v>187.9853</v>
      </c>
      <c r="DE121" s="60">
        <v>156.2277</v>
      </c>
      <c r="DF121" s="60">
        <f>Table2[[#This Row],[Company Direct Tax Revenue Before Assistance Through FY20]]+Table2[[#This Row],[Company Direct Tax Revenue Before Assistance FY20 and After]]</f>
        <v>344.21299999999997</v>
      </c>
      <c r="DG121" s="60">
        <v>63.802300000000002</v>
      </c>
      <c r="DH121" s="60">
        <v>373.3879</v>
      </c>
      <c r="DI121" s="60">
        <v>356.47239999999999</v>
      </c>
      <c r="DJ121" s="60">
        <f>Table2[[#This Row],[Indirect and Induced Tax Revenues FY20 and After]]+Table2[[#This Row],[Indirect and Induced Tax Revenues Through FY20]]</f>
        <v>729.86030000000005</v>
      </c>
      <c r="DK121" s="60">
        <v>91.764300000000006</v>
      </c>
      <c r="DL121" s="60">
        <v>561.3732</v>
      </c>
      <c r="DM121" s="60">
        <v>512.70010000000002</v>
      </c>
      <c r="DN121" s="60">
        <f>Table2[[#This Row],[TOTAL Tax Revenues Before Assistance FY20 and After]]+Table2[[#This Row],[TOTAL Tax Revenues Before Assistance Through FY20]]</f>
        <v>1074.0733</v>
      </c>
      <c r="DO121" s="60">
        <v>91.250699999999995</v>
      </c>
      <c r="DP121" s="60">
        <v>536.46379999999999</v>
      </c>
      <c r="DQ121" s="60">
        <v>510.42899999999997</v>
      </c>
      <c r="DR121" s="60">
        <f>Table2[[#This Row],[TOTAL Tax Revenues Net of Assistance Recapture and Penalty Through FY20]]+Table2[[#This Row],[TOTAL Tax Revenues Net of Assistance Recapture and Penalty FY20 and After]]</f>
        <v>1046.8928000000001</v>
      </c>
      <c r="DS121" s="60">
        <v>0</v>
      </c>
      <c r="DT121" s="60">
        <v>0</v>
      </c>
      <c r="DU121" s="60">
        <v>0</v>
      </c>
      <c r="DV121" s="60">
        <v>0</v>
      </c>
      <c r="DW121" s="74">
        <v>0</v>
      </c>
      <c r="DX121" s="74">
        <v>0</v>
      </c>
      <c r="DY121" s="74">
        <v>0</v>
      </c>
      <c r="DZ121" s="74">
        <v>19</v>
      </c>
      <c r="EA121" s="74">
        <v>0</v>
      </c>
      <c r="EB121" s="74">
        <v>0</v>
      </c>
      <c r="EC121" s="74">
        <v>0</v>
      </c>
      <c r="ED121" s="74">
        <v>19</v>
      </c>
      <c r="EE121" s="74">
        <v>0</v>
      </c>
      <c r="EF121" s="74">
        <v>0</v>
      </c>
      <c r="EG121" s="74">
        <v>0</v>
      </c>
      <c r="EH121" s="74">
        <v>100</v>
      </c>
      <c r="EI121" s="8">
        <f>Table2[[#This Row],[Total Industrial Employees FY20]]+Table2[[#This Row],[Total Restaurant Employees FY20]]+Table2[[#This Row],[Total Retail Employees FY20]]+Table2[[#This Row],[Total Other Employees FY20]]</f>
        <v>19</v>
      </c>
      <c r="EJ121" s="8">
        <f>Table2[[#This Row],[Number of Industrial Employees Earning More than Living Wage FY20]]+Table2[[#This Row],[Number of Restaurant Employees Earning More than Living Wage FY20]]+Table2[[#This Row],[Number of Retail Employees Earning More than Living Wage FY20]]+Table2[[#This Row],[Number of Other Employees Earning More than Living Wage FY20]]</f>
        <v>19</v>
      </c>
      <c r="EK121" s="72">
        <f>Table2[[#This Row],[Total Employees Earning More than Living Wage FY20]]/Table2[[#This Row],[Total Jobs FY20]]</f>
        <v>1</v>
      </c>
    </row>
    <row r="122" spans="1:141" x14ac:dyDescent="0.25">
      <c r="A122" s="9">
        <v>94119</v>
      </c>
      <c r="B122" s="11" t="s">
        <v>514</v>
      </c>
      <c r="C122" s="11" t="s">
        <v>963</v>
      </c>
      <c r="D122" s="11" t="s">
        <v>1046</v>
      </c>
      <c r="E122" s="15">
        <v>5</v>
      </c>
      <c r="F122" s="7">
        <v>1581</v>
      </c>
      <c r="G122" s="7">
        <v>23</v>
      </c>
      <c r="H122" s="7">
        <v>45566</v>
      </c>
      <c r="I122" s="7">
        <v>261836</v>
      </c>
      <c r="J122" s="7">
        <v>611110</v>
      </c>
      <c r="K122" s="11" t="s">
        <v>1097</v>
      </c>
      <c r="L122" s="11" t="s">
        <v>1541</v>
      </c>
      <c r="M122" s="11" t="s">
        <v>1542</v>
      </c>
      <c r="N122" s="18">
        <v>75000000</v>
      </c>
      <c r="O122" s="11" t="s">
        <v>1671</v>
      </c>
      <c r="P122" s="8">
        <v>0</v>
      </c>
      <c r="Q122" s="8">
        <v>0</v>
      </c>
      <c r="R122" s="8">
        <v>0</v>
      </c>
      <c r="S122" s="8">
        <v>0</v>
      </c>
      <c r="T122" s="8">
        <v>0</v>
      </c>
      <c r="U122" s="8">
        <v>0</v>
      </c>
      <c r="V122" s="8">
        <v>218</v>
      </c>
      <c r="W122" s="8">
        <v>0</v>
      </c>
      <c r="X122" s="8">
        <v>0</v>
      </c>
      <c r="Y122" s="8">
        <v>207</v>
      </c>
      <c r="Z122" s="8">
        <v>16</v>
      </c>
      <c r="AA122" s="19">
        <v>0</v>
      </c>
      <c r="AB122" s="8">
        <v>0</v>
      </c>
      <c r="AC122" s="8">
        <v>0</v>
      </c>
      <c r="AD122" s="8">
        <v>0</v>
      </c>
      <c r="AE122" s="8">
        <v>0</v>
      </c>
      <c r="AF122" s="8">
        <v>0</v>
      </c>
      <c r="AI122" s="60">
        <v>0</v>
      </c>
      <c r="AJ122" s="60">
        <v>0</v>
      </c>
      <c r="AK122" s="60">
        <v>0</v>
      </c>
      <c r="AL122" s="60">
        <f>Table2[[#This Row],[Company Direct Land Through FY20]]+Table2[[#This Row],[Company Direct Land FY20 and After]]</f>
        <v>0</v>
      </c>
      <c r="AM122" s="60">
        <v>0</v>
      </c>
      <c r="AN122" s="60">
        <v>0</v>
      </c>
      <c r="AO122" s="60">
        <v>0</v>
      </c>
      <c r="AP122" s="60">
        <f>Table2[[#This Row],[Company Direct Building Through FY20]]+Table2[[#This Row],[Company Direct Building FY20 and After]]</f>
        <v>0</v>
      </c>
      <c r="AQ122" s="60">
        <v>0</v>
      </c>
      <c r="AR122" s="60">
        <v>1226.4000000000001</v>
      </c>
      <c r="AS122" s="60">
        <v>0</v>
      </c>
      <c r="AT122" s="60">
        <f>Table2[[#This Row],[Mortgage Recording Tax Through FY20]]+Table2[[#This Row],[Mortgage Recording Tax FY20 and After]]</f>
        <v>1226.4000000000001</v>
      </c>
      <c r="AU122" s="60">
        <v>0</v>
      </c>
      <c r="AV122" s="60">
        <v>0</v>
      </c>
      <c r="AW122" s="60">
        <v>0</v>
      </c>
      <c r="AX122" s="60">
        <f>Table2[[#This Row],[Pilot Savings Through FY20]]+Table2[[#This Row],[Pilot Savings FY20 and After]]</f>
        <v>0</v>
      </c>
      <c r="AY122" s="60">
        <v>0</v>
      </c>
      <c r="AZ122" s="60">
        <v>1226.4000000000001</v>
      </c>
      <c r="BA122" s="60">
        <v>0</v>
      </c>
      <c r="BB122" s="60">
        <f>Table2[[#This Row],[Mortgage Recording Tax Exemption Through FY20]]+Table2[[#This Row],[Indirect and Induced Land FY20]]</f>
        <v>1313.7713000000001</v>
      </c>
      <c r="BC122" s="60">
        <v>87.371300000000005</v>
      </c>
      <c r="BD122" s="60">
        <v>470.30869999999999</v>
      </c>
      <c r="BE122" s="60">
        <v>459.75110000000001</v>
      </c>
      <c r="BF122" s="60">
        <f>Table2[[#This Row],[Indirect and Induced Land Through FY20]]+Table2[[#This Row],[Indirect and Induced Land FY20 and After]]</f>
        <v>930.0598</v>
      </c>
      <c r="BG122" s="60">
        <v>309.77100000000002</v>
      </c>
      <c r="BH122" s="60">
        <v>1667.4582</v>
      </c>
      <c r="BI122" s="60">
        <v>1630.027</v>
      </c>
      <c r="BJ122" s="60">
        <f>Table2[[#This Row],[Indirect and Induced Building Through FY20]]+Table2[[#This Row],[Indirect and Induced Building FY20 and After]]</f>
        <v>3297.4852000000001</v>
      </c>
      <c r="BK122" s="60">
        <v>397.14229999999998</v>
      </c>
      <c r="BL122" s="60">
        <v>2137.7669000000001</v>
      </c>
      <c r="BM122" s="60">
        <v>2089.7781</v>
      </c>
      <c r="BN122" s="60">
        <f>Table2[[#This Row],[TOTAL Real Property Related Taxes Through FY20]]+Table2[[#This Row],[TOTAL Real Property Related Taxes FY20 and After]]</f>
        <v>4227.5450000000001</v>
      </c>
      <c r="BO122" s="60">
        <v>366.65710000000001</v>
      </c>
      <c r="BP122" s="60">
        <v>2084.0958999999998</v>
      </c>
      <c r="BQ122" s="60">
        <v>1929.364</v>
      </c>
      <c r="BR122" s="60">
        <f>Table2[[#This Row],[Company Direct Through FY20]]+Table2[[#This Row],[Company Direct FY20 and After]]</f>
        <v>4013.4598999999998</v>
      </c>
      <c r="BS122" s="60">
        <v>0</v>
      </c>
      <c r="BT122" s="60">
        <v>0</v>
      </c>
      <c r="BU122" s="60">
        <v>0</v>
      </c>
      <c r="BV122" s="60">
        <f>Table2[[#This Row],[Sales Tax Exemption Through FY20]]+Table2[[#This Row],[Sales Tax Exemption FY20 and After]]</f>
        <v>0</v>
      </c>
      <c r="BW122" s="60">
        <v>0</v>
      </c>
      <c r="BX122" s="60">
        <v>0</v>
      </c>
      <c r="BY122" s="60">
        <v>0</v>
      </c>
      <c r="BZ122" s="60">
        <f>Table2[[#This Row],[Energy Tax Savings Through FY20]]+Table2[[#This Row],[Energy Tax Savings FY20 and After]]</f>
        <v>0</v>
      </c>
      <c r="CA122" s="60">
        <v>47.360300000000002</v>
      </c>
      <c r="CB122" s="60">
        <v>171.7328</v>
      </c>
      <c r="CC122" s="60">
        <v>218.47290000000001</v>
      </c>
      <c r="CD122" s="60">
        <f>Table2[[#This Row],[Tax Exempt Bond Savings Through FY20]]+Table2[[#This Row],[Tax Exempt Bond Savings FY20 and After]]</f>
        <v>390.20569999999998</v>
      </c>
      <c r="CE122" s="60">
        <v>354.09350000000001</v>
      </c>
      <c r="CF122" s="60">
        <v>2060.2352999999998</v>
      </c>
      <c r="CG122" s="60">
        <v>1863.2534000000001</v>
      </c>
      <c r="CH122" s="60">
        <f>Table2[[#This Row],[Indirect and Induced Through FY20]]+Table2[[#This Row],[Indirect and Induced FY20 and After]]</f>
        <v>3923.4886999999999</v>
      </c>
      <c r="CI122" s="60">
        <v>673.39030000000002</v>
      </c>
      <c r="CJ122" s="60">
        <v>3972.5983999999999</v>
      </c>
      <c r="CK122" s="60">
        <v>3574.1444999999999</v>
      </c>
      <c r="CL122" s="60">
        <f>Table2[[#This Row],[TOTAL Income Consumption Use Taxes Through FY20]]+Table2[[#This Row],[TOTAL Income Consumption Use Taxes FY20 and After]]</f>
        <v>7546.7428999999993</v>
      </c>
      <c r="CM122" s="60">
        <v>47.360300000000002</v>
      </c>
      <c r="CN122" s="60">
        <v>1398.1328000000001</v>
      </c>
      <c r="CO122" s="60">
        <v>218.47290000000001</v>
      </c>
      <c r="CP122" s="60">
        <f>Table2[[#This Row],[Assistance Provided Through FY20]]+Table2[[#This Row],[Assistance Provided FY20 and After]]</f>
        <v>1616.6057000000001</v>
      </c>
      <c r="CQ122" s="60">
        <v>0</v>
      </c>
      <c r="CR122" s="60">
        <v>0</v>
      </c>
      <c r="CS122" s="60">
        <v>0</v>
      </c>
      <c r="CT122" s="60">
        <f>Table2[[#This Row],[Recapture Cancellation Reduction Amount Through FY20]]+Table2[[#This Row],[Recapture Cancellation Reduction Amount FY20 and After]]</f>
        <v>0</v>
      </c>
      <c r="CU122" s="60">
        <v>0</v>
      </c>
      <c r="CV122" s="60">
        <v>0</v>
      </c>
      <c r="CW122" s="60">
        <v>0</v>
      </c>
      <c r="CX122" s="60">
        <f>Table2[[#This Row],[Penalty Paid Through FY20]]+Table2[[#This Row],[Penalty Paid FY20 and After]]</f>
        <v>0</v>
      </c>
      <c r="CY122" s="60">
        <v>47.360300000000002</v>
      </c>
      <c r="CZ122" s="60">
        <v>1398.1328000000001</v>
      </c>
      <c r="DA122" s="60">
        <v>218.47290000000001</v>
      </c>
      <c r="DB122" s="60">
        <f>Table2[[#This Row],[TOTAL Assistance Net of Recapture Penalties Through FY20]]+Table2[[#This Row],[TOTAL Assistance Net of Recapture Penalties FY20 and After]]</f>
        <v>1616.6057000000001</v>
      </c>
      <c r="DC122" s="60">
        <v>366.65710000000001</v>
      </c>
      <c r="DD122" s="60">
        <v>3310.4958999999999</v>
      </c>
      <c r="DE122" s="60">
        <v>1929.364</v>
      </c>
      <c r="DF122" s="60">
        <f>Table2[[#This Row],[Company Direct Tax Revenue Before Assistance Through FY20]]+Table2[[#This Row],[Company Direct Tax Revenue Before Assistance FY20 and After]]</f>
        <v>5239.8598999999995</v>
      </c>
      <c r="DG122" s="60">
        <v>751.23580000000004</v>
      </c>
      <c r="DH122" s="60">
        <v>4198.0021999999999</v>
      </c>
      <c r="DI122" s="60">
        <v>3953.0315000000001</v>
      </c>
      <c r="DJ122" s="60">
        <f>Table2[[#This Row],[Indirect and Induced Tax Revenues FY20 and After]]+Table2[[#This Row],[Indirect and Induced Tax Revenues Through FY20]]</f>
        <v>8151.0337</v>
      </c>
      <c r="DK122" s="60">
        <v>1117.8929000000001</v>
      </c>
      <c r="DL122" s="60">
        <v>7508.4980999999998</v>
      </c>
      <c r="DM122" s="60">
        <v>5882.3954999999996</v>
      </c>
      <c r="DN122" s="60">
        <f>Table2[[#This Row],[TOTAL Tax Revenues Before Assistance FY20 and After]]+Table2[[#This Row],[TOTAL Tax Revenues Before Assistance Through FY20]]</f>
        <v>13390.893599999999</v>
      </c>
      <c r="DO122" s="60">
        <v>1070.5326</v>
      </c>
      <c r="DP122" s="60">
        <v>6110.3653000000004</v>
      </c>
      <c r="DQ122" s="60">
        <v>5663.9225999999999</v>
      </c>
      <c r="DR122" s="60">
        <f>Table2[[#This Row],[TOTAL Tax Revenues Net of Assistance Recapture and Penalty Through FY20]]+Table2[[#This Row],[TOTAL Tax Revenues Net of Assistance Recapture and Penalty FY20 and After]]</f>
        <v>11774.287899999999</v>
      </c>
      <c r="DS122" s="60">
        <v>0</v>
      </c>
      <c r="DT122" s="60">
        <v>0</v>
      </c>
      <c r="DU122" s="60">
        <v>0</v>
      </c>
      <c r="DV122" s="60">
        <v>0</v>
      </c>
      <c r="DW122" s="75">
        <v>0</v>
      </c>
      <c r="DX122" s="75">
        <v>0</v>
      </c>
      <c r="DY122" s="75">
        <v>0</v>
      </c>
      <c r="DZ122" s="75">
        <v>0</v>
      </c>
      <c r="EA122" s="75">
        <v>0</v>
      </c>
      <c r="EB122" s="75">
        <v>0</v>
      </c>
      <c r="EC122" s="75">
        <v>0</v>
      </c>
      <c r="ED122" s="75">
        <v>0</v>
      </c>
      <c r="EE122" s="75">
        <v>0</v>
      </c>
      <c r="EF122" s="75">
        <v>0</v>
      </c>
      <c r="EG122" s="75">
        <v>0</v>
      </c>
      <c r="EH122" s="75">
        <v>0</v>
      </c>
      <c r="EI122" s="76">
        <v>0</v>
      </c>
      <c r="EJ122" s="76">
        <v>0</v>
      </c>
      <c r="EK122" s="77">
        <v>0</v>
      </c>
    </row>
    <row r="123" spans="1:141" x14ac:dyDescent="0.25">
      <c r="A123" s="9">
        <v>94189</v>
      </c>
      <c r="B123" s="11" t="s">
        <v>577</v>
      </c>
      <c r="C123" s="11" t="s">
        <v>1025</v>
      </c>
      <c r="D123" s="11" t="s">
        <v>1045</v>
      </c>
      <c r="E123" s="15">
        <v>20</v>
      </c>
      <c r="F123" s="7">
        <v>5060</v>
      </c>
      <c r="G123" s="7">
        <v>37</v>
      </c>
      <c r="H123" s="7">
        <v>12300</v>
      </c>
      <c r="I123" s="7">
        <v>80000</v>
      </c>
      <c r="J123" s="7">
        <v>622110</v>
      </c>
      <c r="K123" s="11" t="s">
        <v>1097</v>
      </c>
      <c r="L123" s="11" t="s">
        <v>1627</v>
      </c>
      <c r="M123" s="11" t="s">
        <v>1628</v>
      </c>
      <c r="N123" s="18">
        <v>30000000</v>
      </c>
      <c r="O123" s="11" t="s">
        <v>1671</v>
      </c>
      <c r="P123" s="8">
        <v>0</v>
      </c>
      <c r="Q123" s="8">
        <v>0</v>
      </c>
      <c r="R123" s="8">
        <v>0</v>
      </c>
      <c r="S123" s="8">
        <v>0</v>
      </c>
      <c r="T123" s="8">
        <v>0</v>
      </c>
      <c r="U123" s="8">
        <v>0</v>
      </c>
      <c r="V123" s="8">
        <v>0</v>
      </c>
      <c r="W123" s="8">
        <v>41</v>
      </c>
      <c r="X123" s="8">
        <v>0</v>
      </c>
      <c r="Y123" s="8">
        <v>0</v>
      </c>
      <c r="Z123" s="8">
        <v>0</v>
      </c>
      <c r="AA123" s="19">
        <v>0</v>
      </c>
      <c r="AB123" s="8">
        <v>0</v>
      </c>
      <c r="AC123" s="8">
        <v>0</v>
      </c>
      <c r="AD123" s="8">
        <v>0</v>
      </c>
      <c r="AE123" s="8">
        <v>0</v>
      </c>
      <c r="AF123" s="8">
        <v>0</v>
      </c>
      <c r="AG123" s="8" t="s">
        <v>1686</v>
      </c>
      <c r="AH123" s="8" t="s">
        <v>1687</v>
      </c>
      <c r="AI123" s="60">
        <v>0</v>
      </c>
      <c r="AJ123" s="60">
        <v>0</v>
      </c>
      <c r="AK123" s="60">
        <v>0</v>
      </c>
      <c r="AL123" s="60">
        <f>Table2[[#This Row],[Company Direct Land Through FY20]]+Table2[[#This Row],[Company Direct Land FY20 and After]]</f>
        <v>0</v>
      </c>
      <c r="AM123" s="60">
        <v>0</v>
      </c>
      <c r="AN123" s="60">
        <v>0</v>
      </c>
      <c r="AO123" s="60">
        <v>0</v>
      </c>
      <c r="AP123" s="60">
        <f>Table2[[#This Row],[Company Direct Building Through FY20]]+Table2[[#This Row],[Company Direct Building FY20 and After]]</f>
        <v>0</v>
      </c>
      <c r="AQ123" s="60">
        <v>0</v>
      </c>
      <c r="AR123" s="60">
        <v>490.56</v>
      </c>
      <c r="AS123" s="60">
        <v>0</v>
      </c>
      <c r="AT123" s="60">
        <f>Table2[[#This Row],[Mortgage Recording Tax Through FY20]]+Table2[[#This Row],[Mortgage Recording Tax FY20 and After]]</f>
        <v>490.56</v>
      </c>
      <c r="AU123" s="60">
        <v>0</v>
      </c>
      <c r="AV123" s="60">
        <v>0</v>
      </c>
      <c r="AW123" s="60">
        <v>0</v>
      </c>
      <c r="AX123" s="60">
        <f>Table2[[#This Row],[Pilot Savings Through FY20]]+Table2[[#This Row],[Pilot Savings FY20 and After]]</f>
        <v>0</v>
      </c>
      <c r="AY123" s="60">
        <v>0</v>
      </c>
      <c r="AZ123" s="60">
        <v>490.56</v>
      </c>
      <c r="BA123" s="60">
        <v>0</v>
      </c>
      <c r="BB123" s="60">
        <f>Table2[[#This Row],[Mortgage Recording Tax Exemption Through FY20]]+Table2[[#This Row],[Indirect and Induced Land FY20]]</f>
        <v>526.41390000000001</v>
      </c>
      <c r="BC123" s="60">
        <v>35.853900000000003</v>
      </c>
      <c r="BD123" s="60">
        <v>44.080399999999997</v>
      </c>
      <c r="BE123" s="60">
        <v>175.00739999999999</v>
      </c>
      <c r="BF123" s="60">
        <f>Table2[[#This Row],[Indirect and Induced Land Through FY20]]+Table2[[#This Row],[Indirect and Induced Land FY20 and After]]</f>
        <v>219.08779999999999</v>
      </c>
      <c r="BG123" s="60">
        <v>127.11839999999999</v>
      </c>
      <c r="BH123" s="60">
        <v>156.2852</v>
      </c>
      <c r="BI123" s="60">
        <v>620.47590000000002</v>
      </c>
      <c r="BJ123" s="60">
        <f>Table2[[#This Row],[Indirect and Induced Building Through FY20]]+Table2[[#This Row],[Indirect and Induced Building FY20 and After]]</f>
        <v>776.76110000000006</v>
      </c>
      <c r="BK123" s="60">
        <v>162.97229999999999</v>
      </c>
      <c r="BL123" s="60">
        <v>200.3656</v>
      </c>
      <c r="BM123" s="60">
        <v>795.48329999999999</v>
      </c>
      <c r="BN123" s="60">
        <f>Table2[[#This Row],[TOTAL Real Property Related Taxes Through FY20]]+Table2[[#This Row],[TOTAL Real Property Related Taxes FY20 and After]]</f>
        <v>995.84889999999996</v>
      </c>
      <c r="BO123" s="60">
        <v>156.8331</v>
      </c>
      <c r="BP123" s="60">
        <v>194.61869999999999</v>
      </c>
      <c r="BQ123" s="60">
        <v>0</v>
      </c>
      <c r="BR123" s="60">
        <f>Table2[[#This Row],[Company Direct Through FY20]]+Table2[[#This Row],[Company Direct FY20 and After]]</f>
        <v>194.61869999999999</v>
      </c>
      <c r="BS123" s="60">
        <v>0</v>
      </c>
      <c r="BT123" s="60">
        <v>0</v>
      </c>
      <c r="BU123" s="60">
        <v>0</v>
      </c>
      <c r="BV123" s="60">
        <f>Table2[[#This Row],[Sales Tax Exemption Through FY20]]+Table2[[#This Row],[Sales Tax Exemption FY20 and After]]</f>
        <v>0</v>
      </c>
      <c r="BW123" s="60">
        <v>0</v>
      </c>
      <c r="BX123" s="60">
        <v>0</v>
      </c>
      <c r="BY123" s="60">
        <v>0</v>
      </c>
      <c r="BZ123" s="60">
        <f>Table2[[#This Row],[Energy Tax Savings Through FY20]]+Table2[[#This Row],[Energy Tax Savings FY20 and After]]</f>
        <v>0</v>
      </c>
      <c r="CA123" s="60">
        <v>16.923400000000001</v>
      </c>
      <c r="CB123" s="60">
        <v>24.389600000000002</v>
      </c>
      <c r="CC123" s="60">
        <v>205.256</v>
      </c>
      <c r="CD123" s="60">
        <f>Table2[[#This Row],[Tax Exempt Bond Savings Through FY20]]+Table2[[#This Row],[Tax Exempt Bond Savings FY20 and After]]</f>
        <v>229.6456</v>
      </c>
      <c r="CE123" s="60">
        <v>162.29589999999999</v>
      </c>
      <c r="CF123" s="60">
        <v>202.15119999999999</v>
      </c>
      <c r="CG123" s="60">
        <v>2916.9122000000002</v>
      </c>
      <c r="CH123" s="60">
        <f>Table2[[#This Row],[Indirect and Induced Through FY20]]+Table2[[#This Row],[Indirect and Induced FY20 and After]]</f>
        <v>3119.0634</v>
      </c>
      <c r="CI123" s="60">
        <v>302.2056</v>
      </c>
      <c r="CJ123" s="60">
        <v>372.38029999999998</v>
      </c>
      <c r="CK123" s="60">
        <v>2711.6561999999999</v>
      </c>
      <c r="CL123" s="60">
        <f>Table2[[#This Row],[TOTAL Income Consumption Use Taxes Through FY20]]+Table2[[#This Row],[TOTAL Income Consumption Use Taxes FY20 and After]]</f>
        <v>3084.0364999999997</v>
      </c>
      <c r="CM123" s="60">
        <v>16.923400000000001</v>
      </c>
      <c r="CN123" s="60">
        <v>514.94960000000003</v>
      </c>
      <c r="CO123" s="60">
        <v>205.256</v>
      </c>
      <c r="CP123" s="60">
        <f>Table2[[#This Row],[Assistance Provided Through FY20]]+Table2[[#This Row],[Assistance Provided FY20 and After]]</f>
        <v>720.2056</v>
      </c>
      <c r="CQ123" s="60">
        <v>0</v>
      </c>
      <c r="CR123" s="60">
        <v>0</v>
      </c>
      <c r="CS123" s="60">
        <v>0</v>
      </c>
      <c r="CT123" s="60">
        <f>Table2[[#This Row],[Recapture Cancellation Reduction Amount Through FY20]]+Table2[[#This Row],[Recapture Cancellation Reduction Amount FY20 and After]]</f>
        <v>0</v>
      </c>
      <c r="CU123" s="60">
        <v>0</v>
      </c>
      <c r="CV123" s="60">
        <v>0</v>
      </c>
      <c r="CW123" s="60">
        <v>0</v>
      </c>
      <c r="CX123" s="60">
        <f>Table2[[#This Row],[Penalty Paid Through FY20]]+Table2[[#This Row],[Penalty Paid FY20 and After]]</f>
        <v>0</v>
      </c>
      <c r="CY123" s="60">
        <v>16.923400000000001</v>
      </c>
      <c r="CZ123" s="60">
        <v>514.94960000000003</v>
      </c>
      <c r="DA123" s="60">
        <v>205.256</v>
      </c>
      <c r="DB123" s="60">
        <f>Table2[[#This Row],[TOTAL Assistance Net of Recapture Penalties Through FY20]]+Table2[[#This Row],[TOTAL Assistance Net of Recapture Penalties FY20 and After]]</f>
        <v>720.2056</v>
      </c>
      <c r="DC123" s="60">
        <v>156.8331</v>
      </c>
      <c r="DD123" s="60">
        <v>685.17870000000005</v>
      </c>
      <c r="DE123" s="60">
        <v>0</v>
      </c>
      <c r="DF123" s="60">
        <f>Table2[[#This Row],[Company Direct Tax Revenue Before Assistance Through FY20]]+Table2[[#This Row],[Company Direct Tax Revenue Before Assistance FY20 and After]]</f>
        <v>685.17870000000005</v>
      </c>
      <c r="DG123" s="60">
        <v>325.26819999999998</v>
      </c>
      <c r="DH123" s="60">
        <v>402.51679999999999</v>
      </c>
      <c r="DI123" s="60">
        <v>3712.3955000000001</v>
      </c>
      <c r="DJ123" s="60">
        <f>Table2[[#This Row],[Indirect and Induced Tax Revenues FY20 and After]]+Table2[[#This Row],[Indirect and Induced Tax Revenues Through FY20]]</f>
        <v>4114.9123</v>
      </c>
      <c r="DK123" s="60">
        <v>482.10129999999998</v>
      </c>
      <c r="DL123" s="60">
        <v>1087.6955</v>
      </c>
      <c r="DM123" s="60">
        <v>3712.3955000000001</v>
      </c>
      <c r="DN123" s="60">
        <f>Table2[[#This Row],[TOTAL Tax Revenues Before Assistance FY20 and After]]+Table2[[#This Row],[TOTAL Tax Revenues Before Assistance Through FY20]]</f>
        <v>4800.0910000000003</v>
      </c>
      <c r="DO123" s="60">
        <v>465.17790000000002</v>
      </c>
      <c r="DP123" s="60">
        <v>572.74590000000001</v>
      </c>
      <c r="DQ123" s="60">
        <v>3507.1395000000002</v>
      </c>
      <c r="DR123" s="60">
        <f>Table2[[#This Row],[TOTAL Tax Revenues Net of Assistance Recapture and Penalty Through FY20]]+Table2[[#This Row],[TOTAL Tax Revenues Net of Assistance Recapture and Penalty FY20 and After]]</f>
        <v>4079.8854000000001</v>
      </c>
      <c r="DS123" s="60">
        <v>0</v>
      </c>
      <c r="DT123" s="60">
        <v>0</v>
      </c>
      <c r="DU123" s="60">
        <v>0</v>
      </c>
      <c r="DV123" s="60">
        <v>0</v>
      </c>
      <c r="DW123" s="74">
        <v>0</v>
      </c>
      <c r="DX123" s="74">
        <v>0</v>
      </c>
      <c r="DY123" s="74">
        <v>0</v>
      </c>
      <c r="DZ123" s="74">
        <v>41</v>
      </c>
      <c r="EA123" s="74">
        <v>0</v>
      </c>
      <c r="EB123" s="74">
        <v>0</v>
      </c>
      <c r="EC123" s="74">
        <v>0</v>
      </c>
      <c r="ED123" s="74">
        <v>41</v>
      </c>
      <c r="EE123" s="74">
        <v>0</v>
      </c>
      <c r="EF123" s="74">
        <v>0</v>
      </c>
      <c r="EG123" s="74">
        <v>0</v>
      </c>
      <c r="EH123" s="74">
        <v>100</v>
      </c>
      <c r="EI123" s="8">
        <f>Table2[[#This Row],[Total Industrial Employees FY20]]+Table2[[#This Row],[Total Restaurant Employees FY20]]+Table2[[#This Row],[Total Retail Employees FY20]]+Table2[[#This Row],[Total Other Employees FY20]]</f>
        <v>41</v>
      </c>
      <c r="EJ123" s="8">
        <f>Table2[[#This Row],[Number of Industrial Employees Earning More than Living Wage FY20]]+Table2[[#This Row],[Number of Restaurant Employees Earning More than Living Wage FY20]]+Table2[[#This Row],[Number of Retail Employees Earning More than Living Wage FY20]]+Table2[[#This Row],[Number of Other Employees Earning More than Living Wage FY20]]</f>
        <v>41</v>
      </c>
      <c r="EK123" s="72">
        <f>Table2[[#This Row],[Total Employees Earning More than Living Wage FY20]]/Table2[[#This Row],[Total Jobs FY20]]</f>
        <v>1</v>
      </c>
    </row>
    <row r="124" spans="1:141" x14ac:dyDescent="0.25">
      <c r="A124" s="9">
        <v>93389</v>
      </c>
      <c r="B124" s="11" t="s">
        <v>153</v>
      </c>
      <c r="C124" s="11" t="s">
        <v>607</v>
      </c>
      <c r="D124" s="11" t="s">
        <v>1044</v>
      </c>
      <c r="E124" s="15">
        <v>33</v>
      </c>
      <c r="F124" s="7">
        <v>2059</v>
      </c>
      <c r="G124" s="7">
        <v>1</v>
      </c>
      <c r="H124" s="7">
        <v>144872</v>
      </c>
      <c r="I124" s="7">
        <v>1788709</v>
      </c>
      <c r="J124" s="7">
        <v>521110</v>
      </c>
      <c r="K124" s="11" t="s">
        <v>1062</v>
      </c>
      <c r="L124" s="11" t="s">
        <v>1063</v>
      </c>
      <c r="M124" s="11" t="s">
        <v>1064</v>
      </c>
      <c r="N124" s="18">
        <v>0</v>
      </c>
      <c r="O124" s="11" t="s">
        <v>1662</v>
      </c>
      <c r="P124" s="8">
        <v>26</v>
      </c>
      <c r="Q124" s="8">
        <v>0</v>
      </c>
      <c r="R124" s="8">
        <v>3780</v>
      </c>
      <c r="S124" s="8">
        <v>0</v>
      </c>
      <c r="T124" s="8">
        <v>0</v>
      </c>
      <c r="U124" s="8">
        <v>3806</v>
      </c>
      <c r="V124" s="8">
        <v>4973</v>
      </c>
      <c r="W124" s="8">
        <v>0</v>
      </c>
      <c r="X124" s="8">
        <v>4500</v>
      </c>
      <c r="Y124" s="8">
        <v>5000</v>
      </c>
      <c r="Z124" s="8">
        <v>1450</v>
      </c>
      <c r="AA124" s="19">
        <v>47</v>
      </c>
      <c r="AB124" s="8">
        <v>0</v>
      </c>
      <c r="AC124" s="8">
        <v>1</v>
      </c>
      <c r="AD124" s="8">
        <v>6</v>
      </c>
      <c r="AE124" s="8">
        <v>47</v>
      </c>
      <c r="AF124" s="8">
        <v>53.494482396216505</v>
      </c>
      <c r="AG124" s="8" t="s">
        <v>1686</v>
      </c>
      <c r="AH124" s="8" t="s">
        <v>1687</v>
      </c>
      <c r="AI124" s="60">
        <v>4878.4426999999996</v>
      </c>
      <c r="AJ124" s="60">
        <v>23127.100999999999</v>
      </c>
      <c r="AK124" s="60">
        <v>2306.7743999999998</v>
      </c>
      <c r="AL124" s="60">
        <f>Table2[[#This Row],[Company Direct Land Through FY20]]+Table2[[#This Row],[Company Direct Land FY20 and After]]</f>
        <v>25433.875399999997</v>
      </c>
      <c r="AM124" s="60">
        <v>9059.9650000000001</v>
      </c>
      <c r="AN124" s="60">
        <v>59869.798999999999</v>
      </c>
      <c r="AO124" s="60">
        <v>4284.0096000000003</v>
      </c>
      <c r="AP124" s="60">
        <f>Table2[[#This Row],[Company Direct Building Through FY20]]+Table2[[#This Row],[Company Direct Building FY20 and After]]</f>
        <v>64153.808599999997</v>
      </c>
      <c r="AQ124" s="60">
        <v>0</v>
      </c>
      <c r="AR124" s="60">
        <v>0</v>
      </c>
      <c r="AS124" s="60">
        <v>0</v>
      </c>
      <c r="AT124" s="60">
        <f>Table2[[#This Row],[Mortgage Recording Tax Through FY20]]+Table2[[#This Row],[Mortgage Recording Tax FY20 and After]]</f>
        <v>0</v>
      </c>
      <c r="AU124" s="60">
        <v>0</v>
      </c>
      <c r="AV124" s="60">
        <v>22247.1266</v>
      </c>
      <c r="AW124" s="60">
        <v>0</v>
      </c>
      <c r="AX124" s="60">
        <f>Table2[[#This Row],[Pilot Savings Through FY20]]+Table2[[#This Row],[Pilot Savings FY20 and After]]</f>
        <v>22247.1266</v>
      </c>
      <c r="AY124" s="60">
        <v>0</v>
      </c>
      <c r="AZ124" s="60">
        <v>0</v>
      </c>
      <c r="BA124" s="60">
        <v>0</v>
      </c>
      <c r="BB124" s="60">
        <f>Table2[[#This Row],[Mortgage Recording Tax Exemption Through FY20]]+Table2[[#This Row],[Indirect and Induced Land FY20]]</f>
        <v>9462.4439000000002</v>
      </c>
      <c r="BC124" s="60">
        <v>9462.4439000000002</v>
      </c>
      <c r="BD124" s="60">
        <v>85711.980899999995</v>
      </c>
      <c r="BE124" s="60">
        <v>4474.3218999999999</v>
      </c>
      <c r="BF124" s="60">
        <f>Table2[[#This Row],[Indirect and Induced Land Through FY20]]+Table2[[#This Row],[Indirect and Induced Land FY20 and After]]</f>
        <v>90186.30279999999</v>
      </c>
      <c r="BG124" s="60">
        <v>33548.664700000001</v>
      </c>
      <c r="BH124" s="60">
        <v>303887.9327</v>
      </c>
      <c r="BI124" s="60">
        <v>15863.5052</v>
      </c>
      <c r="BJ124" s="60">
        <f>Table2[[#This Row],[Indirect and Induced Building Through FY20]]+Table2[[#This Row],[Indirect and Induced Building FY20 and After]]</f>
        <v>319751.43790000002</v>
      </c>
      <c r="BK124" s="60">
        <v>56949.516300000003</v>
      </c>
      <c r="BL124" s="60">
        <v>450349.68699999998</v>
      </c>
      <c r="BM124" s="60">
        <v>26928.611099999998</v>
      </c>
      <c r="BN124" s="60">
        <f>Table2[[#This Row],[TOTAL Real Property Related Taxes Through FY20]]+Table2[[#This Row],[TOTAL Real Property Related Taxes FY20 and After]]</f>
        <v>477278.29809999996</v>
      </c>
      <c r="BO124" s="60">
        <v>80989.409400000004</v>
      </c>
      <c r="BP124" s="60">
        <v>919503.94299999997</v>
      </c>
      <c r="BQ124" s="60">
        <v>38295.888200000001</v>
      </c>
      <c r="BR124" s="60">
        <f>Table2[[#This Row],[Company Direct Through FY20]]+Table2[[#This Row],[Company Direct FY20 and After]]</f>
        <v>957799.83120000002</v>
      </c>
      <c r="BS124" s="60">
        <v>373.00130000000001</v>
      </c>
      <c r="BT124" s="60">
        <v>18915.971099999999</v>
      </c>
      <c r="BU124" s="60">
        <v>32884.028899999998</v>
      </c>
      <c r="BV124" s="60">
        <f>Table2[[#This Row],[Sales Tax Exemption Through FY20]]+Table2[[#This Row],[Sales Tax Exemption FY20 and After]]</f>
        <v>51800</v>
      </c>
      <c r="BW124" s="60">
        <v>0</v>
      </c>
      <c r="BX124" s="60">
        <v>0</v>
      </c>
      <c r="BY124" s="60">
        <v>0</v>
      </c>
      <c r="BZ124" s="60">
        <f>Table2[[#This Row],[Energy Tax Savings Through FY20]]+Table2[[#This Row],[Energy Tax Savings FY20 and After]]</f>
        <v>0</v>
      </c>
      <c r="CA124" s="60">
        <v>0</v>
      </c>
      <c r="CB124" s="60">
        <v>0</v>
      </c>
      <c r="CC124" s="60">
        <v>0</v>
      </c>
      <c r="CD124" s="60">
        <f>Table2[[#This Row],[Tax Exempt Bond Savings Through FY20]]+Table2[[#This Row],[Tax Exempt Bond Savings FY20 and After]]</f>
        <v>0</v>
      </c>
      <c r="CE124" s="60">
        <v>46630.533900000002</v>
      </c>
      <c r="CF124" s="60">
        <v>498673.6703</v>
      </c>
      <c r="CG124" s="60">
        <v>22049.274399999998</v>
      </c>
      <c r="CH124" s="60">
        <f>Table2[[#This Row],[Indirect and Induced Through FY20]]+Table2[[#This Row],[Indirect and Induced FY20 and After]]</f>
        <v>520722.94469999999</v>
      </c>
      <c r="CI124" s="60">
        <v>127246.942</v>
      </c>
      <c r="CJ124" s="60">
        <v>1399261.6421999999</v>
      </c>
      <c r="CK124" s="60">
        <v>27461.133699999998</v>
      </c>
      <c r="CL124" s="60">
        <f>Table2[[#This Row],[TOTAL Income Consumption Use Taxes Through FY20]]+Table2[[#This Row],[TOTAL Income Consumption Use Taxes FY20 and After]]</f>
        <v>1426722.7758999998</v>
      </c>
      <c r="CM124" s="60">
        <v>373.00130000000001</v>
      </c>
      <c r="CN124" s="60">
        <v>41163.097699999998</v>
      </c>
      <c r="CO124" s="60">
        <v>32884.028899999998</v>
      </c>
      <c r="CP124" s="60">
        <f>Table2[[#This Row],[Assistance Provided Through FY20]]+Table2[[#This Row],[Assistance Provided FY20 and After]]</f>
        <v>74047.126599999989</v>
      </c>
      <c r="CQ124" s="60">
        <v>0</v>
      </c>
      <c r="CR124" s="60">
        <v>218.81379999999999</v>
      </c>
      <c r="CS124" s="60">
        <v>0</v>
      </c>
      <c r="CT124" s="60">
        <f>Table2[[#This Row],[Recapture Cancellation Reduction Amount Through FY20]]+Table2[[#This Row],[Recapture Cancellation Reduction Amount FY20 and After]]</f>
        <v>218.81379999999999</v>
      </c>
      <c r="CU124" s="60">
        <v>0</v>
      </c>
      <c r="CV124" s="60">
        <v>0</v>
      </c>
      <c r="CW124" s="60">
        <v>0</v>
      </c>
      <c r="CX124" s="60">
        <f>Table2[[#This Row],[Penalty Paid Through FY20]]+Table2[[#This Row],[Penalty Paid FY20 and After]]</f>
        <v>0</v>
      </c>
      <c r="CY124" s="60">
        <v>373.00130000000001</v>
      </c>
      <c r="CZ124" s="60">
        <v>40944.283900000002</v>
      </c>
      <c r="DA124" s="60">
        <v>32884.028899999998</v>
      </c>
      <c r="DB124" s="60">
        <f>Table2[[#This Row],[TOTAL Assistance Net of Recapture Penalties Through FY20]]+Table2[[#This Row],[TOTAL Assistance Net of Recapture Penalties FY20 and After]]</f>
        <v>73828.3128</v>
      </c>
      <c r="DC124" s="60">
        <v>94927.8171</v>
      </c>
      <c r="DD124" s="60">
        <v>1002500.843</v>
      </c>
      <c r="DE124" s="60">
        <v>44886.672200000001</v>
      </c>
      <c r="DF124" s="60">
        <f>Table2[[#This Row],[Company Direct Tax Revenue Before Assistance Through FY20]]+Table2[[#This Row],[Company Direct Tax Revenue Before Assistance FY20 and After]]</f>
        <v>1047387.5152</v>
      </c>
      <c r="DG124" s="60">
        <v>89641.642500000002</v>
      </c>
      <c r="DH124" s="60">
        <v>888273.58389999997</v>
      </c>
      <c r="DI124" s="60">
        <v>42387.101499999997</v>
      </c>
      <c r="DJ124" s="60">
        <f>Table2[[#This Row],[Indirect and Induced Tax Revenues FY20 and After]]+Table2[[#This Row],[Indirect and Induced Tax Revenues Through FY20]]</f>
        <v>930660.68539999996</v>
      </c>
      <c r="DK124" s="60">
        <v>184569.4596</v>
      </c>
      <c r="DL124" s="60">
        <v>1890774.4269000001</v>
      </c>
      <c r="DM124" s="60">
        <v>87273.773700000005</v>
      </c>
      <c r="DN124" s="60">
        <f>Table2[[#This Row],[TOTAL Tax Revenues Before Assistance FY20 and After]]+Table2[[#This Row],[TOTAL Tax Revenues Before Assistance Through FY20]]</f>
        <v>1978048.2006000001</v>
      </c>
      <c r="DO124" s="60">
        <v>184196.4583</v>
      </c>
      <c r="DP124" s="60">
        <v>1849830.1429999999</v>
      </c>
      <c r="DQ124" s="60">
        <v>54389.7448</v>
      </c>
      <c r="DR124" s="60">
        <f>Table2[[#This Row],[TOTAL Tax Revenues Net of Assistance Recapture and Penalty Through FY20]]+Table2[[#This Row],[TOTAL Tax Revenues Net of Assistance Recapture and Penalty FY20 and After]]</f>
        <v>1904219.8877999999</v>
      </c>
      <c r="DS124" s="60">
        <v>0</v>
      </c>
      <c r="DT124" s="60">
        <v>0</v>
      </c>
      <c r="DU124" s="60">
        <v>0</v>
      </c>
      <c r="DV124" s="60">
        <v>0</v>
      </c>
      <c r="DW124" s="74">
        <v>0</v>
      </c>
      <c r="DX124" s="74">
        <v>0</v>
      </c>
      <c r="DY124" s="74">
        <v>0</v>
      </c>
      <c r="DZ124" s="74">
        <v>0</v>
      </c>
      <c r="EA124" s="74">
        <v>0</v>
      </c>
      <c r="EB124" s="74">
        <v>0</v>
      </c>
      <c r="EC124" s="74">
        <v>0</v>
      </c>
      <c r="ED124" s="74">
        <v>0</v>
      </c>
      <c r="EE124" s="74">
        <v>0</v>
      </c>
      <c r="EF124" s="74">
        <v>0</v>
      </c>
      <c r="EG124" s="74">
        <v>0</v>
      </c>
      <c r="EH124" s="74">
        <v>0</v>
      </c>
      <c r="EI124" s="8">
        <f>Table2[[#This Row],[Total Industrial Employees FY20]]+Table2[[#This Row],[Total Restaurant Employees FY20]]+Table2[[#This Row],[Total Retail Employees FY20]]+Table2[[#This Row],[Total Other Employees FY20]]</f>
        <v>0</v>
      </c>
      <c r="EJ124" s="8">
        <f>Table2[[#This Row],[Number of Industrial Employees Earning More than Living Wage FY20]]+Table2[[#This Row],[Number of Restaurant Employees Earning More than Living Wage FY20]]+Table2[[#This Row],[Number of Retail Employees Earning More than Living Wage FY20]]+Table2[[#This Row],[Number of Other Employees Earning More than Living Wage FY20]]</f>
        <v>0</v>
      </c>
      <c r="EK124" s="72">
        <v>0</v>
      </c>
    </row>
    <row r="125" spans="1:141" x14ac:dyDescent="0.25">
      <c r="A125" s="9">
        <v>92697</v>
      </c>
      <c r="B125" s="11" t="s">
        <v>216</v>
      </c>
      <c r="C125" s="11" t="s">
        <v>670</v>
      </c>
      <c r="D125" s="11" t="s">
        <v>1046</v>
      </c>
      <c r="E125" s="15">
        <v>5</v>
      </c>
      <c r="F125" s="7">
        <v>1373</v>
      </c>
      <c r="G125" s="7">
        <v>1</v>
      </c>
      <c r="H125" s="7">
        <v>4231466</v>
      </c>
      <c r="I125" s="7">
        <v>4786701</v>
      </c>
      <c r="J125" s="7">
        <v>611110</v>
      </c>
      <c r="K125" s="11" t="s">
        <v>1067</v>
      </c>
      <c r="L125" s="11" t="s">
        <v>1149</v>
      </c>
      <c r="M125" s="11" t="s">
        <v>1150</v>
      </c>
      <c r="N125" s="18">
        <v>18250000</v>
      </c>
      <c r="O125" s="11" t="s">
        <v>1671</v>
      </c>
      <c r="P125" s="8">
        <v>0</v>
      </c>
      <c r="Q125" s="8">
        <v>1</v>
      </c>
      <c r="R125" s="8">
        <v>111</v>
      </c>
      <c r="S125" s="8">
        <v>0</v>
      </c>
      <c r="T125" s="8">
        <v>0</v>
      </c>
      <c r="U125" s="8">
        <v>112</v>
      </c>
      <c r="V125" s="8">
        <v>111</v>
      </c>
      <c r="W125" s="8">
        <v>0</v>
      </c>
      <c r="X125" s="8">
        <v>0</v>
      </c>
      <c r="Y125" s="8">
        <v>68</v>
      </c>
      <c r="Z125" s="8">
        <v>30</v>
      </c>
      <c r="AA125" s="19">
        <v>0</v>
      </c>
      <c r="AB125" s="8">
        <v>0</v>
      </c>
      <c r="AC125" s="8">
        <v>0</v>
      </c>
      <c r="AD125" s="8">
        <v>0</v>
      </c>
      <c r="AE125" s="8">
        <v>0</v>
      </c>
      <c r="AF125" s="8">
        <v>75.892857142857139</v>
      </c>
      <c r="AG125" s="8" t="s">
        <v>1686</v>
      </c>
      <c r="AH125" s="8" t="s">
        <v>1686</v>
      </c>
      <c r="AI125" s="60">
        <v>0</v>
      </c>
      <c r="AJ125" s="60">
        <v>0</v>
      </c>
      <c r="AK125" s="60">
        <v>0</v>
      </c>
      <c r="AL125" s="60">
        <f>Table2[[#This Row],[Company Direct Land Through FY20]]+Table2[[#This Row],[Company Direct Land FY20 and After]]</f>
        <v>0</v>
      </c>
      <c r="AM125" s="60">
        <v>0</v>
      </c>
      <c r="AN125" s="60">
        <v>0</v>
      </c>
      <c r="AO125" s="60">
        <v>0</v>
      </c>
      <c r="AP125" s="60">
        <f>Table2[[#This Row],[Company Direct Building Through FY20]]+Table2[[#This Row],[Company Direct Building FY20 and After]]</f>
        <v>0</v>
      </c>
      <c r="AQ125" s="60">
        <v>0</v>
      </c>
      <c r="AR125" s="60">
        <v>320.19630000000001</v>
      </c>
      <c r="AS125" s="60">
        <v>0</v>
      </c>
      <c r="AT125" s="60">
        <f>Table2[[#This Row],[Mortgage Recording Tax Through FY20]]+Table2[[#This Row],[Mortgage Recording Tax FY20 and After]]</f>
        <v>320.19630000000001</v>
      </c>
      <c r="AU125" s="60">
        <v>0</v>
      </c>
      <c r="AV125" s="60">
        <v>0</v>
      </c>
      <c r="AW125" s="60">
        <v>0</v>
      </c>
      <c r="AX125" s="60">
        <f>Table2[[#This Row],[Pilot Savings Through FY20]]+Table2[[#This Row],[Pilot Savings FY20 and After]]</f>
        <v>0</v>
      </c>
      <c r="AY125" s="60">
        <v>0</v>
      </c>
      <c r="AZ125" s="60">
        <v>320.19630000000001</v>
      </c>
      <c r="BA125" s="60">
        <v>0</v>
      </c>
      <c r="BB125" s="60">
        <f>Table2[[#This Row],[Mortgage Recording Tax Exemption Through FY20]]+Table2[[#This Row],[Indirect and Induced Land FY20]]</f>
        <v>364.68389999999999</v>
      </c>
      <c r="BC125" s="60">
        <v>44.4876</v>
      </c>
      <c r="BD125" s="60">
        <v>478.8707</v>
      </c>
      <c r="BE125" s="60">
        <v>124.0689</v>
      </c>
      <c r="BF125" s="60">
        <f>Table2[[#This Row],[Indirect and Induced Land Through FY20]]+Table2[[#This Row],[Indirect and Induced Land FY20 and After]]</f>
        <v>602.93960000000004</v>
      </c>
      <c r="BG125" s="60">
        <v>157.7286</v>
      </c>
      <c r="BH125" s="60">
        <v>1697.8143</v>
      </c>
      <c r="BI125" s="60">
        <v>439.87920000000003</v>
      </c>
      <c r="BJ125" s="60">
        <f>Table2[[#This Row],[Indirect and Induced Building Through FY20]]+Table2[[#This Row],[Indirect and Induced Building FY20 and After]]</f>
        <v>2137.6934999999999</v>
      </c>
      <c r="BK125" s="60">
        <v>202.21619999999999</v>
      </c>
      <c r="BL125" s="60">
        <v>2176.6849999999999</v>
      </c>
      <c r="BM125" s="60">
        <v>563.94809999999995</v>
      </c>
      <c r="BN125" s="60">
        <f>Table2[[#This Row],[TOTAL Real Property Related Taxes Through FY20]]+Table2[[#This Row],[TOTAL Real Property Related Taxes FY20 and After]]</f>
        <v>2740.6331</v>
      </c>
      <c r="BO125" s="60">
        <v>186.69239999999999</v>
      </c>
      <c r="BP125" s="60">
        <v>2126.4459999999999</v>
      </c>
      <c r="BQ125" s="60">
        <v>520.65419999999995</v>
      </c>
      <c r="BR125" s="60">
        <f>Table2[[#This Row],[Company Direct Through FY20]]+Table2[[#This Row],[Company Direct FY20 and After]]</f>
        <v>2647.1001999999999</v>
      </c>
      <c r="BS125" s="60">
        <v>0</v>
      </c>
      <c r="BT125" s="60">
        <v>0</v>
      </c>
      <c r="BU125" s="60">
        <v>0</v>
      </c>
      <c r="BV125" s="60">
        <f>Table2[[#This Row],[Sales Tax Exemption Through FY20]]+Table2[[#This Row],[Sales Tax Exemption FY20 and After]]</f>
        <v>0</v>
      </c>
      <c r="BW125" s="60">
        <v>0</v>
      </c>
      <c r="BX125" s="60">
        <v>0</v>
      </c>
      <c r="BY125" s="60">
        <v>0</v>
      </c>
      <c r="BZ125" s="60">
        <f>Table2[[#This Row],[Energy Tax Savings Through FY20]]+Table2[[#This Row],[Energy Tax Savings FY20 and After]]</f>
        <v>0</v>
      </c>
      <c r="CA125" s="60">
        <v>14.7033</v>
      </c>
      <c r="CB125" s="60">
        <v>200.39179999999999</v>
      </c>
      <c r="CC125" s="60">
        <v>33.124600000000001</v>
      </c>
      <c r="CD125" s="60">
        <f>Table2[[#This Row],[Tax Exempt Bond Savings Through FY20]]+Table2[[#This Row],[Tax Exempt Bond Savings FY20 and After]]</f>
        <v>233.51639999999998</v>
      </c>
      <c r="CE125" s="60">
        <v>180.29669999999999</v>
      </c>
      <c r="CF125" s="60">
        <v>2509.7444</v>
      </c>
      <c r="CG125" s="60">
        <v>502.81790000000001</v>
      </c>
      <c r="CH125" s="60">
        <f>Table2[[#This Row],[Indirect and Induced Through FY20]]+Table2[[#This Row],[Indirect and Induced FY20 and After]]</f>
        <v>3012.5623000000001</v>
      </c>
      <c r="CI125" s="60">
        <v>352.28579999999999</v>
      </c>
      <c r="CJ125" s="60">
        <v>4435.7986000000001</v>
      </c>
      <c r="CK125" s="60">
        <v>990.34749999999997</v>
      </c>
      <c r="CL125" s="60">
        <f>Table2[[#This Row],[TOTAL Income Consumption Use Taxes Through FY20]]+Table2[[#This Row],[TOTAL Income Consumption Use Taxes FY20 and After]]</f>
        <v>5426.1460999999999</v>
      </c>
      <c r="CM125" s="60">
        <v>14.7033</v>
      </c>
      <c r="CN125" s="60">
        <v>520.58810000000005</v>
      </c>
      <c r="CO125" s="60">
        <v>33.124600000000001</v>
      </c>
      <c r="CP125" s="60">
        <f>Table2[[#This Row],[Assistance Provided Through FY20]]+Table2[[#This Row],[Assistance Provided FY20 and After]]</f>
        <v>553.71270000000004</v>
      </c>
      <c r="CQ125" s="60">
        <v>0</v>
      </c>
      <c r="CR125" s="60">
        <v>0</v>
      </c>
      <c r="CS125" s="60">
        <v>0</v>
      </c>
      <c r="CT125" s="60">
        <f>Table2[[#This Row],[Recapture Cancellation Reduction Amount Through FY20]]+Table2[[#This Row],[Recapture Cancellation Reduction Amount FY20 and After]]</f>
        <v>0</v>
      </c>
      <c r="CU125" s="60">
        <v>0</v>
      </c>
      <c r="CV125" s="60">
        <v>0</v>
      </c>
      <c r="CW125" s="60">
        <v>0</v>
      </c>
      <c r="CX125" s="60">
        <f>Table2[[#This Row],[Penalty Paid Through FY20]]+Table2[[#This Row],[Penalty Paid FY20 and After]]</f>
        <v>0</v>
      </c>
      <c r="CY125" s="60">
        <v>14.7033</v>
      </c>
      <c r="CZ125" s="60">
        <v>520.58810000000005</v>
      </c>
      <c r="DA125" s="60">
        <v>33.124600000000001</v>
      </c>
      <c r="DB125" s="60">
        <f>Table2[[#This Row],[TOTAL Assistance Net of Recapture Penalties Through FY20]]+Table2[[#This Row],[TOTAL Assistance Net of Recapture Penalties FY20 and After]]</f>
        <v>553.71270000000004</v>
      </c>
      <c r="DC125" s="60">
        <v>186.69239999999999</v>
      </c>
      <c r="DD125" s="60">
        <v>2446.6423</v>
      </c>
      <c r="DE125" s="60">
        <v>520.65419999999995</v>
      </c>
      <c r="DF125" s="60">
        <f>Table2[[#This Row],[Company Direct Tax Revenue Before Assistance Through FY20]]+Table2[[#This Row],[Company Direct Tax Revenue Before Assistance FY20 and After]]</f>
        <v>2967.2964999999999</v>
      </c>
      <c r="DG125" s="60">
        <v>382.5129</v>
      </c>
      <c r="DH125" s="60">
        <v>4686.4294</v>
      </c>
      <c r="DI125" s="60">
        <v>1066.7660000000001</v>
      </c>
      <c r="DJ125" s="60">
        <f>Table2[[#This Row],[Indirect and Induced Tax Revenues FY20 and After]]+Table2[[#This Row],[Indirect and Induced Tax Revenues Through FY20]]</f>
        <v>5753.1954000000005</v>
      </c>
      <c r="DK125" s="60">
        <v>569.20529999999997</v>
      </c>
      <c r="DL125" s="60">
        <v>7133.0717000000004</v>
      </c>
      <c r="DM125" s="60">
        <v>1587.4202</v>
      </c>
      <c r="DN125" s="60">
        <f>Table2[[#This Row],[TOTAL Tax Revenues Before Assistance FY20 and After]]+Table2[[#This Row],[TOTAL Tax Revenues Before Assistance Through FY20]]</f>
        <v>8720.4919000000009</v>
      </c>
      <c r="DO125" s="60">
        <v>554.50199999999995</v>
      </c>
      <c r="DP125" s="60">
        <v>6612.4835999999996</v>
      </c>
      <c r="DQ125" s="60">
        <v>1554.2955999999999</v>
      </c>
      <c r="DR125" s="60">
        <f>Table2[[#This Row],[TOTAL Tax Revenues Net of Assistance Recapture and Penalty Through FY20]]+Table2[[#This Row],[TOTAL Tax Revenues Net of Assistance Recapture and Penalty FY20 and After]]</f>
        <v>8166.779199999999</v>
      </c>
      <c r="DS125" s="60">
        <v>0</v>
      </c>
      <c r="DT125" s="60">
        <v>0</v>
      </c>
      <c r="DU125" s="60">
        <v>0</v>
      </c>
      <c r="DV125" s="60">
        <v>0</v>
      </c>
      <c r="DW125" s="74">
        <v>0</v>
      </c>
      <c r="DX125" s="74">
        <v>0</v>
      </c>
      <c r="DY125" s="74">
        <v>0</v>
      </c>
      <c r="DZ125" s="74">
        <v>112</v>
      </c>
      <c r="EA125" s="74">
        <v>0</v>
      </c>
      <c r="EB125" s="74">
        <v>0</v>
      </c>
      <c r="EC125" s="74">
        <v>0</v>
      </c>
      <c r="ED125" s="74">
        <v>112</v>
      </c>
      <c r="EE125" s="74">
        <v>0</v>
      </c>
      <c r="EF125" s="74">
        <v>0</v>
      </c>
      <c r="EG125" s="74">
        <v>0</v>
      </c>
      <c r="EH125" s="74">
        <v>100</v>
      </c>
      <c r="EI125" s="8">
        <f>Table2[[#This Row],[Total Industrial Employees FY20]]+Table2[[#This Row],[Total Restaurant Employees FY20]]+Table2[[#This Row],[Total Retail Employees FY20]]+Table2[[#This Row],[Total Other Employees FY20]]</f>
        <v>112</v>
      </c>
      <c r="EJ125" s="8">
        <f>Table2[[#This Row],[Number of Industrial Employees Earning More than Living Wage FY20]]+Table2[[#This Row],[Number of Restaurant Employees Earning More than Living Wage FY20]]+Table2[[#This Row],[Number of Retail Employees Earning More than Living Wage FY20]]+Table2[[#This Row],[Number of Other Employees Earning More than Living Wage FY20]]</f>
        <v>112</v>
      </c>
      <c r="EK125" s="72">
        <f>Table2[[#This Row],[Total Employees Earning More than Living Wage FY20]]/Table2[[#This Row],[Total Jobs FY20]]</f>
        <v>1</v>
      </c>
    </row>
    <row r="126" spans="1:141" x14ac:dyDescent="0.25">
      <c r="A126" s="16">
        <v>94076</v>
      </c>
      <c r="B126" s="11" t="s">
        <v>483</v>
      </c>
      <c r="C126" s="11" t="s">
        <v>935</v>
      </c>
      <c r="D126" s="11" t="s">
        <v>1043</v>
      </c>
      <c r="E126" s="16">
        <v>17</v>
      </c>
      <c r="F126" s="7">
        <v>2979</v>
      </c>
      <c r="G126" s="7">
        <v>14</v>
      </c>
      <c r="H126" s="7">
        <v>14335</v>
      </c>
      <c r="I126" s="7">
        <v>61463</v>
      </c>
      <c r="J126" s="7">
        <v>624110</v>
      </c>
      <c r="K126" s="11" t="s">
        <v>1097</v>
      </c>
      <c r="L126" s="11" t="s">
        <v>1494</v>
      </c>
      <c r="M126" s="11" t="s">
        <v>1495</v>
      </c>
      <c r="N126" s="18">
        <v>37205000</v>
      </c>
      <c r="O126" s="11" t="s">
        <v>1663</v>
      </c>
      <c r="P126" s="8">
        <v>17</v>
      </c>
      <c r="Q126" s="8">
        <v>0</v>
      </c>
      <c r="R126" s="8">
        <v>87</v>
      </c>
      <c r="S126" s="8">
        <v>0</v>
      </c>
      <c r="T126" s="8">
        <v>0</v>
      </c>
      <c r="U126" s="8">
        <v>104</v>
      </c>
      <c r="V126" s="8">
        <v>95</v>
      </c>
      <c r="W126" s="8">
        <v>0</v>
      </c>
      <c r="X126" s="8">
        <v>0</v>
      </c>
      <c r="Y126" s="8">
        <v>42</v>
      </c>
      <c r="Z126" s="8">
        <v>6</v>
      </c>
      <c r="AA126" s="19">
        <v>0</v>
      </c>
      <c r="AB126" s="8">
        <v>0</v>
      </c>
      <c r="AC126" s="8">
        <v>0</v>
      </c>
      <c r="AD126" s="8">
        <v>0</v>
      </c>
      <c r="AE126" s="8">
        <v>0</v>
      </c>
      <c r="AF126" s="8">
        <v>71.15384615384616</v>
      </c>
      <c r="AG126" s="8" t="s">
        <v>1686</v>
      </c>
      <c r="AH126" s="8" t="s">
        <v>1687</v>
      </c>
      <c r="AI126" s="60">
        <v>0</v>
      </c>
      <c r="AJ126" s="60">
        <v>0</v>
      </c>
      <c r="AK126" s="60">
        <v>0</v>
      </c>
      <c r="AL126" s="60">
        <f>Table2[[#This Row],[Company Direct Land Through FY20]]+Table2[[#This Row],[Company Direct Land FY20 and After]]</f>
        <v>0</v>
      </c>
      <c r="AM126" s="60">
        <v>0</v>
      </c>
      <c r="AN126" s="60">
        <v>0</v>
      </c>
      <c r="AO126" s="60">
        <v>0</v>
      </c>
      <c r="AP126" s="60">
        <f>Table2[[#This Row],[Company Direct Building Through FY20]]+Table2[[#This Row],[Company Direct Building FY20 and After]]</f>
        <v>0</v>
      </c>
      <c r="AQ126" s="60">
        <v>0</v>
      </c>
      <c r="AR126" s="60">
        <v>0</v>
      </c>
      <c r="AS126" s="60">
        <v>0</v>
      </c>
      <c r="AT126" s="60">
        <f>Table2[[#This Row],[Mortgage Recording Tax Through FY20]]+Table2[[#This Row],[Mortgage Recording Tax FY20 and After]]</f>
        <v>0</v>
      </c>
      <c r="AU126" s="60">
        <v>0</v>
      </c>
      <c r="AV126" s="60">
        <v>0</v>
      </c>
      <c r="AW126" s="60">
        <v>0</v>
      </c>
      <c r="AX126" s="60">
        <f>Table2[[#This Row],[Pilot Savings Through FY20]]+Table2[[#This Row],[Pilot Savings FY20 and After]]</f>
        <v>0</v>
      </c>
      <c r="AY126" s="60">
        <v>0</v>
      </c>
      <c r="AZ126" s="60">
        <v>0</v>
      </c>
      <c r="BA126" s="60">
        <v>0</v>
      </c>
      <c r="BB126" s="60">
        <f>Table2[[#This Row],[Mortgage Recording Tax Exemption Through FY20]]+Table2[[#This Row],[Indirect and Induced Land FY20]]</f>
        <v>30.296800000000001</v>
      </c>
      <c r="BC126" s="60">
        <v>30.296800000000001</v>
      </c>
      <c r="BD126" s="60">
        <v>55.718600000000002</v>
      </c>
      <c r="BE126" s="60">
        <v>442.25700000000001</v>
      </c>
      <c r="BF126" s="60">
        <f>Table2[[#This Row],[Indirect and Induced Land Through FY20]]+Table2[[#This Row],[Indirect and Induced Land FY20 and After]]</f>
        <v>497.97559999999999</v>
      </c>
      <c r="BG126" s="60">
        <v>107.4158</v>
      </c>
      <c r="BH126" s="60">
        <v>197.5478</v>
      </c>
      <c r="BI126" s="60">
        <v>1568.0033000000001</v>
      </c>
      <c r="BJ126" s="60">
        <f>Table2[[#This Row],[Indirect and Induced Building Through FY20]]+Table2[[#This Row],[Indirect and Induced Building FY20 and After]]</f>
        <v>1765.5511000000001</v>
      </c>
      <c r="BK126" s="60">
        <v>137.71260000000001</v>
      </c>
      <c r="BL126" s="60">
        <v>253.2664</v>
      </c>
      <c r="BM126" s="60">
        <v>2010.2602999999999</v>
      </c>
      <c r="BN126" s="60">
        <f>Table2[[#This Row],[TOTAL Real Property Related Taxes Through FY20]]+Table2[[#This Row],[TOTAL Real Property Related Taxes FY20 and After]]</f>
        <v>2263.5266999999999</v>
      </c>
      <c r="BO126" s="60">
        <v>131.82679999999999</v>
      </c>
      <c r="BP126" s="60">
        <v>248.36410000000001</v>
      </c>
      <c r="BQ126" s="60">
        <v>1924.3425</v>
      </c>
      <c r="BR126" s="60">
        <f>Table2[[#This Row],[Company Direct Through FY20]]+Table2[[#This Row],[Company Direct FY20 and After]]</f>
        <v>2172.7066</v>
      </c>
      <c r="BS126" s="60">
        <v>0</v>
      </c>
      <c r="BT126" s="60">
        <v>0</v>
      </c>
      <c r="BU126" s="60">
        <v>0</v>
      </c>
      <c r="BV126" s="60">
        <f>Table2[[#This Row],[Sales Tax Exemption Through FY20]]+Table2[[#This Row],[Sales Tax Exemption FY20 and After]]</f>
        <v>0</v>
      </c>
      <c r="BW126" s="60">
        <v>0</v>
      </c>
      <c r="BX126" s="60">
        <v>0</v>
      </c>
      <c r="BY126" s="60">
        <v>0</v>
      </c>
      <c r="BZ126" s="60">
        <f>Table2[[#This Row],[Energy Tax Savings Through FY20]]+Table2[[#This Row],[Energy Tax Savings FY20 and After]]</f>
        <v>0</v>
      </c>
      <c r="CA126" s="60">
        <v>29.683299999999999</v>
      </c>
      <c r="CB126" s="60">
        <v>120.9395</v>
      </c>
      <c r="CC126" s="60">
        <v>295.61470000000003</v>
      </c>
      <c r="CD126" s="60">
        <f>Table2[[#This Row],[Tax Exempt Bond Savings Through FY20]]+Table2[[#This Row],[Tax Exempt Bond Savings FY20 and After]]</f>
        <v>416.55420000000004</v>
      </c>
      <c r="CE126" s="60">
        <v>137.14089999999999</v>
      </c>
      <c r="CF126" s="60">
        <v>261.39710000000002</v>
      </c>
      <c r="CG126" s="60">
        <v>2001.9135000000001</v>
      </c>
      <c r="CH126" s="60">
        <f>Table2[[#This Row],[Indirect and Induced Through FY20]]+Table2[[#This Row],[Indirect and Induced FY20 and After]]</f>
        <v>2263.3106000000002</v>
      </c>
      <c r="CI126" s="60">
        <v>239.28440000000001</v>
      </c>
      <c r="CJ126" s="60">
        <v>388.82170000000002</v>
      </c>
      <c r="CK126" s="60">
        <v>3630.6412999999998</v>
      </c>
      <c r="CL126" s="60">
        <f>Table2[[#This Row],[TOTAL Income Consumption Use Taxes Through FY20]]+Table2[[#This Row],[TOTAL Income Consumption Use Taxes FY20 and After]]</f>
        <v>4019.4629999999997</v>
      </c>
      <c r="CM126" s="60">
        <v>29.683299999999999</v>
      </c>
      <c r="CN126" s="60">
        <v>120.9395</v>
      </c>
      <c r="CO126" s="60">
        <v>295.61470000000003</v>
      </c>
      <c r="CP126" s="60">
        <f>Table2[[#This Row],[Assistance Provided Through FY20]]+Table2[[#This Row],[Assistance Provided FY20 and After]]</f>
        <v>416.55420000000004</v>
      </c>
      <c r="CQ126" s="60">
        <v>0</v>
      </c>
      <c r="CR126" s="60">
        <v>0</v>
      </c>
      <c r="CS126" s="60">
        <v>0</v>
      </c>
      <c r="CT126" s="60">
        <f>Table2[[#This Row],[Recapture Cancellation Reduction Amount Through FY20]]+Table2[[#This Row],[Recapture Cancellation Reduction Amount FY20 and After]]</f>
        <v>0</v>
      </c>
      <c r="CU126" s="60">
        <v>0</v>
      </c>
      <c r="CV126" s="60">
        <v>0</v>
      </c>
      <c r="CW126" s="60">
        <v>0</v>
      </c>
      <c r="CX126" s="60">
        <f>Table2[[#This Row],[Penalty Paid Through FY20]]+Table2[[#This Row],[Penalty Paid FY20 and After]]</f>
        <v>0</v>
      </c>
      <c r="CY126" s="60">
        <v>29.683299999999999</v>
      </c>
      <c r="CZ126" s="60">
        <v>120.9395</v>
      </c>
      <c r="DA126" s="60">
        <v>295.61470000000003</v>
      </c>
      <c r="DB126" s="60">
        <f>Table2[[#This Row],[TOTAL Assistance Net of Recapture Penalties Through FY20]]+Table2[[#This Row],[TOTAL Assistance Net of Recapture Penalties FY20 and After]]</f>
        <v>416.55420000000004</v>
      </c>
      <c r="DC126" s="60">
        <v>131.82679999999999</v>
      </c>
      <c r="DD126" s="60">
        <v>248.36410000000001</v>
      </c>
      <c r="DE126" s="60">
        <v>1924.3425</v>
      </c>
      <c r="DF126" s="60">
        <f>Table2[[#This Row],[Company Direct Tax Revenue Before Assistance Through FY20]]+Table2[[#This Row],[Company Direct Tax Revenue Before Assistance FY20 and After]]</f>
        <v>2172.7066</v>
      </c>
      <c r="DG126" s="60">
        <v>274.8535</v>
      </c>
      <c r="DH126" s="60">
        <v>514.6635</v>
      </c>
      <c r="DI126" s="60">
        <v>4012.1738</v>
      </c>
      <c r="DJ126" s="60">
        <f>Table2[[#This Row],[Indirect and Induced Tax Revenues FY20 and After]]+Table2[[#This Row],[Indirect and Induced Tax Revenues Through FY20]]</f>
        <v>4526.8373000000001</v>
      </c>
      <c r="DK126" s="60">
        <v>406.68029999999999</v>
      </c>
      <c r="DL126" s="60">
        <v>763.02760000000001</v>
      </c>
      <c r="DM126" s="60">
        <v>5936.5163000000002</v>
      </c>
      <c r="DN126" s="60">
        <f>Table2[[#This Row],[TOTAL Tax Revenues Before Assistance FY20 and After]]+Table2[[#This Row],[TOTAL Tax Revenues Before Assistance Through FY20]]</f>
        <v>6699.5439000000006</v>
      </c>
      <c r="DO126" s="60">
        <v>376.99700000000001</v>
      </c>
      <c r="DP126" s="60">
        <v>642.08810000000005</v>
      </c>
      <c r="DQ126" s="60">
        <v>5640.9016000000001</v>
      </c>
      <c r="DR126" s="60">
        <f>Table2[[#This Row],[TOTAL Tax Revenues Net of Assistance Recapture and Penalty Through FY20]]+Table2[[#This Row],[TOTAL Tax Revenues Net of Assistance Recapture and Penalty FY20 and After]]</f>
        <v>6282.9897000000001</v>
      </c>
      <c r="DS126" s="60">
        <v>0</v>
      </c>
      <c r="DT126" s="60">
        <v>0</v>
      </c>
      <c r="DU126" s="60">
        <v>0</v>
      </c>
      <c r="DV126" s="60">
        <v>0</v>
      </c>
      <c r="DW126" s="74">
        <v>0</v>
      </c>
      <c r="DX126" s="74">
        <v>0</v>
      </c>
      <c r="DY126" s="74">
        <v>0</v>
      </c>
      <c r="DZ126" s="74">
        <v>104</v>
      </c>
      <c r="EA126" s="74">
        <v>0</v>
      </c>
      <c r="EB126" s="74">
        <v>0</v>
      </c>
      <c r="EC126" s="74">
        <v>0</v>
      </c>
      <c r="ED126" s="74">
        <v>104</v>
      </c>
      <c r="EE126" s="74">
        <v>0</v>
      </c>
      <c r="EF126" s="74">
        <v>0</v>
      </c>
      <c r="EG126" s="74">
        <v>0</v>
      </c>
      <c r="EH126" s="74">
        <v>100</v>
      </c>
      <c r="EI126" s="8">
        <f>Table2[[#This Row],[Total Industrial Employees FY20]]+Table2[[#This Row],[Total Restaurant Employees FY20]]+Table2[[#This Row],[Total Retail Employees FY20]]+Table2[[#This Row],[Total Other Employees FY20]]</f>
        <v>104</v>
      </c>
      <c r="EJ126" s="8">
        <f>Table2[[#This Row],[Number of Industrial Employees Earning More than Living Wage FY20]]+Table2[[#This Row],[Number of Restaurant Employees Earning More than Living Wage FY20]]+Table2[[#This Row],[Number of Retail Employees Earning More than Living Wage FY20]]+Table2[[#This Row],[Number of Other Employees Earning More than Living Wage FY20]]</f>
        <v>104</v>
      </c>
      <c r="EK126" s="72">
        <f>Table2[[#This Row],[Total Employees Earning More than Living Wage FY20]]/Table2[[#This Row],[Total Jobs FY20]]</f>
        <v>1</v>
      </c>
    </row>
    <row r="127" spans="1:141" x14ac:dyDescent="0.25">
      <c r="A127" s="9">
        <v>94204</v>
      </c>
      <c r="B127" s="11" t="s">
        <v>587</v>
      </c>
      <c r="C127" s="11" t="s">
        <v>1030</v>
      </c>
      <c r="D127" s="11" t="s">
        <v>1046</v>
      </c>
      <c r="E127" s="15">
        <v>9</v>
      </c>
      <c r="F127" s="7">
        <v>1909</v>
      </c>
      <c r="G127" s="7">
        <v>41</v>
      </c>
      <c r="H127" s="7">
        <v>19115</v>
      </c>
      <c r="I127" s="7">
        <v>60000</v>
      </c>
      <c r="J127" s="7">
        <v>624110</v>
      </c>
      <c r="K127" s="11" t="s">
        <v>1097</v>
      </c>
      <c r="L127" s="11" t="s">
        <v>1637</v>
      </c>
      <c r="M127" s="11" t="s">
        <v>1633</v>
      </c>
      <c r="N127" s="18">
        <v>34420000</v>
      </c>
      <c r="O127" s="11" t="s">
        <v>1663</v>
      </c>
      <c r="P127" s="8">
        <v>4</v>
      </c>
      <c r="Q127" s="8">
        <v>0</v>
      </c>
      <c r="R127" s="8">
        <v>157</v>
      </c>
      <c r="S127" s="8">
        <v>0</v>
      </c>
      <c r="T127" s="8">
        <v>0</v>
      </c>
      <c r="U127" s="8">
        <v>161</v>
      </c>
      <c r="V127" s="8">
        <v>159</v>
      </c>
      <c r="W127" s="8">
        <v>0</v>
      </c>
      <c r="X127" s="8">
        <v>0</v>
      </c>
      <c r="Y127" s="8">
        <v>214</v>
      </c>
      <c r="Z127" s="8">
        <v>0</v>
      </c>
      <c r="AA127" s="19">
        <v>0</v>
      </c>
      <c r="AB127" s="8">
        <v>0</v>
      </c>
      <c r="AC127" s="8">
        <v>0</v>
      </c>
      <c r="AD127" s="8">
        <v>0</v>
      </c>
      <c r="AE127" s="8">
        <v>0</v>
      </c>
      <c r="AF127" s="8">
        <v>76.397515527950304</v>
      </c>
      <c r="AG127" s="8" t="s">
        <v>1686</v>
      </c>
      <c r="AH127" s="8" t="s">
        <v>1687</v>
      </c>
      <c r="AI127" s="60">
        <v>0</v>
      </c>
      <c r="AJ127" s="60">
        <v>0</v>
      </c>
      <c r="AK127" s="60">
        <v>0</v>
      </c>
      <c r="AL127" s="60">
        <f>Table2[[#This Row],[Company Direct Land Through FY20]]+Table2[[#This Row],[Company Direct Land FY20 and After]]</f>
        <v>0</v>
      </c>
      <c r="AM127" s="60">
        <v>0</v>
      </c>
      <c r="AN127" s="60">
        <v>0</v>
      </c>
      <c r="AO127" s="60">
        <v>0</v>
      </c>
      <c r="AP127" s="60">
        <f>Table2[[#This Row],[Company Direct Building Through FY20]]+Table2[[#This Row],[Company Direct Building FY20 and After]]</f>
        <v>0</v>
      </c>
      <c r="AQ127" s="60">
        <v>0</v>
      </c>
      <c r="AR127" s="60">
        <v>0</v>
      </c>
      <c r="AS127" s="60">
        <v>0</v>
      </c>
      <c r="AT127" s="60">
        <f>Table2[[#This Row],[Mortgage Recording Tax Through FY20]]+Table2[[#This Row],[Mortgage Recording Tax FY20 and After]]</f>
        <v>0</v>
      </c>
      <c r="AU127" s="60">
        <v>0</v>
      </c>
      <c r="AV127" s="60">
        <v>0</v>
      </c>
      <c r="AW127" s="60">
        <v>0</v>
      </c>
      <c r="AX127" s="60">
        <f>Table2[[#This Row],[Pilot Savings Through FY20]]+Table2[[#This Row],[Pilot Savings FY20 and After]]</f>
        <v>0</v>
      </c>
      <c r="AY127" s="60">
        <v>0</v>
      </c>
      <c r="AZ127" s="60">
        <v>0</v>
      </c>
      <c r="BA127" s="60">
        <v>0</v>
      </c>
      <c r="BB127" s="60">
        <f>Table2[[#This Row],[Mortgage Recording Tax Exemption Through FY20]]+Table2[[#This Row],[Indirect and Induced Land FY20]]</f>
        <v>50.707000000000001</v>
      </c>
      <c r="BC127" s="60">
        <v>50.707000000000001</v>
      </c>
      <c r="BD127" s="60">
        <v>50.707000000000001</v>
      </c>
      <c r="BE127" s="60">
        <v>1039.4326000000001</v>
      </c>
      <c r="BF127" s="60">
        <f>Table2[[#This Row],[Indirect and Induced Land Through FY20]]+Table2[[#This Row],[Indirect and Induced Land FY20 and After]]</f>
        <v>1090.1396000000002</v>
      </c>
      <c r="BG127" s="60">
        <v>179.77940000000001</v>
      </c>
      <c r="BH127" s="60">
        <v>179.77940000000001</v>
      </c>
      <c r="BI127" s="60">
        <v>3685.2546000000002</v>
      </c>
      <c r="BJ127" s="60">
        <f>Table2[[#This Row],[Indirect and Induced Building Through FY20]]+Table2[[#This Row],[Indirect and Induced Building FY20 and After]]</f>
        <v>3865.0340000000001</v>
      </c>
      <c r="BK127" s="60">
        <v>230.4864</v>
      </c>
      <c r="BL127" s="60">
        <v>230.4864</v>
      </c>
      <c r="BM127" s="60">
        <v>4724.6872000000003</v>
      </c>
      <c r="BN127" s="60">
        <f>Table2[[#This Row],[TOTAL Real Property Related Taxes Through FY20]]+Table2[[#This Row],[TOTAL Real Property Related Taxes FY20 and After]]</f>
        <v>4955.1736000000001</v>
      </c>
      <c r="BO127" s="60">
        <v>197.5403</v>
      </c>
      <c r="BP127" s="60">
        <v>197.5403</v>
      </c>
      <c r="BQ127" s="60">
        <v>4049.3339999999998</v>
      </c>
      <c r="BR127" s="60">
        <f>Table2[[#This Row],[Company Direct Through FY20]]+Table2[[#This Row],[Company Direct FY20 and After]]</f>
        <v>4246.8742999999995</v>
      </c>
      <c r="BS127" s="60">
        <v>0</v>
      </c>
      <c r="BT127" s="60">
        <v>0</v>
      </c>
      <c r="BU127" s="60">
        <v>0</v>
      </c>
      <c r="BV127" s="60">
        <f>Table2[[#This Row],[Sales Tax Exemption Through FY20]]+Table2[[#This Row],[Sales Tax Exemption FY20 and After]]</f>
        <v>0</v>
      </c>
      <c r="BW127" s="60">
        <v>0</v>
      </c>
      <c r="BX127" s="60">
        <v>0</v>
      </c>
      <c r="BY127" s="60">
        <v>0</v>
      </c>
      <c r="BZ127" s="60">
        <f>Table2[[#This Row],[Energy Tax Savings Through FY20]]+Table2[[#This Row],[Energy Tax Savings FY20 and After]]</f>
        <v>0</v>
      </c>
      <c r="CA127" s="60">
        <v>11.5921</v>
      </c>
      <c r="CB127" s="60">
        <v>11.5921</v>
      </c>
      <c r="CC127" s="60">
        <v>155.38399999999999</v>
      </c>
      <c r="CD127" s="60">
        <f>Table2[[#This Row],[Tax Exempt Bond Savings Through FY20]]+Table2[[#This Row],[Tax Exempt Bond Savings FY20 and After]]</f>
        <v>166.97609999999997</v>
      </c>
      <c r="CE127" s="60">
        <v>205.5025</v>
      </c>
      <c r="CF127" s="60">
        <v>205.5025</v>
      </c>
      <c r="CG127" s="60">
        <v>4212.5496999999996</v>
      </c>
      <c r="CH127" s="60">
        <f>Table2[[#This Row],[Indirect and Induced Through FY20]]+Table2[[#This Row],[Indirect and Induced FY20 and After]]</f>
        <v>4418.0521999999992</v>
      </c>
      <c r="CI127" s="60">
        <v>391.45069999999998</v>
      </c>
      <c r="CJ127" s="60">
        <v>391.45069999999998</v>
      </c>
      <c r="CK127" s="60">
        <v>8106.4997000000003</v>
      </c>
      <c r="CL127" s="60">
        <f>Table2[[#This Row],[TOTAL Income Consumption Use Taxes Through FY20]]+Table2[[#This Row],[TOTAL Income Consumption Use Taxes FY20 and After]]</f>
        <v>8497.9503999999997</v>
      </c>
      <c r="CM127" s="60">
        <v>11.5921</v>
      </c>
      <c r="CN127" s="60">
        <v>11.5921</v>
      </c>
      <c r="CO127" s="60">
        <v>155.38399999999999</v>
      </c>
      <c r="CP127" s="60">
        <f>Table2[[#This Row],[Assistance Provided Through FY20]]+Table2[[#This Row],[Assistance Provided FY20 and After]]</f>
        <v>166.97609999999997</v>
      </c>
      <c r="CQ127" s="60">
        <v>0</v>
      </c>
      <c r="CR127" s="60">
        <v>0</v>
      </c>
      <c r="CS127" s="60">
        <v>0</v>
      </c>
      <c r="CT127" s="60">
        <f>Table2[[#This Row],[Recapture Cancellation Reduction Amount Through FY20]]+Table2[[#This Row],[Recapture Cancellation Reduction Amount FY20 and After]]</f>
        <v>0</v>
      </c>
      <c r="CU127" s="60">
        <v>0</v>
      </c>
      <c r="CV127" s="60">
        <v>0</v>
      </c>
      <c r="CW127" s="60">
        <v>0</v>
      </c>
      <c r="CX127" s="60">
        <f>Table2[[#This Row],[Penalty Paid Through FY20]]+Table2[[#This Row],[Penalty Paid FY20 and After]]</f>
        <v>0</v>
      </c>
      <c r="CY127" s="60">
        <v>11.5921</v>
      </c>
      <c r="CZ127" s="60">
        <v>11.5921</v>
      </c>
      <c r="DA127" s="60">
        <v>155.38399999999999</v>
      </c>
      <c r="DB127" s="60">
        <f>Table2[[#This Row],[TOTAL Assistance Net of Recapture Penalties Through FY20]]+Table2[[#This Row],[TOTAL Assistance Net of Recapture Penalties FY20 and After]]</f>
        <v>166.97609999999997</v>
      </c>
      <c r="DC127" s="60">
        <v>197.5403</v>
      </c>
      <c r="DD127" s="60">
        <v>197.5403</v>
      </c>
      <c r="DE127" s="60">
        <v>4049.3339999999998</v>
      </c>
      <c r="DF127" s="60">
        <f>Table2[[#This Row],[Company Direct Tax Revenue Before Assistance Through FY20]]+Table2[[#This Row],[Company Direct Tax Revenue Before Assistance FY20 and After]]</f>
        <v>4246.8742999999995</v>
      </c>
      <c r="DG127" s="60">
        <v>435.9889</v>
      </c>
      <c r="DH127" s="60">
        <v>435.9889</v>
      </c>
      <c r="DI127" s="60">
        <v>8937.2368999999999</v>
      </c>
      <c r="DJ127" s="60">
        <f>Table2[[#This Row],[Indirect and Induced Tax Revenues FY20 and After]]+Table2[[#This Row],[Indirect and Induced Tax Revenues Through FY20]]</f>
        <v>9373.2258000000002</v>
      </c>
      <c r="DK127" s="60">
        <v>633.52919999999995</v>
      </c>
      <c r="DL127" s="60">
        <v>633.52919999999995</v>
      </c>
      <c r="DM127" s="60">
        <v>12986.570900000001</v>
      </c>
      <c r="DN127" s="60">
        <f>Table2[[#This Row],[TOTAL Tax Revenues Before Assistance FY20 and After]]+Table2[[#This Row],[TOTAL Tax Revenues Before Assistance Through FY20]]</f>
        <v>13620.1001</v>
      </c>
      <c r="DO127" s="60">
        <v>621.93709999999999</v>
      </c>
      <c r="DP127" s="60">
        <v>621.93709999999999</v>
      </c>
      <c r="DQ127" s="60">
        <v>12831.186900000001</v>
      </c>
      <c r="DR127" s="60">
        <f>Table2[[#This Row],[TOTAL Tax Revenues Net of Assistance Recapture and Penalty Through FY20]]+Table2[[#This Row],[TOTAL Tax Revenues Net of Assistance Recapture and Penalty FY20 and After]]</f>
        <v>13453.124</v>
      </c>
      <c r="DS127" s="60">
        <v>34420</v>
      </c>
      <c r="DT127" s="60">
        <v>0</v>
      </c>
      <c r="DU127" s="60">
        <v>0</v>
      </c>
      <c r="DV127" s="60">
        <v>0</v>
      </c>
      <c r="DW127" s="74">
        <v>0</v>
      </c>
      <c r="DX127" s="74">
        <v>0</v>
      </c>
      <c r="DY127" s="74">
        <v>0</v>
      </c>
      <c r="DZ127" s="74">
        <v>161</v>
      </c>
      <c r="EA127" s="74">
        <v>0</v>
      </c>
      <c r="EB127" s="74">
        <v>0</v>
      </c>
      <c r="EC127" s="74">
        <v>0</v>
      </c>
      <c r="ED127" s="74">
        <v>161</v>
      </c>
      <c r="EE127" s="74">
        <v>0</v>
      </c>
      <c r="EF127" s="74">
        <v>0</v>
      </c>
      <c r="EG127" s="74">
        <v>0</v>
      </c>
      <c r="EH127" s="74">
        <v>100</v>
      </c>
      <c r="EI127" s="8">
        <f>Table2[[#This Row],[Total Industrial Employees FY20]]+Table2[[#This Row],[Total Restaurant Employees FY20]]+Table2[[#This Row],[Total Retail Employees FY20]]+Table2[[#This Row],[Total Other Employees FY20]]</f>
        <v>161</v>
      </c>
      <c r="EJ127" s="8">
        <f>Table2[[#This Row],[Number of Industrial Employees Earning More than Living Wage FY20]]+Table2[[#This Row],[Number of Restaurant Employees Earning More than Living Wage FY20]]+Table2[[#This Row],[Number of Retail Employees Earning More than Living Wage FY20]]+Table2[[#This Row],[Number of Other Employees Earning More than Living Wage FY20]]</f>
        <v>161</v>
      </c>
      <c r="EK127" s="72">
        <f>Table2[[#This Row],[Total Employees Earning More than Living Wage FY20]]/Table2[[#This Row],[Total Jobs FY20]]</f>
        <v>1</v>
      </c>
    </row>
    <row r="128" spans="1:141" x14ac:dyDescent="0.25">
      <c r="A128" s="9">
        <v>92377</v>
      </c>
      <c r="B128" s="11" t="s">
        <v>196</v>
      </c>
      <c r="C128" s="11" t="s">
        <v>650</v>
      </c>
      <c r="D128" s="11" t="s">
        <v>1046</v>
      </c>
      <c r="E128" s="15">
        <v>2</v>
      </c>
      <c r="F128" s="7">
        <v>935</v>
      </c>
      <c r="G128" s="7">
        <v>6</v>
      </c>
      <c r="H128" s="7">
        <v>13224</v>
      </c>
      <c r="I128" s="7">
        <v>66996</v>
      </c>
      <c r="J128" s="7">
        <v>611110</v>
      </c>
      <c r="K128" s="11" t="s">
        <v>1067</v>
      </c>
      <c r="L128" s="11" t="s">
        <v>1125</v>
      </c>
      <c r="M128" s="11" t="s">
        <v>1126</v>
      </c>
      <c r="N128" s="18">
        <v>22000000</v>
      </c>
      <c r="O128" s="11" t="s">
        <v>1671</v>
      </c>
      <c r="P128" s="8">
        <v>0</v>
      </c>
      <c r="Q128" s="8">
        <v>0</v>
      </c>
      <c r="R128" s="8">
        <v>165</v>
      </c>
      <c r="S128" s="8">
        <v>2</v>
      </c>
      <c r="T128" s="8">
        <v>0</v>
      </c>
      <c r="U128" s="8">
        <v>167</v>
      </c>
      <c r="V128" s="8">
        <v>167</v>
      </c>
      <c r="W128" s="8">
        <v>0</v>
      </c>
      <c r="X128" s="8">
        <v>0</v>
      </c>
      <c r="Y128" s="8">
        <v>0</v>
      </c>
      <c r="Z128" s="8">
        <v>67</v>
      </c>
      <c r="AA128" s="19">
        <v>0</v>
      </c>
      <c r="AB128" s="8">
        <v>0</v>
      </c>
      <c r="AC128" s="8">
        <v>0</v>
      </c>
      <c r="AD128" s="8">
        <v>0</v>
      </c>
      <c r="AE128" s="8">
        <v>0</v>
      </c>
      <c r="AF128" s="8">
        <v>99.401197604790411</v>
      </c>
      <c r="AG128" s="8" t="s">
        <v>1686</v>
      </c>
      <c r="AH128" s="8" t="s">
        <v>1686</v>
      </c>
      <c r="AI128" s="60">
        <v>0</v>
      </c>
      <c r="AJ128" s="60">
        <v>0</v>
      </c>
      <c r="AK128" s="60">
        <v>0</v>
      </c>
      <c r="AL128" s="60">
        <f>Table2[[#This Row],[Company Direct Land Through FY20]]+Table2[[#This Row],[Company Direct Land FY20 and After]]</f>
        <v>0</v>
      </c>
      <c r="AM128" s="60">
        <v>0</v>
      </c>
      <c r="AN128" s="60">
        <v>0</v>
      </c>
      <c r="AO128" s="60">
        <v>0</v>
      </c>
      <c r="AP128" s="60">
        <f>Table2[[#This Row],[Company Direct Building Through FY20]]+Table2[[#This Row],[Company Direct Building FY20 and After]]</f>
        <v>0</v>
      </c>
      <c r="AQ128" s="60">
        <v>0</v>
      </c>
      <c r="AR128" s="60">
        <v>385.99</v>
      </c>
      <c r="AS128" s="60">
        <v>0</v>
      </c>
      <c r="AT128" s="60">
        <f>Table2[[#This Row],[Mortgage Recording Tax Through FY20]]+Table2[[#This Row],[Mortgage Recording Tax FY20 and After]]</f>
        <v>385.99</v>
      </c>
      <c r="AU128" s="60">
        <v>0</v>
      </c>
      <c r="AV128" s="60">
        <v>0</v>
      </c>
      <c r="AW128" s="60">
        <v>0</v>
      </c>
      <c r="AX128" s="60">
        <f>Table2[[#This Row],[Pilot Savings Through FY20]]+Table2[[#This Row],[Pilot Savings FY20 and After]]</f>
        <v>0</v>
      </c>
      <c r="AY128" s="60">
        <v>0</v>
      </c>
      <c r="AZ128" s="60">
        <v>385.99</v>
      </c>
      <c r="BA128" s="60">
        <v>0</v>
      </c>
      <c r="BB128" s="60">
        <f>Table2[[#This Row],[Mortgage Recording Tax Exemption Through FY20]]+Table2[[#This Row],[Indirect and Induced Land FY20]]</f>
        <v>452.92129999999997</v>
      </c>
      <c r="BC128" s="60">
        <v>66.931299999999993</v>
      </c>
      <c r="BD128" s="60">
        <v>535.28449999999998</v>
      </c>
      <c r="BE128" s="60">
        <v>121.3552</v>
      </c>
      <c r="BF128" s="60">
        <f>Table2[[#This Row],[Indirect and Induced Land Through FY20]]+Table2[[#This Row],[Indirect and Induced Land FY20 and After]]</f>
        <v>656.63969999999995</v>
      </c>
      <c r="BG128" s="60">
        <v>237.30189999999999</v>
      </c>
      <c r="BH128" s="60">
        <v>1897.8262999999999</v>
      </c>
      <c r="BI128" s="60">
        <v>430.25880000000001</v>
      </c>
      <c r="BJ128" s="60">
        <f>Table2[[#This Row],[Indirect and Induced Building Through FY20]]+Table2[[#This Row],[Indirect and Induced Building FY20 and After]]</f>
        <v>2328.0850999999998</v>
      </c>
      <c r="BK128" s="60">
        <v>304.23320000000001</v>
      </c>
      <c r="BL128" s="60">
        <v>2433.1107999999999</v>
      </c>
      <c r="BM128" s="60">
        <v>551.61400000000003</v>
      </c>
      <c r="BN128" s="60">
        <f>Table2[[#This Row],[TOTAL Real Property Related Taxes Through FY20]]+Table2[[#This Row],[TOTAL Real Property Related Taxes FY20 and After]]</f>
        <v>2984.7248</v>
      </c>
      <c r="BO128" s="60">
        <v>280.87950000000001</v>
      </c>
      <c r="BP128" s="60">
        <v>2378.6469000000002</v>
      </c>
      <c r="BQ128" s="60">
        <v>509.27069999999998</v>
      </c>
      <c r="BR128" s="60">
        <f>Table2[[#This Row],[Company Direct Through FY20]]+Table2[[#This Row],[Company Direct FY20 and After]]</f>
        <v>2887.9176000000002</v>
      </c>
      <c r="BS128" s="60">
        <v>0</v>
      </c>
      <c r="BT128" s="60">
        <v>0</v>
      </c>
      <c r="BU128" s="60">
        <v>0</v>
      </c>
      <c r="BV128" s="60">
        <f>Table2[[#This Row],[Sales Tax Exemption Through FY20]]+Table2[[#This Row],[Sales Tax Exemption FY20 and After]]</f>
        <v>0</v>
      </c>
      <c r="BW128" s="60">
        <v>0</v>
      </c>
      <c r="BX128" s="60">
        <v>0</v>
      </c>
      <c r="BY128" s="60">
        <v>0</v>
      </c>
      <c r="BZ128" s="60">
        <f>Table2[[#This Row],[Energy Tax Savings Through FY20]]+Table2[[#This Row],[Energy Tax Savings FY20 and After]]</f>
        <v>0</v>
      </c>
      <c r="CA128" s="60">
        <v>4.2160000000000002</v>
      </c>
      <c r="CB128" s="60">
        <v>121.55629999999999</v>
      </c>
      <c r="CC128" s="60">
        <v>6.4298000000000002</v>
      </c>
      <c r="CD128" s="60">
        <f>Table2[[#This Row],[Tax Exempt Bond Savings Through FY20]]+Table2[[#This Row],[Tax Exempt Bond Savings FY20 and After]]</f>
        <v>127.98609999999999</v>
      </c>
      <c r="CE128" s="60">
        <v>271.25549999999998</v>
      </c>
      <c r="CF128" s="60">
        <v>2807.4209999999998</v>
      </c>
      <c r="CG128" s="60">
        <v>491.82080000000002</v>
      </c>
      <c r="CH128" s="60">
        <f>Table2[[#This Row],[Indirect and Induced Through FY20]]+Table2[[#This Row],[Indirect and Induced FY20 and After]]</f>
        <v>3299.2417999999998</v>
      </c>
      <c r="CI128" s="60">
        <v>547.91899999999998</v>
      </c>
      <c r="CJ128" s="60">
        <v>5064.5115999999998</v>
      </c>
      <c r="CK128" s="60">
        <v>994.6617</v>
      </c>
      <c r="CL128" s="60">
        <f>Table2[[#This Row],[TOTAL Income Consumption Use Taxes Through FY20]]+Table2[[#This Row],[TOTAL Income Consumption Use Taxes FY20 and After]]</f>
        <v>6059.1732999999995</v>
      </c>
      <c r="CM128" s="60">
        <v>4.2160000000000002</v>
      </c>
      <c r="CN128" s="60">
        <v>507.54629999999997</v>
      </c>
      <c r="CO128" s="60">
        <v>6.4298000000000002</v>
      </c>
      <c r="CP128" s="60">
        <f>Table2[[#This Row],[Assistance Provided Through FY20]]+Table2[[#This Row],[Assistance Provided FY20 and After]]</f>
        <v>513.97609999999997</v>
      </c>
      <c r="CQ128" s="60">
        <v>0</v>
      </c>
      <c r="CR128" s="60">
        <v>0</v>
      </c>
      <c r="CS128" s="60">
        <v>0</v>
      </c>
      <c r="CT128" s="60">
        <f>Table2[[#This Row],[Recapture Cancellation Reduction Amount Through FY20]]+Table2[[#This Row],[Recapture Cancellation Reduction Amount FY20 and After]]</f>
        <v>0</v>
      </c>
      <c r="CU128" s="60">
        <v>0</v>
      </c>
      <c r="CV128" s="60">
        <v>0</v>
      </c>
      <c r="CW128" s="60">
        <v>0</v>
      </c>
      <c r="CX128" s="60">
        <f>Table2[[#This Row],[Penalty Paid Through FY20]]+Table2[[#This Row],[Penalty Paid FY20 and After]]</f>
        <v>0</v>
      </c>
      <c r="CY128" s="60">
        <v>4.2160000000000002</v>
      </c>
      <c r="CZ128" s="60">
        <v>507.54629999999997</v>
      </c>
      <c r="DA128" s="60">
        <v>6.4298000000000002</v>
      </c>
      <c r="DB128" s="60">
        <f>Table2[[#This Row],[TOTAL Assistance Net of Recapture Penalties Through FY20]]+Table2[[#This Row],[TOTAL Assistance Net of Recapture Penalties FY20 and After]]</f>
        <v>513.97609999999997</v>
      </c>
      <c r="DC128" s="60">
        <v>280.87950000000001</v>
      </c>
      <c r="DD128" s="60">
        <v>2764.6369</v>
      </c>
      <c r="DE128" s="60">
        <v>509.27069999999998</v>
      </c>
      <c r="DF128" s="60">
        <f>Table2[[#This Row],[Company Direct Tax Revenue Before Assistance Through FY20]]+Table2[[#This Row],[Company Direct Tax Revenue Before Assistance FY20 and After]]</f>
        <v>3273.9076</v>
      </c>
      <c r="DG128" s="60">
        <v>575.48869999999999</v>
      </c>
      <c r="DH128" s="60">
        <v>5240.5317999999997</v>
      </c>
      <c r="DI128" s="60">
        <v>1043.4348</v>
      </c>
      <c r="DJ128" s="60">
        <f>Table2[[#This Row],[Indirect and Induced Tax Revenues FY20 and After]]+Table2[[#This Row],[Indirect and Induced Tax Revenues Through FY20]]</f>
        <v>6283.9665999999997</v>
      </c>
      <c r="DK128" s="60">
        <v>856.3682</v>
      </c>
      <c r="DL128" s="60">
        <v>8005.1687000000002</v>
      </c>
      <c r="DM128" s="60">
        <v>1552.7055</v>
      </c>
      <c r="DN128" s="60">
        <f>Table2[[#This Row],[TOTAL Tax Revenues Before Assistance FY20 and After]]+Table2[[#This Row],[TOTAL Tax Revenues Before Assistance Through FY20]]</f>
        <v>9557.8742000000002</v>
      </c>
      <c r="DO128" s="60">
        <v>852.15219999999999</v>
      </c>
      <c r="DP128" s="60">
        <v>7497.6224000000002</v>
      </c>
      <c r="DQ128" s="60">
        <v>1546.2756999999999</v>
      </c>
      <c r="DR128" s="60">
        <f>Table2[[#This Row],[TOTAL Tax Revenues Net of Assistance Recapture and Penalty Through FY20]]+Table2[[#This Row],[TOTAL Tax Revenues Net of Assistance Recapture and Penalty FY20 and After]]</f>
        <v>9043.8981000000003</v>
      </c>
      <c r="DS128" s="60">
        <v>0</v>
      </c>
      <c r="DT128" s="60">
        <v>0</v>
      </c>
      <c r="DU128" s="60">
        <v>0</v>
      </c>
      <c r="DV128" s="60">
        <v>0</v>
      </c>
      <c r="DW128" s="74">
        <v>0</v>
      </c>
      <c r="DX128" s="74">
        <v>0</v>
      </c>
      <c r="DY128" s="74">
        <v>0</v>
      </c>
      <c r="DZ128" s="74">
        <v>167</v>
      </c>
      <c r="EA128" s="74">
        <v>0</v>
      </c>
      <c r="EB128" s="74">
        <v>0</v>
      </c>
      <c r="EC128" s="74">
        <v>0</v>
      </c>
      <c r="ED128" s="74">
        <v>167</v>
      </c>
      <c r="EE128" s="74">
        <v>0</v>
      </c>
      <c r="EF128" s="74">
        <v>0</v>
      </c>
      <c r="EG128" s="74">
        <v>0</v>
      </c>
      <c r="EH128" s="74">
        <v>100</v>
      </c>
      <c r="EI128" s="8">
        <f>Table2[[#This Row],[Total Industrial Employees FY20]]+Table2[[#This Row],[Total Restaurant Employees FY20]]+Table2[[#This Row],[Total Retail Employees FY20]]+Table2[[#This Row],[Total Other Employees FY20]]</f>
        <v>167</v>
      </c>
      <c r="EJ128" s="8">
        <f>Table2[[#This Row],[Number of Industrial Employees Earning More than Living Wage FY20]]+Table2[[#This Row],[Number of Restaurant Employees Earning More than Living Wage FY20]]+Table2[[#This Row],[Number of Retail Employees Earning More than Living Wage FY20]]+Table2[[#This Row],[Number of Other Employees Earning More than Living Wage FY20]]</f>
        <v>167</v>
      </c>
      <c r="EK128" s="72">
        <f>Table2[[#This Row],[Total Employees Earning More than Living Wage FY20]]/Table2[[#This Row],[Total Jobs FY20]]</f>
        <v>1</v>
      </c>
    </row>
    <row r="129" spans="1:141" x14ac:dyDescent="0.25">
      <c r="A129" s="9">
        <v>92891</v>
      </c>
      <c r="B129" s="11" t="s">
        <v>225</v>
      </c>
      <c r="C129" s="11" t="s">
        <v>679</v>
      </c>
      <c r="D129" s="11" t="s">
        <v>1044</v>
      </c>
      <c r="E129" s="15">
        <v>38</v>
      </c>
      <c r="F129" s="7">
        <v>712</v>
      </c>
      <c r="G129" s="7">
        <v>28</v>
      </c>
      <c r="H129" s="7">
        <v>37029</v>
      </c>
      <c r="I129" s="7">
        <v>47680</v>
      </c>
      <c r="J129" s="7">
        <v>423990</v>
      </c>
      <c r="K129" s="11" t="s">
        <v>1048</v>
      </c>
      <c r="L129" s="11" t="s">
        <v>1162</v>
      </c>
      <c r="M129" s="11" t="s">
        <v>1133</v>
      </c>
      <c r="N129" s="18">
        <v>2430000</v>
      </c>
      <c r="O129" s="11" t="s">
        <v>1675</v>
      </c>
      <c r="P129" s="8">
        <v>0</v>
      </c>
      <c r="Q129" s="8">
        <v>0</v>
      </c>
      <c r="R129" s="8">
        <v>14</v>
      </c>
      <c r="S129" s="8">
        <v>0</v>
      </c>
      <c r="T129" s="8">
        <v>0</v>
      </c>
      <c r="U129" s="8">
        <v>14</v>
      </c>
      <c r="V129" s="8">
        <v>14</v>
      </c>
      <c r="W129" s="8">
        <v>0</v>
      </c>
      <c r="X129" s="8">
        <v>0</v>
      </c>
      <c r="Y129" s="8">
        <v>0</v>
      </c>
      <c r="Z129" s="8">
        <v>3</v>
      </c>
      <c r="AA129" s="19">
        <v>0</v>
      </c>
      <c r="AB129" s="8">
        <v>0</v>
      </c>
      <c r="AC129" s="8">
        <v>0</v>
      </c>
      <c r="AD129" s="8">
        <v>0</v>
      </c>
      <c r="AE129" s="8">
        <v>0</v>
      </c>
      <c r="AF129" s="8">
        <v>100</v>
      </c>
      <c r="AG129" s="8" t="s">
        <v>1686</v>
      </c>
      <c r="AH129" s="8" t="s">
        <v>1687</v>
      </c>
      <c r="AI129" s="60">
        <v>43.092100000000002</v>
      </c>
      <c r="AJ129" s="60">
        <v>329.96429999999998</v>
      </c>
      <c r="AK129" s="60">
        <v>67.217500000000001</v>
      </c>
      <c r="AL129" s="60">
        <f>Table2[[#This Row],[Company Direct Land Through FY20]]+Table2[[#This Row],[Company Direct Land FY20 and After]]</f>
        <v>397.18179999999995</v>
      </c>
      <c r="AM129" s="60">
        <v>148.54990000000001</v>
      </c>
      <c r="AN129" s="60">
        <v>743.68330000000003</v>
      </c>
      <c r="AO129" s="60">
        <v>231.7167</v>
      </c>
      <c r="AP129" s="60">
        <f>Table2[[#This Row],[Company Direct Building Through FY20]]+Table2[[#This Row],[Company Direct Building FY20 and After]]</f>
        <v>975.40000000000009</v>
      </c>
      <c r="AQ129" s="60">
        <v>0</v>
      </c>
      <c r="AR129" s="60">
        <v>54.214100000000002</v>
      </c>
      <c r="AS129" s="60">
        <v>0</v>
      </c>
      <c r="AT129" s="60">
        <f>Table2[[#This Row],[Mortgage Recording Tax Through FY20]]+Table2[[#This Row],[Mortgage Recording Tax FY20 and After]]</f>
        <v>54.214100000000002</v>
      </c>
      <c r="AU129" s="60">
        <v>109.5988</v>
      </c>
      <c r="AV129" s="60">
        <v>553.70299999999997</v>
      </c>
      <c r="AW129" s="60">
        <v>170.95859999999999</v>
      </c>
      <c r="AX129" s="60">
        <f>Table2[[#This Row],[Pilot Savings Through FY20]]+Table2[[#This Row],[Pilot Savings FY20 and After]]</f>
        <v>724.66159999999991</v>
      </c>
      <c r="AY129" s="60">
        <v>0</v>
      </c>
      <c r="AZ129" s="60">
        <v>54.214100000000002</v>
      </c>
      <c r="BA129" s="60">
        <v>0</v>
      </c>
      <c r="BB129" s="60">
        <f>Table2[[#This Row],[Mortgage Recording Tax Exemption Through FY20]]+Table2[[#This Row],[Indirect and Induced Land FY20]]</f>
        <v>77.999899999999997</v>
      </c>
      <c r="BC129" s="60">
        <v>23.785799999999998</v>
      </c>
      <c r="BD129" s="60">
        <v>214.84139999999999</v>
      </c>
      <c r="BE129" s="60">
        <v>37.102400000000003</v>
      </c>
      <c r="BF129" s="60">
        <f>Table2[[#This Row],[Indirect and Induced Land Through FY20]]+Table2[[#This Row],[Indirect and Induced Land FY20 and After]]</f>
        <v>251.94380000000001</v>
      </c>
      <c r="BG129" s="60">
        <v>84.331500000000005</v>
      </c>
      <c r="BH129" s="60">
        <v>761.71040000000005</v>
      </c>
      <c r="BI129" s="60">
        <v>131.54499999999999</v>
      </c>
      <c r="BJ129" s="60">
        <f>Table2[[#This Row],[Indirect and Induced Building Through FY20]]+Table2[[#This Row],[Indirect and Induced Building FY20 and After]]</f>
        <v>893.25540000000001</v>
      </c>
      <c r="BK129" s="60">
        <v>190.16050000000001</v>
      </c>
      <c r="BL129" s="60">
        <v>1496.4964</v>
      </c>
      <c r="BM129" s="60">
        <v>296.62299999999999</v>
      </c>
      <c r="BN129" s="60">
        <f>Table2[[#This Row],[TOTAL Real Property Related Taxes Through FY20]]+Table2[[#This Row],[TOTAL Real Property Related Taxes FY20 and After]]</f>
        <v>1793.1194</v>
      </c>
      <c r="BO129" s="60">
        <v>199.81010000000001</v>
      </c>
      <c r="BP129" s="60">
        <v>2365.8144000000002</v>
      </c>
      <c r="BQ129" s="60">
        <v>311.67540000000002</v>
      </c>
      <c r="BR129" s="60">
        <f>Table2[[#This Row],[Company Direct Through FY20]]+Table2[[#This Row],[Company Direct FY20 and After]]</f>
        <v>2677.4898000000003</v>
      </c>
      <c r="BS129" s="60">
        <v>0</v>
      </c>
      <c r="BT129" s="60">
        <v>0</v>
      </c>
      <c r="BU129" s="60">
        <v>0</v>
      </c>
      <c r="BV129" s="60">
        <f>Table2[[#This Row],[Sales Tax Exemption Through FY20]]+Table2[[#This Row],[Sales Tax Exemption FY20 and After]]</f>
        <v>0</v>
      </c>
      <c r="BW129" s="60">
        <v>0</v>
      </c>
      <c r="BX129" s="60">
        <v>0</v>
      </c>
      <c r="BY129" s="60">
        <v>0</v>
      </c>
      <c r="BZ129" s="60">
        <f>Table2[[#This Row],[Energy Tax Savings Through FY20]]+Table2[[#This Row],[Energy Tax Savings FY20 and After]]</f>
        <v>0</v>
      </c>
      <c r="CA129" s="60">
        <v>0</v>
      </c>
      <c r="CB129" s="60">
        <v>0</v>
      </c>
      <c r="CC129" s="60">
        <v>0</v>
      </c>
      <c r="CD129" s="60">
        <f>Table2[[#This Row],[Tax Exempt Bond Savings Through FY20]]+Table2[[#This Row],[Tax Exempt Bond Savings FY20 and After]]</f>
        <v>0</v>
      </c>
      <c r="CE129" s="60">
        <v>117.21550000000001</v>
      </c>
      <c r="CF129" s="60">
        <v>1331.2534000000001</v>
      </c>
      <c r="CG129" s="60">
        <v>182.83949999999999</v>
      </c>
      <c r="CH129" s="60">
        <f>Table2[[#This Row],[Indirect and Induced Through FY20]]+Table2[[#This Row],[Indirect and Induced FY20 and After]]</f>
        <v>1514.0929000000001</v>
      </c>
      <c r="CI129" s="60">
        <v>317.0256</v>
      </c>
      <c r="CJ129" s="60">
        <v>3697.0677999999998</v>
      </c>
      <c r="CK129" s="60">
        <v>494.51490000000001</v>
      </c>
      <c r="CL129" s="60">
        <f>Table2[[#This Row],[TOTAL Income Consumption Use Taxes Through FY20]]+Table2[[#This Row],[TOTAL Income Consumption Use Taxes FY20 and After]]</f>
        <v>4191.5826999999999</v>
      </c>
      <c r="CM129" s="60">
        <v>109.5988</v>
      </c>
      <c r="CN129" s="60">
        <v>607.9171</v>
      </c>
      <c r="CO129" s="60">
        <v>170.95859999999999</v>
      </c>
      <c r="CP129" s="60">
        <f>Table2[[#This Row],[Assistance Provided Through FY20]]+Table2[[#This Row],[Assistance Provided FY20 and After]]</f>
        <v>778.87570000000005</v>
      </c>
      <c r="CQ129" s="60">
        <v>0</v>
      </c>
      <c r="CR129" s="60">
        <v>0</v>
      </c>
      <c r="CS129" s="60">
        <v>0</v>
      </c>
      <c r="CT129" s="60">
        <f>Table2[[#This Row],[Recapture Cancellation Reduction Amount Through FY20]]+Table2[[#This Row],[Recapture Cancellation Reduction Amount FY20 and After]]</f>
        <v>0</v>
      </c>
      <c r="CU129" s="60">
        <v>0</v>
      </c>
      <c r="CV129" s="60">
        <v>0</v>
      </c>
      <c r="CW129" s="60">
        <v>0</v>
      </c>
      <c r="CX129" s="60">
        <f>Table2[[#This Row],[Penalty Paid Through FY20]]+Table2[[#This Row],[Penalty Paid FY20 and After]]</f>
        <v>0</v>
      </c>
      <c r="CY129" s="60">
        <v>109.5988</v>
      </c>
      <c r="CZ129" s="60">
        <v>607.9171</v>
      </c>
      <c r="DA129" s="60">
        <v>170.95859999999999</v>
      </c>
      <c r="DB129" s="60">
        <f>Table2[[#This Row],[TOTAL Assistance Net of Recapture Penalties Through FY20]]+Table2[[#This Row],[TOTAL Assistance Net of Recapture Penalties FY20 and After]]</f>
        <v>778.87570000000005</v>
      </c>
      <c r="DC129" s="60">
        <v>391.45209999999997</v>
      </c>
      <c r="DD129" s="60">
        <v>3493.6761000000001</v>
      </c>
      <c r="DE129" s="60">
        <v>610.6096</v>
      </c>
      <c r="DF129" s="60">
        <f>Table2[[#This Row],[Company Direct Tax Revenue Before Assistance Through FY20]]+Table2[[#This Row],[Company Direct Tax Revenue Before Assistance FY20 and After]]</f>
        <v>4104.2857000000004</v>
      </c>
      <c r="DG129" s="60">
        <v>225.33279999999999</v>
      </c>
      <c r="DH129" s="60">
        <v>2307.8051999999998</v>
      </c>
      <c r="DI129" s="60">
        <v>351.48689999999999</v>
      </c>
      <c r="DJ129" s="60">
        <f>Table2[[#This Row],[Indirect and Induced Tax Revenues FY20 and After]]+Table2[[#This Row],[Indirect and Induced Tax Revenues Through FY20]]</f>
        <v>2659.2920999999997</v>
      </c>
      <c r="DK129" s="60">
        <v>616.78489999999999</v>
      </c>
      <c r="DL129" s="60">
        <v>5801.4813000000004</v>
      </c>
      <c r="DM129" s="60">
        <v>962.09649999999999</v>
      </c>
      <c r="DN129" s="60">
        <f>Table2[[#This Row],[TOTAL Tax Revenues Before Assistance FY20 and After]]+Table2[[#This Row],[TOTAL Tax Revenues Before Assistance Through FY20]]</f>
        <v>6763.5778</v>
      </c>
      <c r="DO129" s="60">
        <v>507.18610000000001</v>
      </c>
      <c r="DP129" s="60">
        <v>5193.5641999999998</v>
      </c>
      <c r="DQ129" s="60">
        <v>791.13789999999995</v>
      </c>
      <c r="DR129" s="60">
        <f>Table2[[#This Row],[TOTAL Tax Revenues Net of Assistance Recapture and Penalty Through FY20]]+Table2[[#This Row],[TOTAL Tax Revenues Net of Assistance Recapture and Penalty FY20 and After]]</f>
        <v>5984.7020999999995</v>
      </c>
      <c r="DS129" s="60">
        <v>0</v>
      </c>
      <c r="DT129" s="60">
        <v>0</v>
      </c>
      <c r="DU129" s="60">
        <v>0</v>
      </c>
      <c r="DV129" s="60">
        <v>0</v>
      </c>
      <c r="DW129" s="74">
        <v>0</v>
      </c>
      <c r="DX129" s="74">
        <v>0</v>
      </c>
      <c r="DY129" s="74">
        <v>0</v>
      </c>
      <c r="DZ129" s="74">
        <v>14</v>
      </c>
      <c r="EA129" s="74">
        <v>0</v>
      </c>
      <c r="EB129" s="74">
        <v>0</v>
      </c>
      <c r="EC129" s="74">
        <v>0</v>
      </c>
      <c r="ED129" s="74">
        <v>14</v>
      </c>
      <c r="EE129" s="74">
        <v>0</v>
      </c>
      <c r="EF129" s="74">
        <v>0</v>
      </c>
      <c r="EG129" s="74">
        <v>0</v>
      </c>
      <c r="EH129" s="74">
        <v>100</v>
      </c>
      <c r="EI129" s="8">
        <f>Table2[[#This Row],[Total Industrial Employees FY20]]+Table2[[#This Row],[Total Restaurant Employees FY20]]+Table2[[#This Row],[Total Retail Employees FY20]]+Table2[[#This Row],[Total Other Employees FY20]]</f>
        <v>14</v>
      </c>
      <c r="EJ129" s="8">
        <f>Table2[[#This Row],[Number of Industrial Employees Earning More than Living Wage FY20]]+Table2[[#This Row],[Number of Restaurant Employees Earning More than Living Wage FY20]]+Table2[[#This Row],[Number of Retail Employees Earning More than Living Wage FY20]]+Table2[[#This Row],[Number of Other Employees Earning More than Living Wage FY20]]</f>
        <v>14</v>
      </c>
      <c r="EK129" s="72">
        <f>Table2[[#This Row],[Total Employees Earning More than Living Wage FY20]]/Table2[[#This Row],[Total Jobs FY20]]</f>
        <v>1</v>
      </c>
    </row>
    <row r="130" spans="1:141" x14ac:dyDescent="0.25">
      <c r="A130" s="9">
        <v>92658</v>
      </c>
      <c r="B130" s="11" t="s">
        <v>237</v>
      </c>
      <c r="C130" s="11" t="s">
        <v>691</v>
      </c>
      <c r="D130" s="11" t="s">
        <v>1043</v>
      </c>
      <c r="E130" s="15">
        <v>13</v>
      </c>
      <c r="F130" s="7">
        <v>4223</v>
      </c>
      <c r="G130" s="7">
        <v>12</v>
      </c>
      <c r="H130" s="7">
        <v>57900</v>
      </c>
      <c r="I130" s="7">
        <v>21300</v>
      </c>
      <c r="J130" s="7">
        <v>621910</v>
      </c>
      <c r="K130" s="11" t="s">
        <v>1048</v>
      </c>
      <c r="L130" s="11" t="s">
        <v>1173</v>
      </c>
      <c r="M130" s="11" t="s">
        <v>1099</v>
      </c>
      <c r="N130" s="18">
        <v>2200000</v>
      </c>
      <c r="O130" s="11" t="s">
        <v>1658</v>
      </c>
      <c r="P130" s="8">
        <v>79</v>
      </c>
      <c r="Q130" s="8">
        <v>44</v>
      </c>
      <c r="R130" s="8">
        <v>315</v>
      </c>
      <c r="S130" s="8">
        <v>0</v>
      </c>
      <c r="T130" s="8">
        <v>0</v>
      </c>
      <c r="U130" s="8">
        <v>438</v>
      </c>
      <c r="V130" s="8">
        <v>376</v>
      </c>
      <c r="W130" s="8">
        <v>0</v>
      </c>
      <c r="X130" s="8">
        <v>0</v>
      </c>
      <c r="Y130" s="8">
        <v>0</v>
      </c>
      <c r="Z130" s="8">
        <v>93</v>
      </c>
      <c r="AA130" s="19">
        <v>3</v>
      </c>
      <c r="AB130" s="8">
        <v>0</v>
      </c>
      <c r="AC130" s="8">
        <v>76</v>
      </c>
      <c r="AD130" s="8">
        <v>18</v>
      </c>
      <c r="AE130" s="8">
        <v>3</v>
      </c>
      <c r="AF130" s="8">
        <v>96.347031963470315</v>
      </c>
      <c r="AG130" s="8" t="s">
        <v>1686</v>
      </c>
      <c r="AH130" s="8" t="s">
        <v>1687</v>
      </c>
      <c r="AI130" s="60">
        <v>21.677199999999999</v>
      </c>
      <c r="AJ130" s="60">
        <v>244.607</v>
      </c>
      <c r="AK130" s="60">
        <v>41.849699999999999</v>
      </c>
      <c r="AL130" s="60">
        <f>Table2[[#This Row],[Company Direct Land Through FY20]]+Table2[[#This Row],[Company Direct Land FY20 and After]]</f>
        <v>286.45670000000001</v>
      </c>
      <c r="AM130" s="60">
        <v>54.498899999999999</v>
      </c>
      <c r="AN130" s="60">
        <v>261.30709999999999</v>
      </c>
      <c r="AO130" s="60">
        <v>105.2148</v>
      </c>
      <c r="AP130" s="60">
        <f>Table2[[#This Row],[Company Direct Building Through FY20]]+Table2[[#This Row],[Company Direct Building FY20 and After]]</f>
        <v>366.52189999999996</v>
      </c>
      <c r="AQ130" s="60">
        <v>0</v>
      </c>
      <c r="AR130" s="60">
        <v>21.053999999999998</v>
      </c>
      <c r="AS130" s="60">
        <v>0</v>
      </c>
      <c r="AT130" s="60">
        <f>Table2[[#This Row],[Mortgage Recording Tax Through FY20]]+Table2[[#This Row],[Mortgage Recording Tax FY20 and After]]</f>
        <v>21.053999999999998</v>
      </c>
      <c r="AU130" s="60">
        <v>61.502099999999999</v>
      </c>
      <c r="AV130" s="60">
        <v>258.6807</v>
      </c>
      <c r="AW130" s="60">
        <v>118.7351</v>
      </c>
      <c r="AX130" s="60">
        <f>Table2[[#This Row],[Pilot Savings Through FY20]]+Table2[[#This Row],[Pilot Savings FY20 and After]]</f>
        <v>377.41579999999999</v>
      </c>
      <c r="AY130" s="60">
        <v>0</v>
      </c>
      <c r="AZ130" s="60">
        <v>21.053999999999998</v>
      </c>
      <c r="BA130" s="60">
        <v>0</v>
      </c>
      <c r="BB130" s="60">
        <f>Table2[[#This Row],[Mortgage Recording Tax Exemption Through FY20]]+Table2[[#This Row],[Indirect and Induced Land FY20]]</f>
        <v>227.74209999999999</v>
      </c>
      <c r="BC130" s="60">
        <v>206.68809999999999</v>
      </c>
      <c r="BD130" s="60">
        <v>1036.568</v>
      </c>
      <c r="BE130" s="60">
        <v>399.02859999999998</v>
      </c>
      <c r="BF130" s="60">
        <f>Table2[[#This Row],[Indirect and Induced Land Through FY20]]+Table2[[#This Row],[Indirect and Induced Land FY20 and After]]</f>
        <v>1435.5965999999999</v>
      </c>
      <c r="BG130" s="60">
        <v>732.80319999999995</v>
      </c>
      <c r="BH130" s="60">
        <v>3675.1035000000002</v>
      </c>
      <c r="BI130" s="60">
        <v>1414.7379000000001</v>
      </c>
      <c r="BJ130" s="60">
        <f>Table2[[#This Row],[Indirect and Induced Building Through FY20]]+Table2[[#This Row],[Indirect and Induced Building FY20 and After]]</f>
        <v>5089.8414000000002</v>
      </c>
      <c r="BK130" s="60">
        <v>954.1653</v>
      </c>
      <c r="BL130" s="60">
        <v>4958.9049000000005</v>
      </c>
      <c r="BM130" s="60">
        <v>1842.0959</v>
      </c>
      <c r="BN130" s="60">
        <f>Table2[[#This Row],[TOTAL Real Property Related Taxes Through FY20]]+Table2[[#This Row],[TOTAL Real Property Related Taxes FY20 and After]]</f>
        <v>6801.0008000000007</v>
      </c>
      <c r="BO130" s="60">
        <v>1361.5064</v>
      </c>
      <c r="BP130" s="60">
        <v>8002.9647999999997</v>
      </c>
      <c r="BQ130" s="60">
        <v>2628.5019000000002</v>
      </c>
      <c r="BR130" s="60">
        <f>Table2[[#This Row],[Company Direct Through FY20]]+Table2[[#This Row],[Company Direct FY20 and After]]</f>
        <v>10631.466700000001</v>
      </c>
      <c r="BS130" s="60">
        <v>0</v>
      </c>
      <c r="BT130" s="60">
        <v>6.1978999999999997</v>
      </c>
      <c r="BU130" s="60">
        <v>0</v>
      </c>
      <c r="BV130" s="60">
        <f>Table2[[#This Row],[Sales Tax Exemption Through FY20]]+Table2[[#This Row],[Sales Tax Exemption FY20 and After]]</f>
        <v>6.1978999999999997</v>
      </c>
      <c r="BW130" s="60">
        <v>0</v>
      </c>
      <c r="BX130" s="60">
        <v>0</v>
      </c>
      <c r="BY130" s="60">
        <v>0</v>
      </c>
      <c r="BZ130" s="60">
        <f>Table2[[#This Row],[Energy Tax Savings Through FY20]]+Table2[[#This Row],[Energy Tax Savings FY20 and After]]</f>
        <v>0</v>
      </c>
      <c r="CA130" s="60">
        <v>0</v>
      </c>
      <c r="CB130" s="60">
        <v>0</v>
      </c>
      <c r="CC130" s="60">
        <v>0</v>
      </c>
      <c r="CD130" s="60">
        <f>Table2[[#This Row],[Tax Exempt Bond Savings Through FY20]]+Table2[[#This Row],[Tax Exempt Bond Savings FY20 and After]]</f>
        <v>0</v>
      </c>
      <c r="CE130" s="60">
        <v>935.5915</v>
      </c>
      <c r="CF130" s="60">
        <v>5751.8143</v>
      </c>
      <c r="CG130" s="60">
        <v>1806.2375</v>
      </c>
      <c r="CH130" s="60">
        <f>Table2[[#This Row],[Indirect and Induced Through FY20]]+Table2[[#This Row],[Indirect and Induced FY20 and After]]</f>
        <v>7558.0518000000002</v>
      </c>
      <c r="CI130" s="60">
        <v>2297.0979000000002</v>
      </c>
      <c r="CJ130" s="60">
        <v>13748.581200000001</v>
      </c>
      <c r="CK130" s="60">
        <v>4434.7394000000004</v>
      </c>
      <c r="CL130" s="60">
        <f>Table2[[#This Row],[TOTAL Income Consumption Use Taxes Through FY20]]+Table2[[#This Row],[TOTAL Income Consumption Use Taxes FY20 and After]]</f>
        <v>18183.320599999999</v>
      </c>
      <c r="CM130" s="60">
        <v>61.502099999999999</v>
      </c>
      <c r="CN130" s="60">
        <v>285.93259999999998</v>
      </c>
      <c r="CO130" s="60">
        <v>118.7351</v>
      </c>
      <c r="CP130" s="60">
        <f>Table2[[#This Row],[Assistance Provided Through FY20]]+Table2[[#This Row],[Assistance Provided FY20 and After]]</f>
        <v>404.66769999999997</v>
      </c>
      <c r="CQ130" s="60">
        <v>0</v>
      </c>
      <c r="CR130" s="60">
        <v>0</v>
      </c>
      <c r="CS130" s="60">
        <v>0</v>
      </c>
      <c r="CT130" s="60">
        <f>Table2[[#This Row],[Recapture Cancellation Reduction Amount Through FY20]]+Table2[[#This Row],[Recapture Cancellation Reduction Amount FY20 and After]]</f>
        <v>0</v>
      </c>
      <c r="CU130" s="60">
        <v>0</v>
      </c>
      <c r="CV130" s="60">
        <v>0</v>
      </c>
      <c r="CW130" s="60">
        <v>0</v>
      </c>
      <c r="CX130" s="60">
        <f>Table2[[#This Row],[Penalty Paid Through FY20]]+Table2[[#This Row],[Penalty Paid FY20 and After]]</f>
        <v>0</v>
      </c>
      <c r="CY130" s="60">
        <v>61.502099999999999</v>
      </c>
      <c r="CZ130" s="60">
        <v>285.93259999999998</v>
      </c>
      <c r="DA130" s="60">
        <v>118.7351</v>
      </c>
      <c r="DB130" s="60">
        <f>Table2[[#This Row],[TOTAL Assistance Net of Recapture Penalties Through FY20]]+Table2[[#This Row],[TOTAL Assistance Net of Recapture Penalties FY20 and After]]</f>
        <v>404.66769999999997</v>
      </c>
      <c r="DC130" s="60">
        <v>1437.6824999999999</v>
      </c>
      <c r="DD130" s="60">
        <v>8529.9328999999998</v>
      </c>
      <c r="DE130" s="60">
        <v>2775.5664000000002</v>
      </c>
      <c r="DF130" s="60">
        <f>Table2[[#This Row],[Company Direct Tax Revenue Before Assistance Through FY20]]+Table2[[#This Row],[Company Direct Tax Revenue Before Assistance FY20 and After]]</f>
        <v>11305.499299999999</v>
      </c>
      <c r="DG130" s="60">
        <v>1875.0827999999999</v>
      </c>
      <c r="DH130" s="60">
        <v>10463.4858</v>
      </c>
      <c r="DI130" s="60">
        <v>3620.0039999999999</v>
      </c>
      <c r="DJ130" s="60">
        <f>Table2[[#This Row],[Indirect and Induced Tax Revenues FY20 and After]]+Table2[[#This Row],[Indirect and Induced Tax Revenues Through FY20]]</f>
        <v>14083.489799999999</v>
      </c>
      <c r="DK130" s="60">
        <v>3312.7653</v>
      </c>
      <c r="DL130" s="60">
        <v>18993.418699999998</v>
      </c>
      <c r="DM130" s="60">
        <v>6395.5703999999996</v>
      </c>
      <c r="DN130" s="60">
        <f>Table2[[#This Row],[TOTAL Tax Revenues Before Assistance FY20 and After]]+Table2[[#This Row],[TOTAL Tax Revenues Before Assistance Through FY20]]</f>
        <v>25388.989099999999</v>
      </c>
      <c r="DO130" s="60">
        <v>3251.2631999999999</v>
      </c>
      <c r="DP130" s="60">
        <v>18707.486099999998</v>
      </c>
      <c r="DQ130" s="60">
        <v>6276.8352999999997</v>
      </c>
      <c r="DR130" s="60">
        <f>Table2[[#This Row],[TOTAL Tax Revenues Net of Assistance Recapture and Penalty Through FY20]]+Table2[[#This Row],[TOTAL Tax Revenues Net of Assistance Recapture and Penalty FY20 and After]]</f>
        <v>24984.321399999997</v>
      </c>
      <c r="DS130" s="60">
        <v>0</v>
      </c>
      <c r="DT130" s="60">
        <v>0</v>
      </c>
      <c r="DU130" s="60">
        <v>0</v>
      </c>
      <c r="DV130" s="60">
        <v>0</v>
      </c>
      <c r="DW130" s="74">
        <v>0</v>
      </c>
      <c r="DX130" s="74">
        <v>0</v>
      </c>
      <c r="DY130" s="74">
        <v>0</v>
      </c>
      <c r="DZ130" s="74">
        <v>438</v>
      </c>
      <c r="EA130" s="74">
        <v>0</v>
      </c>
      <c r="EB130" s="74">
        <v>0</v>
      </c>
      <c r="EC130" s="74">
        <v>0</v>
      </c>
      <c r="ED130" s="74">
        <v>438</v>
      </c>
      <c r="EE130" s="74">
        <v>0</v>
      </c>
      <c r="EF130" s="74">
        <v>0</v>
      </c>
      <c r="EG130" s="74">
        <v>0</v>
      </c>
      <c r="EH130" s="74">
        <v>100</v>
      </c>
      <c r="EI130" s="8">
        <f>Table2[[#This Row],[Total Industrial Employees FY20]]+Table2[[#This Row],[Total Restaurant Employees FY20]]+Table2[[#This Row],[Total Retail Employees FY20]]+Table2[[#This Row],[Total Other Employees FY20]]</f>
        <v>438</v>
      </c>
      <c r="EJ130" s="8">
        <f>Table2[[#This Row],[Number of Industrial Employees Earning More than Living Wage FY20]]+Table2[[#This Row],[Number of Restaurant Employees Earning More than Living Wage FY20]]+Table2[[#This Row],[Number of Retail Employees Earning More than Living Wage FY20]]+Table2[[#This Row],[Number of Other Employees Earning More than Living Wage FY20]]</f>
        <v>438</v>
      </c>
      <c r="EK130" s="72">
        <f>Table2[[#This Row],[Total Employees Earning More than Living Wage FY20]]/Table2[[#This Row],[Total Jobs FY20]]</f>
        <v>1</v>
      </c>
    </row>
    <row r="131" spans="1:141" x14ac:dyDescent="0.25">
      <c r="A131" s="9">
        <v>93286</v>
      </c>
      <c r="B131" s="11" t="s">
        <v>324</v>
      </c>
      <c r="C131" s="11" t="s">
        <v>777</v>
      </c>
      <c r="D131" s="11" t="s">
        <v>1044</v>
      </c>
      <c r="E131" s="15">
        <v>39</v>
      </c>
      <c r="F131" s="7">
        <v>300</v>
      </c>
      <c r="G131" s="7">
        <v>17</v>
      </c>
      <c r="H131" s="7">
        <v>61100</v>
      </c>
      <c r="I131" s="7">
        <v>171715</v>
      </c>
      <c r="J131" s="7">
        <v>623110</v>
      </c>
      <c r="K131" s="11" t="s">
        <v>1097</v>
      </c>
      <c r="L131" s="11" t="s">
        <v>1284</v>
      </c>
      <c r="M131" s="11" t="s">
        <v>1285</v>
      </c>
      <c r="N131" s="18">
        <v>48190000</v>
      </c>
      <c r="O131" s="11" t="s">
        <v>1663</v>
      </c>
      <c r="P131" s="8">
        <v>58</v>
      </c>
      <c r="Q131" s="8">
        <v>0</v>
      </c>
      <c r="R131" s="8">
        <v>319</v>
      </c>
      <c r="S131" s="8">
        <v>0</v>
      </c>
      <c r="T131" s="8">
        <v>0</v>
      </c>
      <c r="U131" s="8">
        <v>377</v>
      </c>
      <c r="V131" s="8">
        <v>348</v>
      </c>
      <c r="W131" s="8">
        <v>0</v>
      </c>
      <c r="X131" s="8">
        <v>0</v>
      </c>
      <c r="Y131" s="8">
        <v>492</v>
      </c>
      <c r="Z131" s="8">
        <v>0</v>
      </c>
      <c r="AA131" s="19">
        <v>5</v>
      </c>
      <c r="AB131" s="8">
        <v>11</v>
      </c>
      <c r="AC131" s="8">
        <v>40</v>
      </c>
      <c r="AD131" s="8">
        <v>40</v>
      </c>
      <c r="AE131" s="8">
        <v>5</v>
      </c>
      <c r="AF131" s="8">
        <v>97.877984084880637</v>
      </c>
      <c r="AG131" s="8" t="s">
        <v>1686</v>
      </c>
      <c r="AH131" s="8" t="s">
        <v>1687</v>
      </c>
      <c r="AI131" s="60">
        <v>0</v>
      </c>
      <c r="AJ131" s="60">
        <v>0</v>
      </c>
      <c r="AK131" s="60">
        <v>0</v>
      </c>
      <c r="AL131" s="60">
        <f>Table2[[#This Row],[Company Direct Land Through FY20]]+Table2[[#This Row],[Company Direct Land FY20 and After]]</f>
        <v>0</v>
      </c>
      <c r="AM131" s="60">
        <v>0</v>
      </c>
      <c r="AN131" s="60">
        <v>0</v>
      </c>
      <c r="AO131" s="60">
        <v>0</v>
      </c>
      <c r="AP131" s="60">
        <f>Table2[[#This Row],[Company Direct Building Through FY20]]+Table2[[#This Row],[Company Direct Building FY20 and After]]</f>
        <v>0</v>
      </c>
      <c r="AQ131" s="60">
        <v>0</v>
      </c>
      <c r="AR131" s="60">
        <v>0</v>
      </c>
      <c r="AS131" s="60">
        <v>0</v>
      </c>
      <c r="AT131" s="60">
        <f>Table2[[#This Row],[Mortgage Recording Tax Through FY20]]+Table2[[#This Row],[Mortgage Recording Tax FY20 and After]]</f>
        <v>0</v>
      </c>
      <c r="AU131" s="60">
        <v>0</v>
      </c>
      <c r="AV131" s="60">
        <v>0</v>
      </c>
      <c r="AW131" s="60">
        <v>0</v>
      </c>
      <c r="AX131" s="60">
        <f>Table2[[#This Row],[Pilot Savings Through FY20]]+Table2[[#This Row],[Pilot Savings FY20 and After]]</f>
        <v>0</v>
      </c>
      <c r="AY131" s="60">
        <v>0</v>
      </c>
      <c r="AZ131" s="60">
        <v>0</v>
      </c>
      <c r="BA131" s="60">
        <v>0</v>
      </c>
      <c r="BB131" s="60">
        <f>Table2[[#This Row],[Mortgage Recording Tax Exemption Through FY20]]+Table2[[#This Row],[Indirect and Induced Land FY20]]</f>
        <v>143.45939999999999</v>
      </c>
      <c r="BC131" s="60">
        <v>143.45939999999999</v>
      </c>
      <c r="BD131" s="60">
        <v>1547.847</v>
      </c>
      <c r="BE131" s="60">
        <v>981.46429999999998</v>
      </c>
      <c r="BF131" s="60">
        <f>Table2[[#This Row],[Indirect and Induced Land Through FY20]]+Table2[[#This Row],[Indirect and Induced Land FY20 and After]]</f>
        <v>2529.3112999999998</v>
      </c>
      <c r="BG131" s="60">
        <v>508.62880000000001</v>
      </c>
      <c r="BH131" s="60">
        <v>5487.8207000000002</v>
      </c>
      <c r="BI131" s="60">
        <v>3479.7368000000001</v>
      </c>
      <c r="BJ131" s="60">
        <f>Table2[[#This Row],[Indirect and Induced Building Through FY20]]+Table2[[#This Row],[Indirect and Induced Building FY20 and After]]</f>
        <v>8967.5575000000008</v>
      </c>
      <c r="BK131" s="60">
        <v>652.08820000000003</v>
      </c>
      <c r="BL131" s="60">
        <v>7035.6677</v>
      </c>
      <c r="BM131" s="60">
        <v>4461.2011000000002</v>
      </c>
      <c r="BN131" s="60">
        <f>Table2[[#This Row],[TOTAL Real Property Related Taxes Through FY20]]+Table2[[#This Row],[TOTAL Real Property Related Taxes FY20 and After]]</f>
        <v>11496.8688</v>
      </c>
      <c r="BO131" s="60">
        <v>657.34389999999996</v>
      </c>
      <c r="BP131" s="60">
        <v>8291.7828000000009</v>
      </c>
      <c r="BQ131" s="60">
        <v>4497.1570000000002</v>
      </c>
      <c r="BR131" s="60">
        <f>Table2[[#This Row],[Company Direct Through FY20]]+Table2[[#This Row],[Company Direct FY20 and After]]</f>
        <v>12788.9398</v>
      </c>
      <c r="BS131" s="60">
        <v>0</v>
      </c>
      <c r="BT131" s="60">
        <v>0</v>
      </c>
      <c r="BU131" s="60">
        <v>0</v>
      </c>
      <c r="BV131" s="60">
        <f>Table2[[#This Row],[Sales Tax Exemption Through FY20]]+Table2[[#This Row],[Sales Tax Exemption FY20 and After]]</f>
        <v>0</v>
      </c>
      <c r="BW131" s="60">
        <v>0</v>
      </c>
      <c r="BX131" s="60">
        <v>0</v>
      </c>
      <c r="BY131" s="60">
        <v>0</v>
      </c>
      <c r="BZ131" s="60">
        <f>Table2[[#This Row],[Energy Tax Savings Through FY20]]+Table2[[#This Row],[Energy Tax Savings FY20 and After]]</f>
        <v>0</v>
      </c>
      <c r="CA131" s="60">
        <v>15.5541</v>
      </c>
      <c r="CB131" s="60">
        <v>219.0779</v>
      </c>
      <c r="CC131" s="60">
        <v>79.857699999999994</v>
      </c>
      <c r="CD131" s="60">
        <f>Table2[[#This Row],[Tax Exempt Bond Savings Through FY20]]+Table2[[#This Row],[Tax Exempt Bond Savings FY20 and After]]</f>
        <v>298.93560000000002</v>
      </c>
      <c r="CE131" s="60">
        <v>706.96199999999999</v>
      </c>
      <c r="CF131" s="60">
        <v>9465.0148000000008</v>
      </c>
      <c r="CG131" s="60">
        <v>4836.6148000000003</v>
      </c>
      <c r="CH131" s="60">
        <f>Table2[[#This Row],[Indirect and Induced Through FY20]]+Table2[[#This Row],[Indirect and Induced FY20 and After]]</f>
        <v>14301.6296</v>
      </c>
      <c r="CI131" s="60">
        <v>1348.7518</v>
      </c>
      <c r="CJ131" s="60">
        <v>17537.719700000001</v>
      </c>
      <c r="CK131" s="60">
        <v>9253.9141</v>
      </c>
      <c r="CL131" s="60">
        <f>Table2[[#This Row],[TOTAL Income Consumption Use Taxes Through FY20]]+Table2[[#This Row],[TOTAL Income Consumption Use Taxes FY20 and After]]</f>
        <v>26791.633800000003</v>
      </c>
      <c r="CM131" s="60">
        <v>15.5541</v>
      </c>
      <c r="CN131" s="60">
        <v>219.0779</v>
      </c>
      <c r="CO131" s="60">
        <v>79.857699999999994</v>
      </c>
      <c r="CP131" s="60">
        <f>Table2[[#This Row],[Assistance Provided Through FY20]]+Table2[[#This Row],[Assistance Provided FY20 and After]]</f>
        <v>298.93560000000002</v>
      </c>
      <c r="CQ131" s="60">
        <v>0</v>
      </c>
      <c r="CR131" s="60">
        <v>0</v>
      </c>
      <c r="CS131" s="60">
        <v>0</v>
      </c>
      <c r="CT131" s="60">
        <f>Table2[[#This Row],[Recapture Cancellation Reduction Amount Through FY20]]+Table2[[#This Row],[Recapture Cancellation Reduction Amount FY20 and After]]</f>
        <v>0</v>
      </c>
      <c r="CU131" s="60">
        <v>0</v>
      </c>
      <c r="CV131" s="60">
        <v>0</v>
      </c>
      <c r="CW131" s="60">
        <v>0</v>
      </c>
      <c r="CX131" s="60">
        <f>Table2[[#This Row],[Penalty Paid Through FY20]]+Table2[[#This Row],[Penalty Paid FY20 and After]]</f>
        <v>0</v>
      </c>
      <c r="CY131" s="60">
        <v>15.5541</v>
      </c>
      <c r="CZ131" s="60">
        <v>219.0779</v>
      </c>
      <c r="DA131" s="60">
        <v>79.857699999999994</v>
      </c>
      <c r="DB131" s="60">
        <f>Table2[[#This Row],[TOTAL Assistance Net of Recapture Penalties Through FY20]]+Table2[[#This Row],[TOTAL Assistance Net of Recapture Penalties FY20 and After]]</f>
        <v>298.93560000000002</v>
      </c>
      <c r="DC131" s="60">
        <v>657.34389999999996</v>
      </c>
      <c r="DD131" s="60">
        <v>8291.7828000000009</v>
      </c>
      <c r="DE131" s="60">
        <v>4497.1570000000002</v>
      </c>
      <c r="DF131" s="60">
        <f>Table2[[#This Row],[Company Direct Tax Revenue Before Assistance Through FY20]]+Table2[[#This Row],[Company Direct Tax Revenue Before Assistance FY20 and After]]</f>
        <v>12788.9398</v>
      </c>
      <c r="DG131" s="60">
        <v>1359.0501999999999</v>
      </c>
      <c r="DH131" s="60">
        <v>16500.682499999999</v>
      </c>
      <c r="DI131" s="60">
        <v>9297.8158999999996</v>
      </c>
      <c r="DJ131" s="60">
        <f>Table2[[#This Row],[Indirect and Induced Tax Revenues FY20 and After]]+Table2[[#This Row],[Indirect and Induced Tax Revenues Through FY20]]</f>
        <v>25798.498399999997</v>
      </c>
      <c r="DK131" s="60">
        <v>2016.3941</v>
      </c>
      <c r="DL131" s="60">
        <v>24792.4653</v>
      </c>
      <c r="DM131" s="60">
        <v>13794.972900000001</v>
      </c>
      <c r="DN131" s="60">
        <f>Table2[[#This Row],[TOTAL Tax Revenues Before Assistance FY20 and After]]+Table2[[#This Row],[TOTAL Tax Revenues Before Assistance Through FY20]]</f>
        <v>38587.438200000004</v>
      </c>
      <c r="DO131" s="60">
        <v>2000.84</v>
      </c>
      <c r="DP131" s="60">
        <v>24573.3874</v>
      </c>
      <c r="DQ131" s="60">
        <v>13715.1152</v>
      </c>
      <c r="DR131" s="60">
        <f>Table2[[#This Row],[TOTAL Tax Revenues Net of Assistance Recapture and Penalty Through FY20]]+Table2[[#This Row],[TOTAL Tax Revenues Net of Assistance Recapture and Penalty FY20 and After]]</f>
        <v>38288.5026</v>
      </c>
      <c r="DS131" s="60">
        <v>0</v>
      </c>
      <c r="DT131" s="60">
        <v>0</v>
      </c>
      <c r="DU131" s="60">
        <v>0</v>
      </c>
      <c r="DV131" s="60">
        <v>0</v>
      </c>
      <c r="DW131" s="74">
        <v>0</v>
      </c>
      <c r="DX131" s="74">
        <v>0</v>
      </c>
      <c r="DY131" s="74">
        <v>0</v>
      </c>
      <c r="DZ131" s="74">
        <v>377</v>
      </c>
      <c r="EA131" s="74">
        <v>0</v>
      </c>
      <c r="EB131" s="74">
        <v>0</v>
      </c>
      <c r="EC131" s="74">
        <v>0</v>
      </c>
      <c r="ED131" s="74">
        <v>377</v>
      </c>
      <c r="EE131" s="74">
        <v>0</v>
      </c>
      <c r="EF131" s="74">
        <v>0</v>
      </c>
      <c r="EG131" s="74">
        <v>0</v>
      </c>
      <c r="EH131" s="74">
        <v>100</v>
      </c>
      <c r="EI131" s="8">
        <f>Table2[[#This Row],[Total Industrial Employees FY20]]+Table2[[#This Row],[Total Restaurant Employees FY20]]+Table2[[#This Row],[Total Retail Employees FY20]]+Table2[[#This Row],[Total Other Employees FY20]]</f>
        <v>377</v>
      </c>
      <c r="EJ131" s="8">
        <f>Table2[[#This Row],[Number of Industrial Employees Earning More than Living Wage FY20]]+Table2[[#This Row],[Number of Restaurant Employees Earning More than Living Wage FY20]]+Table2[[#This Row],[Number of Retail Employees Earning More than Living Wage FY20]]+Table2[[#This Row],[Number of Other Employees Earning More than Living Wage FY20]]</f>
        <v>377</v>
      </c>
      <c r="EK131" s="72">
        <f>Table2[[#This Row],[Total Employees Earning More than Living Wage FY20]]/Table2[[#This Row],[Total Jobs FY20]]</f>
        <v>1</v>
      </c>
    </row>
    <row r="132" spans="1:141" x14ac:dyDescent="0.25">
      <c r="A132" s="9">
        <v>93140</v>
      </c>
      <c r="B132" s="11" t="s">
        <v>293</v>
      </c>
      <c r="C132" s="11" t="s">
        <v>746</v>
      </c>
      <c r="D132" s="11" t="s">
        <v>1043</v>
      </c>
      <c r="E132" s="15">
        <v>11</v>
      </c>
      <c r="F132" s="7">
        <v>5958</v>
      </c>
      <c r="G132" s="7">
        <v>1</v>
      </c>
      <c r="H132" s="7">
        <v>3198075</v>
      </c>
      <c r="I132" s="7">
        <v>706265</v>
      </c>
      <c r="J132" s="7">
        <v>611310</v>
      </c>
      <c r="K132" s="11" t="s">
        <v>1067</v>
      </c>
      <c r="L132" s="11" t="s">
        <v>1224</v>
      </c>
      <c r="M132" s="11" t="s">
        <v>1242</v>
      </c>
      <c r="N132" s="18">
        <v>22787000</v>
      </c>
      <c r="O132" s="11" t="s">
        <v>1671</v>
      </c>
      <c r="P132" s="8">
        <v>212</v>
      </c>
      <c r="Q132" s="8">
        <v>8</v>
      </c>
      <c r="R132" s="8">
        <v>261</v>
      </c>
      <c r="S132" s="8">
        <v>0</v>
      </c>
      <c r="T132" s="8">
        <v>3</v>
      </c>
      <c r="U132" s="8">
        <v>484</v>
      </c>
      <c r="V132" s="8">
        <v>374</v>
      </c>
      <c r="W132" s="8">
        <v>0</v>
      </c>
      <c r="X132" s="8">
        <v>0</v>
      </c>
      <c r="Y132" s="8">
        <v>304</v>
      </c>
      <c r="Z132" s="8">
        <v>0</v>
      </c>
      <c r="AA132" s="19">
        <v>45</v>
      </c>
      <c r="AB132" s="8">
        <v>6</v>
      </c>
      <c r="AC132" s="8">
        <v>2</v>
      </c>
      <c r="AD132" s="8">
        <v>3</v>
      </c>
      <c r="AE132" s="8">
        <v>45</v>
      </c>
      <c r="AF132" s="8">
        <v>53.305785123966942</v>
      </c>
      <c r="AG132" s="8" t="s">
        <v>1686</v>
      </c>
      <c r="AH132" s="8" t="s">
        <v>1687</v>
      </c>
      <c r="AI132" s="60">
        <v>0</v>
      </c>
      <c r="AJ132" s="60">
        <v>0</v>
      </c>
      <c r="AK132" s="60">
        <v>0</v>
      </c>
      <c r="AL132" s="60">
        <f>Table2[[#This Row],[Company Direct Land Through FY20]]+Table2[[#This Row],[Company Direct Land FY20 and After]]</f>
        <v>0</v>
      </c>
      <c r="AM132" s="60">
        <v>0</v>
      </c>
      <c r="AN132" s="60">
        <v>0</v>
      </c>
      <c r="AO132" s="60">
        <v>0</v>
      </c>
      <c r="AP132" s="60">
        <f>Table2[[#This Row],[Company Direct Building Through FY20]]+Table2[[#This Row],[Company Direct Building FY20 and After]]</f>
        <v>0</v>
      </c>
      <c r="AQ132" s="60">
        <v>0</v>
      </c>
      <c r="AR132" s="60">
        <v>750.28790000000004</v>
      </c>
      <c r="AS132" s="60">
        <v>0</v>
      </c>
      <c r="AT132" s="60">
        <f>Table2[[#This Row],[Mortgage Recording Tax Through FY20]]+Table2[[#This Row],[Mortgage Recording Tax FY20 and After]]</f>
        <v>750.28790000000004</v>
      </c>
      <c r="AU132" s="60">
        <v>0</v>
      </c>
      <c r="AV132" s="60">
        <v>0</v>
      </c>
      <c r="AW132" s="60">
        <v>0</v>
      </c>
      <c r="AX132" s="60">
        <f>Table2[[#This Row],[Pilot Savings Through FY20]]+Table2[[#This Row],[Pilot Savings FY20 and After]]</f>
        <v>0</v>
      </c>
      <c r="AY132" s="60">
        <v>0</v>
      </c>
      <c r="AZ132" s="60">
        <v>750.28790000000004</v>
      </c>
      <c r="BA132" s="60">
        <v>0</v>
      </c>
      <c r="BB132" s="60">
        <f>Table2[[#This Row],[Mortgage Recording Tax Exemption Through FY20]]+Table2[[#This Row],[Indirect and Induced Land FY20]]</f>
        <v>900.18240000000003</v>
      </c>
      <c r="BC132" s="60">
        <v>149.89449999999999</v>
      </c>
      <c r="BD132" s="60">
        <v>1174.864</v>
      </c>
      <c r="BE132" s="60">
        <v>827.30610000000001</v>
      </c>
      <c r="BF132" s="60">
        <f>Table2[[#This Row],[Indirect and Induced Land Through FY20]]+Table2[[#This Row],[Indirect and Induced Land FY20 and After]]</f>
        <v>2002.1701</v>
      </c>
      <c r="BG132" s="60">
        <v>531.4443</v>
      </c>
      <c r="BH132" s="60">
        <v>4165.4265999999998</v>
      </c>
      <c r="BI132" s="60">
        <v>2933.1758</v>
      </c>
      <c r="BJ132" s="60">
        <f>Table2[[#This Row],[Indirect and Induced Building Through FY20]]+Table2[[#This Row],[Indirect and Induced Building FY20 and After]]</f>
        <v>7098.6023999999998</v>
      </c>
      <c r="BK132" s="60">
        <v>681.33879999999999</v>
      </c>
      <c r="BL132" s="60">
        <v>5340.2906000000003</v>
      </c>
      <c r="BM132" s="60">
        <v>3760.4819000000002</v>
      </c>
      <c r="BN132" s="60">
        <f>Table2[[#This Row],[TOTAL Real Property Related Taxes Through FY20]]+Table2[[#This Row],[TOTAL Real Property Related Taxes FY20 and After]]</f>
        <v>9100.7725000000009</v>
      </c>
      <c r="BO132" s="60">
        <v>702.58159999999998</v>
      </c>
      <c r="BP132" s="60">
        <v>5670.0477000000001</v>
      </c>
      <c r="BQ132" s="60">
        <v>3877.7253000000001</v>
      </c>
      <c r="BR132" s="60">
        <f>Table2[[#This Row],[Company Direct Through FY20]]+Table2[[#This Row],[Company Direct FY20 and After]]</f>
        <v>9547.773000000001</v>
      </c>
      <c r="BS132" s="60">
        <v>0</v>
      </c>
      <c r="BT132" s="60">
        <v>0</v>
      </c>
      <c r="BU132" s="60">
        <v>0</v>
      </c>
      <c r="BV132" s="60">
        <f>Table2[[#This Row],[Sales Tax Exemption Through FY20]]+Table2[[#This Row],[Sales Tax Exemption FY20 and After]]</f>
        <v>0</v>
      </c>
      <c r="BW132" s="60">
        <v>0</v>
      </c>
      <c r="BX132" s="60">
        <v>0</v>
      </c>
      <c r="BY132" s="60">
        <v>0</v>
      </c>
      <c r="BZ132" s="60">
        <f>Table2[[#This Row],[Energy Tax Savings Through FY20]]+Table2[[#This Row],[Energy Tax Savings FY20 and After]]</f>
        <v>0</v>
      </c>
      <c r="CA132" s="60">
        <v>2.0706000000000002</v>
      </c>
      <c r="CB132" s="60">
        <v>69.929000000000002</v>
      </c>
      <c r="CC132" s="60">
        <v>8.8033000000000001</v>
      </c>
      <c r="CD132" s="60">
        <f>Table2[[#This Row],[Tax Exempt Bond Savings Through FY20]]+Table2[[#This Row],[Tax Exempt Bond Savings FY20 and After]]</f>
        <v>78.732300000000009</v>
      </c>
      <c r="CE132" s="60">
        <v>678.51070000000004</v>
      </c>
      <c r="CF132" s="60">
        <v>6520.5029000000004</v>
      </c>
      <c r="CG132" s="60">
        <v>3744.8719000000001</v>
      </c>
      <c r="CH132" s="60">
        <f>Table2[[#This Row],[Indirect and Induced Through FY20]]+Table2[[#This Row],[Indirect and Induced FY20 and After]]</f>
        <v>10265.374800000001</v>
      </c>
      <c r="CI132" s="60">
        <v>1379.0217</v>
      </c>
      <c r="CJ132" s="60">
        <v>12120.6216</v>
      </c>
      <c r="CK132" s="60">
        <v>7613.7938999999997</v>
      </c>
      <c r="CL132" s="60">
        <f>Table2[[#This Row],[TOTAL Income Consumption Use Taxes Through FY20]]+Table2[[#This Row],[TOTAL Income Consumption Use Taxes FY20 and After]]</f>
        <v>19734.415499999999</v>
      </c>
      <c r="CM132" s="60">
        <v>2.0706000000000002</v>
      </c>
      <c r="CN132" s="60">
        <v>820.21690000000001</v>
      </c>
      <c r="CO132" s="60">
        <v>8.8033000000000001</v>
      </c>
      <c r="CP132" s="60">
        <f>Table2[[#This Row],[Assistance Provided Through FY20]]+Table2[[#This Row],[Assistance Provided FY20 and After]]</f>
        <v>829.02020000000005</v>
      </c>
      <c r="CQ132" s="60">
        <v>0</v>
      </c>
      <c r="CR132" s="60">
        <v>0</v>
      </c>
      <c r="CS132" s="60">
        <v>0</v>
      </c>
      <c r="CT132" s="60">
        <f>Table2[[#This Row],[Recapture Cancellation Reduction Amount Through FY20]]+Table2[[#This Row],[Recapture Cancellation Reduction Amount FY20 and After]]</f>
        <v>0</v>
      </c>
      <c r="CU132" s="60">
        <v>0</v>
      </c>
      <c r="CV132" s="60">
        <v>0</v>
      </c>
      <c r="CW132" s="60">
        <v>0</v>
      </c>
      <c r="CX132" s="60">
        <f>Table2[[#This Row],[Penalty Paid Through FY20]]+Table2[[#This Row],[Penalty Paid FY20 and After]]</f>
        <v>0</v>
      </c>
      <c r="CY132" s="60">
        <v>2.0706000000000002</v>
      </c>
      <c r="CZ132" s="60">
        <v>820.21690000000001</v>
      </c>
      <c r="DA132" s="60">
        <v>8.8033000000000001</v>
      </c>
      <c r="DB132" s="60">
        <f>Table2[[#This Row],[TOTAL Assistance Net of Recapture Penalties Through FY20]]+Table2[[#This Row],[TOTAL Assistance Net of Recapture Penalties FY20 and After]]</f>
        <v>829.02020000000005</v>
      </c>
      <c r="DC132" s="60">
        <v>702.58159999999998</v>
      </c>
      <c r="DD132" s="60">
        <v>6420.3356000000003</v>
      </c>
      <c r="DE132" s="60">
        <v>3877.7253000000001</v>
      </c>
      <c r="DF132" s="60">
        <f>Table2[[#This Row],[Company Direct Tax Revenue Before Assistance Through FY20]]+Table2[[#This Row],[Company Direct Tax Revenue Before Assistance FY20 and After]]</f>
        <v>10298.0609</v>
      </c>
      <c r="DG132" s="60">
        <v>1359.8495</v>
      </c>
      <c r="DH132" s="60">
        <v>11860.7935</v>
      </c>
      <c r="DI132" s="60">
        <v>7505.3537999999999</v>
      </c>
      <c r="DJ132" s="60">
        <f>Table2[[#This Row],[Indirect and Induced Tax Revenues FY20 and After]]+Table2[[#This Row],[Indirect and Induced Tax Revenues Through FY20]]</f>
        <v>19366.147300000001</v>
      </c>
      <c r="DK132" s="60">
        <v>2062.4310999999998</v>
      </c>
      <c r="DL132" s="60">
        <v>18281.129099999998</v>
      </c>
      <c r="DM132" s="60">
        <v>11383.079100000001</v>
      </c>
      <c r="DN132" s="60">
        <f>Table2[[#This Row],[TOTAL Tax Revenues Before Assistance FY20 and After]]+Table2[[#This Row],[TOTAL Tax Revenues Before Assistance Through FY20]]</f>
        <v>29664.208200000001</v>
      </c>
      <c r="DO132" s="60">
        <v>2060.3604999999998</v>
      </c>
      <c r="DP132" s="60">
        <v>17460.912199999999</v>
      </c>
      <c r="DQ132" s="60">
        <v>11374.275799999999</v>
      </c>
      <c r="DR132" s="60">
        <f>Table2[[#This Row],[TOTAL Tax Revenues Net of Assistance Recapture and Penalty Through FY20]]+Table2[[#This Row],[TOTAL Tax Revenues Net of Assistance Recapture and Penalty FY20 and After]]</f>
        <v>28835.187999999998</v>
      </c>
      <c r="DS132" s="60">
        <v>0</v>
      </c>
      <c r="DT132" s="60">
        <v>0</v>
      </c>
      <c r="DU132" s="60">
        <v>0</v>
      </c>
      <c r="DV132" s="60">
        <v>0</v>
      </c>
      <c r="DW132" s="74">
        <v>0</v>
      </c>
      <c r="DX132" s="74">
        <v>0</v>
      </c>
      <c r="DY132" s="74">
        <v>0</v>
      </c>
      <c r="DZ132" s="74">
        <v>484</v>
      </c>
      <c r="EA132" s="74">
        <v>0</v>
      </c>
      <c r="EB132" s="74">
        <v>0</v>
      </c>
      <c r="EC132" s="74">
        <v>0</v>
      </c>
      <c r="ED132" s="74">
        <v>484</v>
      </c>
      <c r="EE132" s="74">
        <v>0</v>
      </c>
      <c r="EF132" s="74">
        <v>0</v>
      </c>
      <c r="EG132" s="74">
        <v>0</v>
      </c>
      <c r="EH132" s="74">
        <v>100</v>
      </c>
      <c r="EI132" s="8">
        <f>Table2[[#This Row],[Total Industrial Employees FY20]]+Table2[[#This Row],[Total Restaurant Employees FY20]]+Table2[[#This Row],[Total Retail Employees FY20]]+Table2[[#This Row],[Total Other Employees FY20]]</f>
        <v>484</v>
      </c>
      <c r="EJ132" s="8">
        <f>Table2[[#This Row],[Number of Industrial Employees Earning More than Living Wage FY20]]+Table2[[#This Row],[Number of Restaurant Employees Earning More than Living Wage FY20]]+Table2[[#This Row],[Number of Retail Employees Earning More than Living Wage FY20]]+Table2[[#This Row],[Number of Other Employees Earning More than Living Wage FY20]]</f>
        <v>484</v>
      </c>
      <c r="EK132" s="72">
        <f>Table2[[#This Row],[Total Employees Earning More than Living Wage FY20]]/Table2[[#This Row],[Total Jobs FY20]]</f>
        <v>1</v>
      </c>
    </row>
    <row r="133" spans="1:141" x14ac:dyDescent="0.25">
      <c r="A133" s="9">
        <v>94113</v>
      </c>
      <c r="B133" s="11" t="s">
        <v>520</v>
      </c>
      <c r="C133" s="11" t="s">
        <v>969</v>
      </c>
      <c r="D133" s="11" t="s">
        <v>1046</v>
      </c>
      <c r="E133" s="15">
        <v>6</v>
      </c>
      <c r="F133" s="7">
        <v>1171</v>
      </c>
      <c r="G133" s="7">
        <v>151</v>
      </c>
      <c r="H133" s="7">
        <v>29638</v>
      </c>
      <c r="I133" s="7">
        <v>179863</v>
      </c>
      <c r="J133" s="7">
        <v>611110</v>
      </c>
      <c r="K133" s="11" t="s">
        <v>1368</v>
      </c>
      <c r="L133" s="11" t="s">
        <v>1543</v>
      </c>
      <c r="M133" s="11" t="s">
        <v>1544</v>
      </c>
      <c r="N133" s="18">
        <v>40000000</v>
      </c>
      <c r="O133" s="11" t="s">
        <v>1671</v>
      </c>
      <c r="P133" s="8">
        <v>28</v>
      </c>
      <c r="Q133" s="8">
        <v>19</v>
      </c>
      <c r="R133" s="8">
        <v>147</v>
      </c>
      <c r="S133" s="8">
        <v>0</v>
      </c>
      <c r="T133" s="8">
        <v>27</v>
      </c>
      <c r="U133" s="8">
        <v>221</v>
      </c>
      <c r="V133" s="8">
        <v>197</v>
      </c>
      <c r="W133" s="8">
        <v>0</v>
      </c>
      <c r="X133" s="8">
        <v>0</v>
      </c>
      <c r="Y133" s="8">
        <v>197</v>
      </c>
      <c r="Z133" s="8">
        <v>0</v>
      </c>
      <c r="AA133" s="19">
        <v>0</v>
      </c>
      <c r="AB133" s="8">
        <v>0</v>
      </c>
      <c r="AC133" s="8">
        <v>0</v>
      </c>
      <c r="AD133" s="8">
        <v>0</v>
      </c>
      <c r="AE133" s="8">
        <v>0</v>
      </c>
      <c r="AF133" s="8">
        <v>82.35294117647058</v>
      </c>
      <c r="AG133" s="8" t="s">
        <v>1686</v>
      </c>
      <c r="AH133" s="8" t="s">
        <v>1686</v>
      </c>
      <c r="AI133" s="60">
        <v>0</v>
      </c>
      <c r="AJ133" s="60">
        <v>0</v>
      </c>
      <c r="AK133" s="60">
        <v>0</v>
      </c>
      <c r="AL133" s="60">
        <f>Table2[[#This Row],[Company Direct Land Through FY20]]+Table2[[#This Row],[Company Direct Land FY20 and After]]</f>
        <v>0</v>
      </c>
      <c r="AM133" s="60">
        <v>0</v>
      </c>
      <c r="AN133" s="60">
        <v>0</v>
      </c>
      <c r="AO133" s="60">
        <v>0</v>
      </c>
      <c r="AP133" s="60">
        <f>Table2[[#This Row],[Company Direct Building Through FY20]]+Table2[[#This Row],[Company Direct Building FY20 and After]]</f>
        <v>0</v>
      </c>
      <c r="AQ133" s="60">
        <v>0</v>
      </c>
      <c r="AR133" s="60">
        <v>655.20000000000005</v>
      </c>
      <c r="AS133" s="60">
        <v>0</v>
      </c>
      <c r="AT133" s="60">
        <f>Table2[[#This Row],[Mortgage Recording Tax Through FY20]]+Table2[[#This Row],[Mortgage Recording Tax FY20 and After]]</f>
        <v>655.20000000000005</v>
      </c>
      <c r="AU133" s="60">
        <v>0</v>
      </c>
      <c r="AV133" s="60">
        <v>0</v>
      </c>
      <c r="AW133" s="60">
        <v>0</v>
      </c>
      <c r="AX133" s="60">
        <f>Table2[[#This Row],[Pilot Savings Through FY20]]+Table2[[#This Row],[Pilot Savings FY20 and After]]</f>
        <v>0</v>
      </c>
      <c r="AY133" s="60">
        <v>0</v>
      </c>
      <c r="AZ133" s="60">
        <v>655.20000000000005</v>
      </c>
      <c r="BA133" s="60">
        <v>0</v>
      </c>
      <c r="BB133" s="60">
        <f>Table2[[#This Row],[Mortgage Recording Tax Exemption Through FY20]]+Table2[[#This Row],[Indirect and Induced Land FY20]]</f>
        <v>734.1545000000001</v>
      </c>
      <c r="BC133" s="60">
        <v>78.954499999999996</v>
      </c>
      <c r="BD133" s="60">
        <v>317.7989</v>
      </c>
      <c r="BE133" s="60">
        <v>1152.5381</v>
      </c>
      <c r="BF133" s="60">
        <f>Table2[[#This Row],[Indirect and Induced Land Through FY20]]+Table2[[#This Row],[Indirect and Induced Land FY20 and After]]</f>
        <v>1470.337</v>
      </c>
      <c r="BG133" s="60">
        <v>279.92970000000003</v>
      </c>
      <c r="BH133" s="60">
        <v>1126.7416000000001</v>
      </c>
      <c r="BI133" s="60">
        <v>4086.2759999999998</v>
      </c>
      <c r="BJ133" s="60">
        <f>Table2[[#This Row],[Indirect and Induced Building Through FY20]]+Table2[[#This Row],[Indirect and Induced Building FY20 and After]]</f>
        <v>5213.0176000000001</v>
      </c>
      <c r="BK133" s="60">
        <v>358.88420000000002</v>
      </c>
      <c r="BL133" s="60">
        <v>1444.5405000000001</v>
      </c>
      <c r="BM133" s="60">
        <v>5238.8140999999996</v>
      </c>
      <c r="BN133" s="60">
        <f>Table2[[#This Row],[TOTAL Real Property Related Taxes Through FY20]]+Table2[[#This Row],[TOTAL Real Property Related Taxes FY20 and After]]</f>
        <v>6683.3545999999997</v>
      </c>
      <c r="BO133" s="60">
        <v>331.33690000000001</v>
      </c>
      <c r="BP133" s="60">
        <v>1374.0925</v>
      </c>
      <c r="BQ133" s="60">
        <v>4836.6947</v>
      </c>
      <c r="BR133" s="60">
        <f>Table2[[#This Row],[Company Direct Through FY20]]+Table2[[#This Row],[Company Direct FY20 and After]]</f>
        <v>6210.7871999999998</v>
      </c>
      <c r="BS133" s="60">
        <v>0</v>
      </c>
      <c r="BT133" s="60">
        <v>0</v>
      </c>
      <c r="BU133" s="60">
        <v>0</v>
      </c>
      <c r="BV133" s="60">
        <f>Table2[[#This Row],[Sales Tax Exemption Through FY20]]+Table2[[#This Row],[Sales Tax Exemption FY20 and After]]</f>
        <v>0</v>
      </c>
      <c r="BW133" s="60">
        <v>0</v>
      </c>
      <c r="BX133" s="60">
        <v>0</v>
      </c>
      <c r="BY133" s="60">
        <v>0</v>
      </c>
      <c r="BZ133" s="60">
        <f>Table2[[#This Row],[Energy Tax Savings Through FY20]]+Table2[[#This Row],[Energy Tax Savings FY20 and After]]</f>
        <v>0</v>
      </c>
      <c r="CA133" s="60">
        <v>22.227699999999999</v>
      </c>
      <c r="CB133" s="60">
        <v>87.696399999999997</v>
      </c>
      <c r="CC133" s="60">
        <v>221.3646</v>
      </c>
      <c r="CD133" s="60">
        <f>Table2[[#This Row],[Tax Exempt Bond Savings Through FY20]]+Table2[[#This Row],[Tax Exempt Bond Savings FY20 and After]]</f>
        <v>309.06099999999998</v>
      </c>
      <c r="CE133" s="60">
        <v>319.98250000000002</v>
      </c>
      <c r="CF133" s="60">
        <v>1402.1714999999999</v>
      </c>
      <c r="CG133" s="60">
        <v>4670.9498000000003</v>
      </c>
      <c r="CH133" s="60">
        <f>Table2[[#This Row],[Indirect and Induced Through FY20]]+Table2[[#This Row],[Indirect and Induced FY20 and After]]</f>
        <v>6073.1213000000007</v>
      </c>
      <c r="CI133" s="60">
        <v>629.09169999999995</v>
      </c>
      <c r="CJ133" s="60">
        <v>2688.5675999999999</v>
      </c>
      <c r="CK133" s="60">
        <v>9286.2798999999995</v>
      </c>
      <c r="CL133" s="60">
        <f>Table2[[#This Row],[TOTAL Income Consumption Use Taxes Through FY20]]+Table2[[#This Row],[TOTAL Income Consumption Use Taxes FY20 and After]]</f>
        <v>11974.8475</v>
      </c>
      <c r="CM133" s="60">
        <v>22.227699999999999</v>
      </c>
      <c r="CN133" s="60">
        <v>742.89639999999997</v>
      </c>
      <c r="CO133" s="60">
        <v>221.3646</v>
      </c>
      <c r="CP133" s="60">
        <f>Table2[[#This Row],[Assistance Provided Through FY20]]+Table2[[#This Row],[Assistance Provided FY20 and After]]</f>
        <v>964.26099999999997</v>
      </c>
      <c r="CQ133" s="60">
        <v>0</v>
      </c>
      <c r="CR133" s="60">
        <v>0</v>
      </c>
      <c r="CS133" s="60">
        <v>0</v>
      </c>
      <c r="CT133" s="60">
        <f>Table2[[#This Row],[Recapture Cancellation Reduction Amount Through FY20]]+Table2[[#This Row],[Recapture Cancellation Reduction Amount FY20 and After]]</f>
        <v>0</v>
      </c>
      <c r="CU133" s="60">
        <v>0</v>
      </c>
      <c r="CV133" s="60">
        <v>0</v>
      </c>
      <c r="CW133" s="60">
        <v>0</v>
      </c>
      <c r="CX133" s="60">
        <f>Table2[[#This Row],[Penalty Paid Through FY20]]+Table2[[#This Row],[Penalty Paid FY20 and After]]</f>
        <v>0</v>
      </c>
      <c r="CY133" s="60">
        <v>22.227699999999999</v>
      </c>
      <c r="CZ133" s="60">
        <v>742.89639999999997</v>
      </c>
      <c r="DA133" s="60">
        <v>221.3646</v>
      </c>
      <c r="DB133" s="60">
        <f>Table2[[#This Row],[TOTAL Assistance Net of Recapture Penalties Through FY20]]+Table2[[#This Row],[TOTAL Assistance Net of Recapture Penalties FY20 and After]]</f>
        <v>964.26099999999997</v>
      </c>
      <c r="DC133" s="60">
        <v>331.33690000000001</v>
      </c>
      <c r="DD133" s="60">
        <v>2029.2925</v>
      </c>
      <c r="DE133" s="60">
        <v>4836.6947</v>
      </c>
      <c r="DF133" s="60">
        <f>Table2[[#This Row],[Company Direct Tax Revenue Before Assistance Through FY20]]+Table2[[#This Row],[Company Direct Tax Revenue Before Assistance FY20 and After]]</f>
        <v>6865.9871999999996</v>
      </c>
      <c r="DG133" s="60">
        <v>678.86670000000004</v>
      </c>
      <c r="DH133" s="60">
        <v>2846.712</v>
      </c>
      <c r="DI133" s="60">
        <v>9909.7638999999999</v>
      </c>
      <c r="DJ133" s="60">
        <f>Table2[[#This Row],[Indirect and Induced Tax Revenues FY20 and After]]+Table2[[#This Row],[Indirect and Induced Tax Revenues Through FY20]]</f>
        <v>12756.475899999999</v>
      </c>
      <c r="DK133" s="60">
        <v>1010.2036000000001</v>
      </c>
      <c r="DL133" s="60">
        <v>4876.0045</v>
      </c>
      <c r="DM133" s="60">
        <v>14746.4586</v>
      </c>
      <c r="DN133" s="60">
        <f>Table2[[#This Row],[TOTAL Tax Revenues Before Assistance FY20 and After]]+Table2[[#This Row],[TOTAL Tax Revenues Before Assistance Through FY20]]</f>
        <v>19622.463100000001</v>
      </c>
      <c r="DO133" s="60">
        <v>987.97590000000002</v>
      </c>
      <c r="DP133" s="60">
        <v>4133.1081000000004</v>
      </c>
      <c r="DQ133" s="60">
        <v>14525.093999999999</v>
      </c>
      <c r="DR133" s="60">
        <f>Table2[[#This Row],[TOTAL Tax Revenues Net of Assistance Recapture and Penalty Through FY20]]+Table2[[#This Row],[TOTAL Tax Revenues Net of Assistance Recapture and Penalty FY20 and After]]</f>
        <v>18658.202099999999</v>
      </c>
      <c r="DS133" s="60">
        <v>0</v>
      </c>
      <c r="DT133" s="60">
        <v>0</v>
      </c>
      <c r="DU133" s="60">
        <v>0</v>
      </c>
      <c r="DV133" s="60">
        <v>0</v>
      </c>
      <c r="DW133" s="74">
        <v>0</v>
      </c>
      <c r="DX133" s="74">
        <v>0</v>
      </c>
      <c r="DY133" s="74">
        <v>0</v>
      </c>
      <c r="DZ133" s="74">
        <v>221</v>
      </c>
      <c r="EA133" s="74">
        <v>0</v>
      </c>
      <c r="EB133" s="74">
        <v>0</v>
      </c>
      <c r="EC133" s="74">
        <v>0</v>
      </c>
      <c r="ED133" s="74">
        <v>221</v>
      </c>
      <c r="EE133" s="74">
        <v>0</v>
      </c>
      <c r="EF133" s="74">
        <v>0</v>
      </c>
      <c r="EG133" s="74">
        <v>0</v>
      </c>
      <c r="EH133" s="74">
        <v>100</v>
      </c>
      <c r="EI133" s="8">
        <f>Table2[[#This Row],[Total Industrial Employees FY20]]+Table2[[#This Row],[Total Restaurant Employees FY20]]+Table2[[#This Row],[Total Retail Employees FY20]]+Table2[[#This Row],[Total Other Employees FY20]]</f>
        <v>221</v>
      </c>
      <c r="EJ133" s="8">
        <f>Table2[[#This Row],[Number of Industrial Employees Earning More than Living Wage FY20]]+Table2[[#This Row],[Number of Restaurant Employees Earning More than Living Wage FY20]]+Table2[[#This Row],[Number of Retail Employees Earning More than Living Wage FY20]]+Table2[[#This Row],[Number of Other Employees Earning More than Living Wage FY20]]</f>
        <v>221</v>
      </c>
      <c r="EK133" s="72">
        <f>Table2[[#This Row],[Total Employees Earning More than Living Wage FY20]]/Table2[[#This Row],[Total Jobs FY20]]</f>
        <v>1</v>
      </c>
    </row>
    <row r="134" spans="1:141" x14ac:dyDescent="0.25">
      <c r="A134" s="9">
        <v>93892</v>
      </c>
      <c r="B134" s="11" t="s">
        <v>423</v>
      </c>
      <c r="C134" s="11" t="s">
        <v>876</v>
      </c>
      <c r="D134" s="11" t="s">
        <v>1046</v>
      </c>
      <c r="E134" s="15">
        <v>7</v>
      </c>
      <c r="F134" s="7">
        <v>1973</v>
      </c>
      <c r="G134" s="7">
        <v>1</v>
      </c>
      <c r="H134" s="7">
        <v>1175130</v>
      </c>
      <c r="I134" s="7">
        <v>3006580</v>
      </c>
      <c r="J134" s="7">
        <v>611310</v>
      </c>
      <c r="K134" s="11" t="s">
        <v>1408</v>
      </c>
      <c r="L134" s="11" t="s">
        <v>1411</v>
      </c>
      <c r="M134" s="11" t="s">
        <v>1146</v>
      </c>
      <c r="N134" s="18">
        <v>95000000</v>
      </c>
      <c r="O134" s="11" t="s">
        <v>1682</v>
      </c>
      <c r="P134" s="8">
        <v>10771</v>
      </c>
      <c r="Q134" s="8">
        <v>4941</v>
      </c>
      <c r="R134" s="8">
        <v>12917</v>
      </c>
      <c r="S134" s="8">
        <v>5865</v>
      </c>
      <c r="T134" s="8">
        <v>0</v>
      </c>
      <c r="U134" s="8">
        <v>34494</v>
      </c>
      <c r="V134" s="8">
        <v>26637</v>
      </c>
      <c r="W134" s="8">
        <v>0</v>
      </c>
      <c r="X134" s="8">
        <v>0</v>
      </c>
      <c r="Y134" s="8">
        <v>0</v>
      </c>
      <c r="Z134" s="8">
        <v>30</v>
      </c>
      <c r="AA134" s="19">
        <v>43</v>
      </c>
      <c r="AB134" s="8">
        <v>8</v>
      </c>
      <c r="AC134" s="8">
        <v>2</v>
      </c>
      <c r="AD134" s="8">
        <v>4</v>
      </c>
      <c r="AE134" s="8">
        <v>43</v>
      </c>
      <c r="AF134" s="8">
        <v>56.9809242187047</v>
      </c>
      <c r="AG134" s="8" t="s">
        <v>1686</v>
      </c>
      <c r="AH134" s="8" t="s">
        <v>1687</v>
      </c>
      <c r="AI134" s="60">
        <v>0</v>
      </c>
      <c r="AJ134" s="60">
        <v>0</v>
      </c>
      <c r="AK134" s="60">
        <v>0</v>
      </c>
      <c r="AL134" s="60">
        <f>Table2[[#This Row],[Company Direct Land Through FY20]]+Table2[[#This Row],[Company Direct Land FY20 and After]]</f>
        <v>0</v>
      </c>
      <c r="AM134" s="60">
        <v>0</v>
      </c>
      <c r="AN134" s="60">
        <v>0</v>
      </c>
      <c r="AO134" s="60">
        <v>0</v>
      </c>
      <c r="AP134" s="60">
        <f>Table2[[#This Row],[Company Direct Building Through FY20]]+Table2[[#This Row],[Company Direct Building FY20 and After]]</f>
        <v>0</v>
      </c>
      <c r="AQ134" s="60">
        <v>0</v>
      </c>
      <c r="AR134" s="60">
        <v>0</v>
      </c>
      <c r="AS134" s="60">
        <v>0</v>
      </c>
      <c r="AT134" s="60">
        <f>Table2[[#This Row],[Mortgage Recording Tax Through FY20]]+Table2[[#This Row],[Mortgage Recording Tax FY20 and After]]</f>
        <v>0</v>
      </c>
      <c r="AU134" s="60">
        <v>0</v>
      </c>
      <c r="AV134" s="60">
        <v>0</v>
      </c>
      <c r="AW134" s="60">
        <v>0</v>
      </c>
      <c r="AX134" s="60">
        <f>Table2[[#This Row],[Pilot Savings Through FY20]]+Table2[[#This Row],[Pilot Savings FY20 and After]]</f>
        <v>0</v>
      </c>
      <c r="AY134" s="60">
        <v>0</v>
      </c>
      <c r="AZ134" s="60">
        <v>0</v>
      </c>
      <c r="BA134" s="60">
        <v>0</v>
      </c>
      <c r="BB134" s="60">
        <f>Table2[[#This Row],[Mortgage Recording Tax Exemption Through FY20]]+Table2[[#This Row],[Indirect and Induced Land FY20]]</f>
        <v>10675.7508</v>
      </c>
      <c r="BC134" s="60">
        <v>10675.7508</v>
      </c>
      <c r="BD134" s="60">
        <v>39381.607499999998</v>
      </c>
      <c r="BE134" s="60">
        <v>65864.165599999993</v>
      </c>
      <c r="BF134" s="60">
        <f>Table2[[#This Row],[Indirect and Induced Land Through FY20]]+Table2[[#This Row],[Indirect and Induced Land FY20 and After]]</f>
        <v>105245.77309999999</v>
      </c>
      <c r="BG134" s="60">
        <v>37850.389300000003</v>
      </c>
      <c r="BH134" s="60">
        <v>139625.69930000001</v>
      </c>
      <c r="BI134" s="60">
        <v>233518.40419999999</v>
      </c>
      <c r="BJ134" s="60">
        <f>Table2[[#This Row],[Indirect and Induced Building Through FY20]]+Table2[[#This Row],[Indirect and Induced Building FY20 and After]]</f>
        <v>373144.10349999997</v>
      </c>
      <c r="BK134" s="60">
        <v>48526.140099999997</v>
      </c>
      <c r="BL134" s="60">
        <v>179007.30679999999</v>
      </c>
      <c r="BM134" s="60">
        <v>299382.5698</v>
      </c>
      <c r="BN134" s="60">
        <f>Table2[[#This Row],[TOTAL Real Property Related Taxes Through FY20]]+Table2[[#This Row],[TOTAL Real Property Related Taxes FY20 and After]]</f>
        <v>478389.87659999996</v>
      </c>
      <c r="BO134" s="60">
        <v>44801.121800000001</v>
      </c>
      <c r="BP134" s="60">
        <v>165930.93580000001</v>
      </c>
      <c r="BQ134" s="60">
        <v>276401.02740000002</v>
      </c>
      <c r="BR134" s="60">
        <f>Table2[[#This Row],[Company Direct Through FY20]]+Table2[[#This Row],[Company Direct FY20 and After]]</f>
        <v>442331.9632</v>
      </c>
      <c r="BS134" s="60">
        <v>0</v>
      </c>
      <c r="BT134" s="60">
        <v>0</v>
      </c>
      <c r="BU134" s="60">
        <v>0</v>
      </c>
      <c r="BV134" s="60">
        <f>Table2[[#This Row],[Sales Tax Exemption Through FY20]]+Table2[[#This Row],[Sales Tax Exemption FY20 and After]]</f>
        <v>0</v>
      </c>
      <c r="BW134" s="60">
        <v>82.923000000000002</v>
      </c>
      <c r="BX134" s="60">
        <v>225.0077</v>
      </c>
      <c r="BY134" s="60">
        <v>386.36450000000002</v>
      </c>
      <c r="BZ134" s="60">
        <f>Table2[[#This Row],[Energy Tax Savings Through FY20]]+Table2[[#This Row],[Energy Tax Savings FY20 and After]]</f>
        <v>611.37220000000002</v>
      </c>
      <c r="CA134" s="60">
        <v>0</v>
      </c>
      <c r="CB134" s="60">
        <v>0</v>
      </c>
      <c r="CC134" s="60">
        <v>0</v>
      </c>
      <c r="CD134" s="60">
        <f>Table2[[#This Row],[Tax Exempt Bond Savings Through FY20]]+Table2[[#This Row],[Tax Exempt Bond Savings FY20 and After]]</f>
        <v>0</v>
      </c>
      <c r="CE134" s="60">
        <v>43266.089699999997</v>
      </c>
      <c r="CF134" s="60">
        <v>176617.91440000001</v>
      </c>
      <c r="CG134" s="60">
        <v>266930.62910000002</v>
      </c>
      <c r="CH134" s="60">
        <f>Table2[[#This Row],[Indirect and Induced Through FY20]]+Table2[[#This Row],[Indirect and Induced FY20 and After]]</f>
        <v>443548.54350000003</v>
      </c>
      <c r="CI134" s="60">
        <v>87984.288499999995</v>
      </c>
      <c r="CJ134" s="60">
        <v>342323.84250000003</v>
      </c>
      <c r="CK134" s="60">
        <v>542945.29200000002</v>
      </c>
      <c r="CL134" s="60">
        <f>Table2[[#This Row],[TOTAL Income Consumption Use Taxes Through FY20]]+Table2[[#This Row],[TOTAL Income Consumption Use Taxes FY20 and After]]</f>
        <v>885269.13450000004</v>
      </c>
      <c r="CM134" s="60">
        <v>82.923000000000002</v>
      </c>
      <c r="CN134" s="60">
        <v>225.0077</v>
      </c>
      <c r="CO134" s="60">
        <v>386.36450000000002</v>
      </c>
      <c r="CP134" s="60">
        <f>Table2[[#This Row],[Assistance Provided Through FY20]]+Table2[[#This Row],[Assistance Provided FY20 and After]]</f>
        <v>611.37220000000002</v>
      </c>
      <c r="CQ134" s="60">
        <v>0</v>
      </c>
      <c r="CR134" s="60">
        <v>0</v>
      </c>
      <c r="CS134" s="60">
        <v>0</v>
      </c>
      <c r="CT134" s="60">
        <f>Table2[[#This Row],[Recapture Cancellation Reduction Amount Through FY20]]+Table2[[#This Row],[Recapture Cancellation Reduction Amount FY20 and After]]</f>
        <v>0</v>
      </c>
      <c r="CU134" s="60">
        <v>0</v>
      </c>
      <c r="CV134" s="60">
        <v>0</v>
      </c>
      <c r="CW134" s="60">
        <v>0</v>
      </c>
      <c r="CX134" s="60">
        <f>Table2[[#This Row],[Penalty Paid Through FY20]]+Table2[[#This Row],[Penalty Paid FY20 and After]]</f>
        <v>0</v>
      </c>
      <c r="CY134" s="60">
        <v>82.923000000000002</v>
      </c>
      <c r="CZ134" s="60">
        <v>225.0077</v>
      </c>
      <c r="DA134" s="60">
        <v>386.36450000000002</v>
      </c>
      <c r="DB134" s="60">
        <f>Table2[[#This Row],[TOTAL Assistance Net of Recapture Penalties Through FY20]]+Table2[[#This Row],[TOTAL Assistance Net of Recapture Penalties FY20 and After]]</f>
        <v>611.37220000000002</v>
      </c>
      <c r="DC134" s="60">
        <v>44801.121800000001</v>
      </c>
      <c r="DD134" s="60">
        <v>165930.93580000001</v>
      </c>
      <c r="DE134" s="60">
        <v>276401.02740000002</v>
      </c>
      <c r="DF134" s="60">
        <f>Table2[[#This Row],[Company Direct Tax Revenue Before Assistance Through FY20]]+Table2[[#This Row],[Company Direct Tax Revenue Before Assistance FY20 and After]]</f>
        <v>442331.9632</v>
      </c>
      <c r="DG134" s="60">
        <v>91792.229800000001</v>
      </c>
      <c r="DH134" s="60">
        <v>355625.22120000003</v>
      </c>
      <c r="DI134" s="60">
        <v>566313.19889999996</v>
      </c>
      <c r="DJ134" s="60">
        <f>Table2[[#This Row],[Indirect and Induced Tax Revenues FY20 and After]]+Table2[[#This Row],[Indirect and Induced Tax Revenues Through FY20]]</f>
        <v>921938.42009999999</v>
      </c>
      <c r="DK134" s="60">
        <v>136593.35159999999</v>
      </c>
      <c r="DL134" s="60">
        <v>521556.15700000001</v>
      </c>
      <c r="DM134" s="60">
        <v>842714.22629999998</v>
      </c>
      <c r="DN134" s="60">
        <f>Table2[[#This Row],[TOTAL Tax Revenues Before Assistance FY20 and After]]+Table2[[#This Row],[TOTAL Tax Revenues Before Assistance Through FY20]]</f>
        <v>1364270.3832999999</v>
      </c>
      <c r="DO134" s="60">
        <v>136510.42860000001</v>
      </c>
      <c r="DP134" s="60">
        <v>521331.14929999999</v>
      </c>
      <c r="DQ134" s="60">
        <v>842327.86179999996</v>
      </c>
      <c r="DR134" s="60">
        <f>Table2[[#This Row],[TOTAL Tax Revenues Net of Assistance Recapture and Penalty Through FY20]]+Table2[[#This Row],[TOTAL Tax Revenues Net of Assistance Recapture and Penalty FY20 and After]]</f>
        <v>1363659.0111</v>
      </c>
      <c r="DS134" s="60">
        <v>0</v>
      </c>
      <c r="DT134" s="60">
        <v>1179.8620000000001</v>
      </c>
      <c r="DU134" s="60">
        <v>0</v>
      </c>
      <c r="DV134" s="60">
        <v>0</v>
      </c>
      <c r="DW134" s="74">
        <v>0</v>
      </c>
      <c r="DX134" s="74">
        <v>0</v>
      </c>
      <c r="DY134" s="74">
        <v>0</v>
      </c>
      <c r="DZ134" s="74">
        <v>34494</v>
      </c>
      <c r="EA134" s="74">
        <v>0</v>
      </c>
      <c r="EB134" s="74">
        <v>0</v>
      </c>
      <c r="EC134" s="74">
        <v>0</v>
      </c>
      <c r="ED134" s="74">
        <v>34494</v>
      </c>
      <c r="EE134" s="74">
        <v>0</v>
      </c>
      <c r="EF134" s="74">
        <v>0</v>
      </c>
      <c r="EG134" s="74">
        <v>0</v>
      </c>
      <c r="EH134" s="74">
        <v>100</v>
      </c>
      <c r="EI134" s="8">
        <f>Table2[[#This Row],[Total Industrial Employees FY20]]+Table2[[#This Row],[Total Restaurant Employees FY20]]+Table2[[#This Row],[Total Retail Employees FY20]]+Table2[[#This Row],[Total Other Employees FY20]]</f>
        <v>34494</v>
      </c>
      <c r="EJ134" s="8">
        <f>Table2[[#This Row],[Number of Industrial Employees Earning More than Living Wage FY20]]+Table2[[#This Row],[Number of Restaurant Employees Earning More than Living Wage FY20]]+Table2[[#This Row],[Number of Retail Employees Earning More than Living Wage FY20]]+Table2[[#This Row],[Number of Other Employees Earning More than Living Wage FY20]]</f>
        <v>34494</v>
      </c>
      <c r="EK134" s="72">
        <f>Table2[[#This Row],[Total Employees Earning More than Living Wage FY20]]/Table2[[#This Row],[Total Jobs FY20]]</f>
        <v>1</v>
      </c>
    </row>
    <row r="135" spans="1:141" x14ac:dyDescent="0.25">
      <c r="A135" s="9">
        <v>92989</v>
      </c>
      <c r="B135" s="11" t="s">
        <v>277</v>
      </c>
      <c r="C135" s="11" t="s">
        <v>730</v>
      </c>
      <c r="D135" s="11" t="s">
        <v>1044</v>
      </c>
      <c r="E135" s="15">
        <v>37</v>
      </c>
      <c r="F135" s="7">
        <v>3676</v>
      </c>
      <c r="G135" s="7">
        <v>5</v>
      </c>
      <c r="H135" s="7">
        <v>28500</v>
      </c>
      <c r="I135" s="7">
        <v>21000</v>
      </c>
      <c r="J135" s="7">
        <v>337910</v>
      </c>
      <c r="K135" s="11" t="s">
        <v>1048</v>
      </c>
      <c r="L135" s="11" t="s">
        <v>1219</v>
      </c>
      <c r="M135" s="11" t="s">
        <v>1200</v>
      </c>
      <c r="N135" s="18">
        <v>1900000</v>
      </c>
      <c r="O135" s="11" t="s">
        <v>1658</v>
      </c>
      <c r="P135" s="8">
        <v>7</v>
      </c>
      <c r="Q135" s="8">
        <v>0</v>
      </c>
      <c r="R135" s="8">
        <v>26</v>
      </c>
      <c r="S135" s="8">
        <v>0</v>
      </c>
      <c r="T135" s="8">
        <v>0</v>
      </c>
      <c r="U135" s="8">
        <v>33</v>
      </c>
      <c r="V135" s="8">
        <v>29</v>
      </c>
      <c r="W135" s="8">
        <v>0</v>
      </c>
      <c r="X135" s="8">
        <v>0</v>
      </c>
      <c r="Y135" s="8">
        <v>0</v>
      </c>
      <c r="Z135" s="8">
        <v>6</v>
      </c>
      <c r="AA135" s="19">
        <v>0</v>
      </c>
      <c r="AB135" s="8">
        <v>0</v>
      </c>
      <c r="AC135" s="8">
        <v>0</v>
      </c>
      <c r="AD135" s="8">
        <v>0</v>
      </c>
      <c r="AE135" s="8">
        <v>0</v>
      </c>
      <c r="AF135" s="8">
        <v>96.969696969696969</v>
      </c>
      <c r="AG135" s="8" t="s">
        <v>1686</v>
      </c>
      <c r="AH135" s="8" t="s">
        <v>1686</v>
      </c>
      <c r="AI135" s="60">
        <v>29.490200000000002</v>
      </c>
      <c r="AJ135" s="60">
        <v>176.2714</v>
      </c>
      <c r="AK135" s="60">
        <v>83.841999999999999</v>
      </c>
      <c r="AL135" s="60">
        <f>Table2[[#This Row],[Company Direct Land Through FY20]]+Table2[[#This Row],[Company Direct Land FY20 and After]]</f>
        <v>260.11340000000001</v>
      </c>
      <c r="AM135" s="60">
        <v>57.836199999999998</v>
      </c>
      <c r="AN135" s="60">
        <v>197.78739999999999</v>
      </c>
      <c r="AO135" s="60">
        <v>164.43029999999999</v>
      </c>
      <c r="AP135" s="60">
        <f>Table2[[#This Row],[Company Direct Building Through FY20]]+Table2[[#This Row],[Company Direct Building FY20 and After]]</f>
        <v>362.21769999999998</v>
      </c>
      <c r="AQ135" s="60">
        <v>0</v>
      </c>
      <c r="AR135" s="60">
        <v>28.659700000000001</v>
      </c>
      <c r="AS135" s="60">
        <v>0</v>
      </c>
      <c r="AT135" s="60">
        <f>Table2[[#This Row],[Mortgage Recording Tax Through FY20]]+Table2[[#This Row],[Mortgage Recording Tax FY20 and After]]</f>
        <v>28.659700000000001</v>
      </c>
      <c r="AU135" s="60">
        <v>43.519199999999998</v>
      </c>
      <c r="AV135" s="60">
        <v>165.2824</v>
      </c>
      <c r="AW135" s="60">
        <v>123.72709999999999</v>
      </c>
      <c r="AX135" s="60">
        <f>Table2[[#This Row],[Pilot Savings Through FY20]]+Table2[[#This Row],[Pilot Savings FY20 and After]]</f>
        <v>289.0095</v>
      </c>
      <c r="AY135" s="60">
        <v>0</v>
      </c>
      <c r="AZ135" s="60">
        <v>28.659700000000001</v>
      </c>
      <c r="BA135" s="60">
        <v>0</v>
      </c>
      <c r="BB135" s="60">
        <f>Table2[[#This Row],[Mortgage Recording Tax Exemption Through FY20]]+Table2[[#This Row],[Indirect and Induced Land FY20]]</f>
        <v>50.4726</v>
      </c>
      <c r="BC135" s="60">
        <v>21.812899999999999</v>
      </c>
      <c r="BD135" s="60">
        <v>197.56120000000001</v>
      </c>
      <c r="BE135" s="60">
        <v>62.0152</v>
      </c>
      <c r="BF135" s="60">
        <f>Table2[[#This Row],[Indirect and Induced Land Through FY20]]+Table2[[#This Row],[Indirect and Induced Land FY20 and After]]</f>
        <v>259.57640000000004</v>
      </c>
      <c r="BG135" s="60">
        <v>77.336799999999997</v>
      </c>
      <c r="BH135" s="60">
        <v>700.44410000000005</v>
      </c>
      <c r="BI135" s="60">
        <v>219.8716</v>
      </c>
      <c r="BJ135" s="60">
        <f>Table2[[#This Row],[Indirect and Induced Building Through FY20]]+Table2[[#This Row],[Indirect and Induced Building FY20 and After]]</f>
        <v>920.31570000000011</v>
      </c>
      <c r="BK135" s="60">
        <v>142.95689999999999</v>
      </c>
      <c r="BL135" s="60">
        <v>1106.7817</v>
      </c>
      <c r="BM135" s="60">
        <v>406.43200000000002</v>
      </c>
      <c r="BN135" s="60">
        <f>Table2[[#This Row],[TOTAL Real Property Related Taxes Through FY20]]+Table2[[#This Row],[TOTAL Real Property Related Taxes FY20 and After]]</f>
        <v>1513.2137</v>
      </c>
      <c r="BO135" s="60">
        <v>256.065</v>
      </c>
      <c r="BP135" s="60">
        <v>2576.1284000000001</v>
      </c>
      <c r="BQ135" s="60">
        <v>728.00260000000003</v>
      </c>
      <c r="BR135" s="60">
        <f>Table2[[#This Row],[Company Direct Through FY20]]+Table2[[#This Row],[Company Direct FY20 and After]]</f>
        <v>3304.1310000000003</v>
      </c>
      <c r="BS135" s="60">
        <v>0</v>
      </c>
      <c r="BT135" s="60">
        <v>4.4325000000000001</v>
      </c>
      <c r="BU135" s="60">
        <v>0</v>
      </c>
      <c r="BV135" s="60">
        <f>Table2[[#This Row],[Sales Tax Exemption Through FY20]]+Table2[[#This Row],[Sales Tax Exemption FY20 and After]]</f>
        <v>4.4325000000000001</v>
      </c>
      <c r="BW135" s="60">
        <v>0</v>
      </c>
      <c r="BX135" s="60">
        <v>0</v>
      </c>
      <c r="BY135" s="60">
        <v>0</v>
      </c>
      <c r="BZ135" s="60">
        <f>Table2[[#This Row],[Energy Tax Savings Through FY20]]+Table2[[#This Row],[Energy Tax Savings FY20 and After]]</f>
        <v>0</v>
      </c>
      <c r="CA135" s="60">
        <v>0</v>
      </c>
      <c r="CB135" s="60">
        <v>0</v>
      </c>
      <c r="CC135" s="60">
        <v>0</v>
      </c>
      <c r="CD135" s="60">
        <f>Table2[[#This Row],[Tax Exempt Bond Savings Through FY20]]+Table2[[#This Row],[Tax Exempt Bond Savings FY20 and After]]</f>
        <v>0</v>
      </c>
      <c r="CE135" s="60">
        <v>107.4933</v>
      </c>
      <c r="CF135" s="60">
        <v>1234.6611</v>
      </c>
      <c r="CG135" s="60">
        <v>305.60770000000002</v>
      </c>
      <c r="CH135" s="60">
        <f>Table2[[#This Row],[Indirect and Induced Through FY20]]+Table2[[#This Row],[Indirect and Induced FY20 and After]]</f>
        <v>1540.2688000000001</v>
      </c>
      <c r="CI135" s="60">
        <v>363.55829999999997</v>
      </c>
      <c r="CJ135" s="60">
        <v>3806.357</v>
      </c>
      <c r="CK135" s="60">
        <v>1033.6103000000001</v>
      </c>
      <c r="CL135" s="60">
        <f>Table2[[#This Row],[TOTAL Income Consumption Use Taxes Through FY20]]+Table2[[#This Row],[TOTAL Income Consumption Use Taxes FY20 and After]]</f>
        <v>4839.9673000000003</v>
      </c>
      <c r="CM135" s="60">
        <v>43.519199999999998</v>
      </c>
      <c r="CN135" s="60">
        <v>198.37459999999999</v>
      </c>
      <c r="CO135" s="60">
        <v>123.72709999999999</v>
      </c>
      <c r="CP135" s="60">
        <f>Table2[[#This Row],[Assistance Provided Through FY20]]+Table2[[#This Row],[Assistance Provided FY20 and After]]</f>
        <v>322.10169999999999</v>
      </c>
      <c r="CQ135" s="60">
        <v>0</v>
      </c>
      <c r="CR135" s="60">
        <v>0</v>
      </c>
      <c r="CS135" s="60">
        <v>0</v>
      </c>
      <c r="CT135" s="60">
        <f>Table2[[#This Row],[Recapture Cancellation Reduction Amount Through FY20]]+Table2[[#This Row],[Recapture Cancellation Reduction Amount FY20 and After]]</f>
        <v>0</v>
      </c>
      <c r="CU135" s="60">
        <v>0</v>
      </c>
      <c r="CV135" s="60">
        <v>0</v>
      </c>
      <c r="CW135" s="60">
        <v>0</v>
      </c>
      <c r="CX135" s="60">
        <f>Table2[[#This Row],[Penalty Paid Through FY20]]+Table2[[#This Row],[Penalty Paid FY20 and After]]</f>
        <v>0</v>
      </c>
      <c r="CY135" s="60">
        <v>43.519199999999998</v>
      </c>
      <c r="CZ135" s="60">
        <v>198.37459999999999</v>
      </c>
      <c r="DA135" s="60">
        <v>123.72709999999999</v>
      </c>
      <c r="DB135" s="60">
        <f>Table2[[#This Row],[TOTAL Assistance Net of Recapture Penalties Through FY20]]+Table2[[#This Row],[TOTAL Assistance Net of Recapture Penalties FY20 and After]]</f>
        <v>322.10169999999999</v>
      </c>
      <c r="DC135" s="60">
        <v>343.39139999999998</v>
      </c>
      <c r="DD135" s="60">
        <v>2978.8469</v>
      </c>
      <c r="DE135" s="60">
        <v>976.2749</v>
      </c>
      <c r="DF135" s="60">
        <f>Table2[[#This Row],[Company Direct Tax Revenue Before Assistance Through FY20]]+Table2[[#This Row],[Company Direct Tax Revenue Before Assistance FY20 and After]]</f>
        <v>3955.1217999999999</v>
      </c>
      <c r="DG135" s="60">
        <v>206.643</v>
      </c>
      <c r="DH135" s="60">
        <v>2132.6664000000001</v>
      </c>
      <c r="DI135" s="60">
        <v>587.49450000000002</v>
      </c>
      <c r="DJ135" s="60">
        <f>Table2[[#This Row],[Indirect and Induced Tax Revenues FY20 and After]]+Table2[[#This Row],[Indirect and Induced Tax Revenues Through FY20]]</f>
        <v>2720.1608999999999</v>
      </c>
      <c r="DK135" s="60">
        <v>550.03440000000001</v>
      </c>
      <c r="DL135" s="60">
        <v>5111.5132999999996</v>
      </c>
      <c r="DM135" s="60">
        <v>1563.7693999999999</v>
      </c>
      <c r="DN135" s="60">
        <f>Table2[[#This Row],[TOTAL Tax Revenues Before Assistance FY20 and After]]+Table2[[#This Row],[TOTAL Tax Revenues Before Assistance Through FY20]]</f>
        <v>6675.2826999999997</v>
      </c>
      <c r="DO135" s="60">
        <v>506.51519999999999</v>
      </c>
      <c r="DP135" s="60">
        <v>4913.1387000000004</v>
      </c>
      <c r="DQ135" s="60">
        <v>1440.0423000000001</v>
      </c>
      <c r="DR135" s="60">
        <f>Table2[[#This Row],[TOTAL Tax Revenues Net of Assistance Recapture and Penalty Through FY20]]+Table2[[#This Row],[TOTAL Tax Revenues Net of Assistance Recapture and Penalty FY20 and After]]</f>
        <v>6353.1810000000005</v>
      </c>
      <c r="DS135" s="60">
        <v>0</v>
      </c>
      <c r="DT135" s="60">
        <v>0</v>
      </c>
      <c r="DU135" s="60">
        <v>0</v>
      </c>
      <c r="DV135" s="60">
        <v>0</v>
      </c>
      <c r="DW135" s="74">
        <v>33</v>
      </c>
      <c r="DX135" s="74">
        <v>0</v>
      </c>
      <c r="DY135" s="74">
        <v>0</v>
      </c>
      <c r="DZ135" s="74">
        <v>0</v>
      </c>
      <c r="EA135" s="74">
        <v>33</v>
      </c>
      <c r="EB135" s="74">
        <v>0</v>
      </c>
      <c r="EC135" s="74">
        <v>0</v>
      </c>
      <c r="ED135" s="74">
        <v>0</v>
      </c>
      <c r="EE135" s="74">
        <v>100</v>
      </c>
      <c r="EF135" s="74">
        <v>0</v>
      </c>
      <c r="EG135" s="74">
        <v>0</v>
      </c>
      <c r="EH135" s="74">
        <v>0</v>
      </c>
      <c r="EI135" s="8">
        <f>Table2[[#This Row],[Total Industrial Employees FY20]]+Table2[[#This Row],[Total Restaurant Employees FY20]]+Table2[[#This Row],[Total Retail Employees FY20]]+Table2[[#This Row],[Total Other Employees FY20]]</f>
        <v>33</v>
      </c>
      <c r="EJ135" s="8">
        <f>Table2[[#This Row],[Number of Industrial Employees Earning More than Living Wage FY20]]+Table2[[#This Row],[Number of Restaurant Employees Earning More than Living Wage FY20]]+Table2[[#This Row],[Number of Retail Employees Earning More than Living Wage FY20]]+Table2[[#This Row],[Number of Other Employees Earning More than Living Wage FY20]]</f>
        <v>33</v>
      </c>
      <c r="EK135" s="72">
        <f>Table2[[#This Row],[Total Employees Earning More than Living Wage FY20]]/Table2[[#This Row],[Total Jobs FY20]]</f>
        <v>1</v>
      </c>
    </row>
    <row r="136" spans="1:141" x14ac:dyDescent="0.25">
      <c r="A136" s="9">
        <v>92765</v>
      </c>
      <c r="B136" s="11" t="s">
        <v>256</v>
      </c>
      <c r="C136" s="11" t="s">
        <v>710</v>
      </c>
      <c r="D136" s="11" t="s">
        <v>1044</v>
      </c>
      <c r="E136" s="15">
        <v>38</v>
      </c>
      <c r="F136" s="7">
        <v>772</v>
      </c>
      <c r="G136" s="7">
        <v>62</v>
      </c>
      <c r="H136" s="7">
        <v>12520</v>
      </c>
      <c r="I136" s="7">
        <v>12500</v>
      </c>
      <c r="J136" s="7">
        <v>238220</v>
      </c>
      <c r="K136" s="11" t="s">
        <v>1048</v>
      </c>
      <c r="L136" s="11" t="s">
        <v>1197</v>
      </c>
      <c r="M136" s="11" t="s">
        <v>1161</v>
      </c>
      <c r="N136" s="18">
        <v>2075000</v>
      </c>
      <c r="O136" s="11" t="s">
        <v>1658</v>
      </c>
      <c r="P136" s="8">
        <v>0</v>
      </c>
      <c r="Q136" s="8">
        <v>0</v>
      </c>
      <c r="R136" s="8">
        <v>15</v>
      </c>
      <c r="S136" s="8">
        <v>0</v>
      </c>
      <c r="T136" s="8">
        <v>0</v>
      </c>
      <c r="U136" s="8">
        <v>15</v>
      </c>
      <c r="V136" s="8">
        <v>15</v>
      </c>
      <c r="W136" s="8">
        <v>0</v>
      </c>
      <c r="X136" s="8">
        <v>0</v>
      </c>
      <c r="Y136" s="8">
        <v>0</v>
      </c>
      <c r="Z136" s="8">
        <v>4</v>
      </c>
      <c r="AA136" s="19">
        <v>0</v>
      </c>
      <c r="AB136" s="8">
        <v>0</v>
      </c>
      <c r="AC136" s="8">
        <v>0</v>
      </c>
      <c r="AD136" s="8">
        <v>0</v>
      </c>
      <c r="AE136" s="8">
        <v>0</v>
      </c>
      <c r="AF136" s="8">
        <v>100</v>
      </c>
      <c r="AG136" s="8" t="s">
        <v>1686</v>
      </c>
      <c r="AH136" s="8" t="s">
        <v>1687</v>
      </c>
      <c r="AI136" s="60">
        <v>25.7712</v>
      </c>
      <c r="AJ136" s="60">
        <v>131.1328</v>
      </c>
      <c r="AK136" s="60">
        <v>62.984400000000001</v>
      </c>
      <c r="AL136" s="60">
        <f>Table2[[#This Row],[Company Direct Land Through FY20]]+Table2[[#This Row],[Company Direct Land FY20 and After]]</f>
        <v>194.1172</v>
      </c>
      <c r="AM136" s="60">
        <v>40.894399999999997</v>
      </c>
      <c r="AN136" s="60">
        <v>152.5658</v>
      </c>
      <c r="AO136" s="60">
        <v>99.944999999999993</v>
      </c>
      <c r="AP136" s="60">
        <f>Table2[[#This Row],[Company Direct Building Through FY20]]+Table2[[#This Row],[Company Direct Building FY20 and After]]</f>
        <v>252.51079999999999</v>
      </c>
      <c r="AQ136" s="60">
        <v>0</v>
      </c>
      <c r="AR136" s="60">
        <v>31.581</v>
      </c>
      <c r="AS136" s="60">
        <v>0</v>
      </c>
      <c r="AT136" s="60">
        <f>Table2[[#This Row],[Mortgage Recording Tax Through FY20]]+Table2[[#This Row],[Mortgage Recording Tax FY20 and After]]</f>
        <v>31.581</v>
      </c>
      <c r="AU136" s="60">
        <v>40.4863</v>
      </c>
      <c r="AV136" s="60">
        <v>170.78909999999999</v>
      </c>
      <c r="AW136" s="60">
        <v>98.947500000000005</v>
      </c>
      <c r="AX136" s="60">
        <f>Table2[[#This Row],[Pilot Savings Through FY20]]+Table2[[#This Row],[Pilot Savings FY20 and After]]</f>
        <v>269.73660000000001</v>
      </c>
      <c r="AY136" s="60">
        <v>0</v>
      </c>
      <c r="AZ136" s="60">
        <v>31.581</v>
      </c>
      <c r="BA136" s="60">
        <v>0</v>
      </c>
      <c r="BB136" s="60">
        <f>Table2[[#This Row],[Mortgage Recording Tax Exemption Through FY20]]+Table2[[#This Row],[Indirect and Induced Land FY20]]</f>
        <v>40.409399999999998</v>
      </c>
      <c r="BC136" s="60">
        <v>8.8284000000000002</v>
      </c>
      <c r="BD136" s="60">
        <v>112.00539999999999</v>
      </c>
      <c r="BE136" s="60">
        <v>21.576599999999999</v>
      </c>
      <c r="BF136" s="60">
        <f>Table2[[#This Row],[Indirect and Induced Land Through FY20]]+Table2[[#This Row],[Indirect and Induced Land FY20 and After]]</f>
        <v>133.58199999999999</v>
      </c>
      <c r="BG136" s="60">
        <v>31.300599999999999</v>
      </c>
      <c r="BH136" s="60">
        <v>397.1103</v>
      </c>
      <c r="BI136" s="60">
        <v>76.498099999999994</v>
      </c>
      <c r="BJ136" s="60">
        <f>Table2[[#This Row],[Indirect and Induced Building Through FY20]]+Table2[[#This Row],[Indirect and Induced Building FY20 and After]]</f>
        <v>473.60839999999996</v>
      </c>
      <c r="BK136" s="60">
        <v>66.308300000000003</v>
      </c>
      <c r="BL136" s="60">
        <v>622.02520000000004</v>
      </c>
      <c r="BM136" s="60">
        <v>162.0566</v>
      </c>
      <c r="BN136" s="60">
        <f>Table2[[#This Row],[TOTAL Real Property Related Taxes Through FY20]]+Table2[[#This Row],[TOTAL Real Property Related Taxes FY20 and After]]</f>
        <v>784.08180000000004</v>
      </c>
      <c r="BO136" s="60">
        <v>99.243099999999998</v>
      </c>
      <c r="BP136" s="60">
        <v>1404.0891999999999</v>
      </c>
      <c r="BQ136" s="60">
        <v>242.54810000000001</v>
      </c>
      <c r="BR136" s="60">
        <f>Table2[[#This Row],[Company Direct Through FY20]]+Table2[[#This Row],[Company Direct FY20 and After]]</f>
        <v>1646.6372999999999</v>
      </c>
      <c r="BS136" s="60">
        <v>0</v>
      </c>
      <c r="BT136" s="60">
        <v>2.8811</v>
      </c>
      <c r="BU136" s="60">
        <v>0</v>
      </c>
      <c r="BV136" s="60">
        <f>Table2[[#This Row],[Sales Tax Exemption Through FY20]]+Table2[[#This Row],[Sales Tax Exemption FY20 and After]]</f>
        <v>2.8811</v>
      </c>
      <c r="BW136" s="60">
        <v>0</v>
      </c>
      <c r="BX136" s="60">
        <v>0</v>
      </c>
      <c r="BY136" s="60">
        <v>0</v>
      </c>
      <c r="BZ136" s="60">
        <f>Table2[[#This Row],[Energy Tax Savings Through FY20]]+Table2[[#This Row],[Energy Tax Savings FY20 and After]]</f>
        <v>0</v>
      </c>
      <c r="CA136" s="60">
        <v>0</v>
      </c>
      <c r="CB136" s="60">
        <v>0</v>
      </c>
      <c r="CC136" s="60">
        <v>0</v>
      </c>
      <c r="CD136" s="60">
        <f>Table2[[#This Row],[Tax Exempt Bond Savings Through FY20]]+Table2[[#This Row],[Tax Exempt Bond Savings FY20 and After]]</f>
        <v>0</v>
      </c>
      <c r="CE136" s="60">
        <v>43.505800000000001</v>
      </c>
      <c r="CF136" s="60">
        <v>712.54520000000002</v>
      </c>
      <c r="CG136" s="60">
        <v>106.3274</v>
      </c>
      <c r="CH136" s="60">
        <f>Table2[[#This Row],[Indirect and Induced Through FY20]]+Table2[[#This Row],[Indirect and Induced FY20 and After]]</f>
        <v>818.87260000000003</v>
      </c>
      <c r="CI136" s="60">
        <v>142.74889999999999</v>
      </c>
      <c r="CJ136" s="60">
        <v>2113.7532999999999</v>
      </c>
      <c r="CK136" s="60">
        <v>348.87549999999999</v>
      </c>
      <c r="CL136" s="60">
        <f>Table2[[#This Row],[TOTAL Income Consumption Use Taxes Through FY20]]+Table2[[#This Row],[TOTAL Income Consumption Use Taxes FY20 and After]]</f>
        <v>2462.6288</v>
      </c>
      <c r="CM136" s="60">
        <v>40.4863</v>
      </c>
      <c r="CN136" s="60">
        <v>205.25120000000001</v>
      </c>
      <c r="CO136" s="60">
        <v>98.947500000000005</v>
      </c>
      <c r="CP136" s="60">
        <f>Table2[[#This Row],[Assistance Provided Through FY20]]+Table2[[#This Row],[Assistance Provided FY20 and After]]</f>
        <v>304.19870000000003</v>
      </c>
      <c r="CQ136" s="60">
        <v>0</v>
      </c>
      <c r="CR136" s="60">
        <v>0</v>
      </c>
      <c r="CS136" s="60">
        <v>0</v>
      </c>
      <c r="CT136" s="60">
        <f>Table2[[#This Row],[Recapture Cancellation Reduction Amount Through FY20]]+Table2[[#This Row],[Recapture Cancellation Reduction Amount FY20 and After]]</f>
        <v>0</v>
      </c>
      <c r="CU136" s="60">
        <v>0</v>
      </c>
      <c r="CV136" s="60">
        <v>0</v>
      </c>
      <c r="CW136" s="60">
        <v>0</v>
      </c>
      <c r="CX136" s="60">
        <f>Table2[[#This Row],[Penalty Paid Through FY20]]+Table2[[#This Row],[Penalty Paid FY20 and After]]</f>
        <v>0</v>
      </c>
      <c r="CY136" s="60">
        <v>40.4863</v>
      </c>
      <c r="CZ136" s="60">
        <v>205.25120000000001</v>
      </c>
      <c r="DA136" s="60">
        <v>98.947500000000005</v>
      </c>
      <c r="DB136" s="60">
        <f>Table2[[#This Row],[TOTAL Assistance Net of Recapture Penalties Through FY20]]+Table2[[#This Row],[TOTAL Assistance Net of Recapture Penalties FY20 and After]]</f>
        <v>304.19870000000003</v>
      </c>
      <c r="DC136" s="60">
        <v>165.90870000000001</v>
      </c>
      <c r="DD136" s="60">
        <v>1719.3688</v>
      </c>
      <c r="DE136" s="60">
        <v>405.47750000000002</v>
      </c>
      <c r="DF136" s="60">
        <f>Table2[[#This Row],[Company Direct Tax Revenue Before Assistance Through FY20]]+Table2[[#This Row],[Company Direct Tax Revenue Before Assistance FY20 and After]]</f>
        <v>2124.8463000000002</v>
      </c>
      <c r="DG136" s="60">
        <v>83.634799999999998</v>
      </c>
      <c r="DH136" s="60">
        <v>1221.6609000000001</v>
      </c>
      <c r="DI136" s="60">
        <v>204.40209999999999</v>
      </c>
      <c r="DJ136" s="60">
        <f>Table2[[#This Row],[Indirect and Induced Tax Revenues FY20 and After]]+Table2[[#This Row],[Indirect and Induced Tax Revenues Through FY20]]</f>
        <v>1426.0630000000001</v>
      </c>
      <c r="DK136" s="60">
        <v>249.54349999999999</v>
      </c>
      <c r="DL136" s="60">
        <v>2941.0297</v>
      </c>
      <c r="DM136" s="60">
        <v>609.87959999999998</v>
      </c>
      <c r="DN136" s="60">
        <f>Table2[[#This Row],[TOTAL Tax Revenues Before Assistance FY20 and After]]+Table2[[#This Row],[TOTAL Tax Revenues Before Assistance Through FY20]]</f>
        <v>3550.9093000000003</v>
      </c>
      <c r="DO136" s="60">
        <v>209.05719999999999</v>
      </c>
      <c r="DP136" s="60">
        <v>2735.7784999999999</v>
      </c>
      <c r="DQ136" s="60">
        <v>510.93209999999999</v>
      </c>
      <c r="DR136" s="60">
        <f>Table2[[#This Row],[TOTAL Tax Revenues Net of Assistance Recapture and Penalty Through FY20]]+Table2[[#This Row],[TOTAL Tax Revenues Net of Assistance Recapture and Penalty FY20 and After]]</f>
        <v>3246.7105999999999</v>
      </c>
      <c r="DS136" s="60">
        <v>0</v>
      </c>
      <c r="DT136" s="60">
        <v>0</v>
      </c>
      <c r="DU136" s="60">
        <v>0</v>
      </c>
      <c r="DV136" s="60">
        <v>0</v>
      </c>
      <c r="DW136" s="74">
        <v>0</v>
      </c>
      <c r="DX136" s="74">
        <v>0</v>
      </c>
      <c r="DY136" s="74">
        <v>0</v>
      </c>
      <c r="DZ136" s="74">
        <v>15</v>
      </c>
      <c r="EA136" s="74">
        <v>0</v>
      </c>
      <c r="EB136" s="74">
        <v>0</v>
      </c>
      <c r="EC136" s="74">
        <v>0</v>
      </c>
      <c r="ED136" s="74">
        <v>15</v>
      </c>
      <c r="EE136" s="74">
        <v>0</v>
      </c>
      <c r="EF136" s="74">
        <v>0</v>
      </c>
      <c r="EG136" s="74">
        <v>0</v>
      </c>
      <c r="EH136" s="74">
        <v>100</v>
      </c>
      <c r="EI136" s="8">
        <f>Table2[[#This Row],[Total Industrial Employees FY20]]+Table2[[#This Row],[Total Restaurant Employees FY20]]+Table2[[#This Row],[Total Retail Employees FY20]]+Table2[[#This Row],[Total Other Employees FY20]]</f>
        <v>15</v>
      </c>
      <c r="EJ136" s="8">
        <f>Table2[[#This Row],[Number of Industrial Employees Earning More than Living Wage FY20]]+Table2[[#This Row],[Number of Restaurant Employees Earning More than Living Wage FY20]]+Table2[[#This Row],[Number of Retail Employees Earning More than Living Wage FY20]]+Table2[[#This Row],[Number of Other Employees Earning More than Living Wage FY20]]</f>
        <v>15</v>
      </c>
      <c r="EK136" s="72">
        <f>Table2[[#This Row],[Total Employees Earning More than Living Wage FY20]]/Table2[[#This Row],[Total Jobs FY20]]</f>
        <v>1</v>
      </c>
    </row>
    <row r="137" spans="1:141" x14ac:dyDescent="0.25">
      <c r="A137" s="9">
        <v>92255</v>
      </c>
      <c r="B137" s="11" t="s">
        <v>154</v>
      </c>
      <c r="C137" s="11" t="s">
        <v>608</v>
      </c>
      <c r="D137" s="11" t="s">
        <v>1045</v>
      </c>
      <c r="E137" s="15">
        <v>26</v>
      </c>
      <c r="F137" s="7">
        <v>46</v>
      </c>
      <c r="G137" s="7">
        <v>39</v>
      </c>
      <c r="H137" s="7">
        <v>7500</v>
      </c>
      <c r="I137" s="7">
        <v>7500</v>
      </c>
      <c r="J137" s="7">
        <v>238210</v>
      </c>
      <c r="K137" s="11" t="s">
        <v>1048</v>
      </c>
      <c r="L137" s="11" t="s">
        <v>1065</v>
      </c>
      <c r="M137" s="11" t="s">
        <v>1066</v>
      </c>
      <c r="N137" s="18">
        <v>545000</v>
      </c>
      <c r="O137" s="11" t="s">
        <v>1658</v>
      </c>
      <c r="P137" s="8">
        <v>0</v>
      </c>
      <c r="Q137" s="8">
        <v>0</v>
      </c>
      <c r="R137" s="8">
        <v>67</v>
      </c>
      <c r="S137" s="8">
        <v>0</v>
      </c>
      <c r="T137" s="8">
        <v>0</v>
      </c>
      <c r="U137" s="8">
        <v>67</v>
      </c>
      <c r="V137" s="8">
        <v>67</v>
      </c>
      <c r="W137" s="8">
        <v>0</v>
      </c>
      <c r="X137" s="8">
        <v>0</v>
      </c>
      <c r="Y137" s="8">
        <v>0</v>
      </c>
      <c r="Z137" s="8">
        <v>14</v>
      </c>
      <c r="AA137" s="19">
        <v>0</v>
      </c>
      <c r="AB137" s="8">
        <v>0</v>
      </c>
      <c r="AC137" s="8">
        <v>0</v>
      </c>
      <c r="AD137" s="8">
        <v>0</v>
      </c>
      <c r="AE137" s="8">
        <v>0</v>
      </c>
      <c r="AF137" s="8">
        <v>64.179104477611943</v>
      </c>
      <c r="AG137" s="8" t="s">
        <v>1686</v>
      </c>
      <c r="AH137" s="8" t="s">
        <v>1687</v>
      </c>
      <c r="AI137" s="60">
        <v>8.6135999999999999</v>
      </c>
      <c r="AJ137" s="60">
        <v>101.3609</v>
      </c>
      <c r="AK137" s="60">
        <v>6.5048000000000004</v>
      </c>
      <c r="AL137" s="60">
        <f>Table2[[#This Row],[Company Direct Land Through FY20]]+Table2[[#This Row],[Company Direct Land FY20 and After]]</f>
        <v>107.8657</v>
      </c>
      <c r="AM137" s="60">
        <v>25.564399999999999</v>
      </c>
      <c r="AN137" s="60">
        <v>149.01300000000001</v>
      </c>
      <c r="AO137" s="60">
        <v>19.305599999999998</v>
      </c>
      <c r="AP137" s="60">
        <f>Table2[[#This Row],[Company Direct Building Through FY20]]+Table2[[#This Row],[Company Direct Building FY20 and After]]</f>
        <v>168.3186</v>
      </c>
      <c r="AQ137" s="60">
        <v>0</v>
      </c>
      <c r="AR137" s="60">
        <v>6.3735999999999997</v>
      </c>
      <c r="AS137" s="60">
        <v>0</v>
      </c>
      <c r="AT137" s="60">
        <f>Table2[[#This Row],[Mortgage Recording Tax Through FY20]]+Table2[[#This Row],[Mortgage Recording Tax FY20 and After]]</f>
        <v>6.3735999999999997</v>
      </c>
      <c r="AU137" s="60">
        <v>23.654299999999999</v>
      </c>
      <c r="AV137" s="60">
        <v>136.8091</v>
      </c>
      <c r="AW137" s="60">
        <v>17.863</v>
      </c>
      <c r="AX137" s="60">
        <f>Table2[[#This Row],[Pilot Savings Through FY20]]+Table2[[#This Row],[Pilot Savings FY20 and After]]</f>
        <v>154.6721</v>
      </c>
      <c r="AY137" s="60">
        <v>0</v>
      </c>
      <c r="AZ137" s="60">
        <v>6.3735999999999997</v>
      </c>
      <c r="BA137" s="60">
        <v>0</v>
      </c>
      <c r="BB137" s="60">
        <f>Table2[[#This Row],[Mortgage Recording Tax Exemption Through FY20]]+Table2[[#This Row],[Indirect and Induced Land FY20]]</f>
        <v>45.805999999999997</v>
      </c>
      <c r="BC137" s="60">
        <v>39.432400000000001</v>
      </c>
      <c r="BD137" s="60">
        <v>342.03769999999997</v>
      </c>
      <c r="BE137" s="60">
        <v>29.777999999999999</v>
      </c>
      <c r="BF137" s="60">
        <f>Table2[[#This Row],[Indirect and Induced Land Through FY20]]+Table2[[#This Row],[Indirect and Induced Land FY20 and After]]</f>
        <v>371.81569999999999</v>
      </c>
      <c r="BG137" s="60">
        <v>139.8057</v>
      </c>
      <c r="BH137" s="60">
        <v>1212.6792</v>
      </c>
      <c r="BI137" s="60">
        <v>105.577</v>
      </c>
      <c r="BJ137" s="60">
        <f>Table2[[#This Row],[Indirect and Induced Building Through FY20]]+Table2[[#This Row],[Indirect and Induced Building FY20 and After]]</f>
        <v>1318.2562</v>
      </c>
      <c r="BK137" s="60">
        <v>189.76179999999999</v>
      </c>
      <c r="BL137" s="60">
        <v>1668.2817</v>
      </c>
      <c r="BM137" s="60">
        <v>143.30240000000001</v>
      </c>
      <c r="BN137" s="60">
        <f>Table2[[#This Row],[TOTAL Real Property Related Taxes Through FY20]]+Table2[[#This Row],[TOTAL Real Property Related Taxes FY20 and After]]</f>
        <v>1811.5841</v>
      </c>
      <c r="BO137" s="60">
        <v>407.18110000000001</v>
      </c>
      <c r="BP137" s="60">
        <v>3969.8416000000002</v>
      </c>
      <c r="BQ137" s="60">
        <v>307.4905</v>
      </c>
      <c r="BR137" s="60">
        <f>Table2[[#This Row],[Company Direct Through FY20]]+Table2[[#This Row],[Company Direct FY20 and After]]</f>
        <v>4277.3321000000005</v>
      </c>
      <c r="BS137" s="60">
        <v>0</v>
      </c>
      <c r="BT137" s="60">
        <v>0</v>
      </c>
      <c r="BU137" s="60">
        <v>0</v>
      </c>
      <c r="BV137" s="60">
        <f>Table2[[#This Row],[Sales Tax Exemption Through FY20]]+Table2[[#This Row],[Sales Tax Exemption FY20 and After]]</f>
        <v>0</v>
      </c>
      <c r="BW137" s="60">
        <v>0</v>
      </c>
      <c r="BX137" s="60">
        <v>0</v>
      </c>
      <c r="BY137" s="60">
        <v>0</v>
      </c>
      <c r="BZ137" s="60">
        <f>Table2[[#This Row],[Energy Tax Savings Through FY20]]+Table2[[#This Row],[Energy Tax Savings FY20 and After]]</f>
        <v>0</v>
      </c>
      <c r="CA137" s="60">
        <v>0</v>
      </c>
      <c r="CB137" s="60">
        <v>0</v>
      </c>
      <c r="CC137" s="60">
        <v>0</v>
      </c>
      <c r="CD137" s="60">
        <f>Table2[[#This Row],[Tax Exempt Bond Savings Through FY20]]+Table2[[#This Row],[Tax Exempt Bond Savings FY20 and After]]</f>
        <v>0</v>
      </c>
      <c r="CE137" s="60">
        <v>178.494</v>
      </c>
      <c r="CF137" s="60">
        <v>1988.3178</v>
      </c>
      <c r="CG137" s="60">
        <v>134.79320000000001</v>
      </c>
      <c r="CH137" s="60">
        <f>Table2[[#This Row],[Indirect and Induced Through FY20]]+Table2[[#This Row],[Indirect and Induced FY20 and After]]</f>
        <v>2123.1109999999999</v>
      </c>
      <c r="CI137" s="60">
        <v>585.67510000000004</v>
      </c>
      <c r="CJ137" s="60">
        <v>5958.1593999999996</v>
      </c>
      <c r="CK137" s="60">
        <v>442.28370000000001</v>
      </c>
      <c r="CL137" s="60">
        <f>Table2[[#This Row],[TOTAL Income Consumption Use Taxes Through FY20]]+Table2[[#This Row],[TOTAL Income Consumption Use Taxes FY20 and After]]</f>
        <v>6400.4430999999995</v>
      </c>
      <c r="CM137" s="60">
        <v>23.654299999999999</v>
      </c>
      <c r="CN137" s="60">
        <v>143.18270000000001</v>
      </c>
      <c r="CO137" s="60">
        <v>17.863</v>
      </c>
      <c r="CP137" s="60">
        <f>Table2[[#This Row],[Assistance Provided Through FY20]]+Table2[[#This Row],[Assistance Provided FY20 and After]]</f>
        <v>161.04570000000001</v>
      </c>
      <c r="CQ137" s="60">
        <v>0</v>
      </c>
      <c r="CR137" s="60">
        <v>0</v>
      </c>
      <c r="CS137" s="60">
        <v>0</v>
      </c>
      <c r="CT137" s="60">
        <f>Table2[[#This Row],[Recapture Cancellation Reduction Amount Through FY20]]+Table2[[#This Row],[Recapture Cancellation Reduction Amount FY20 and After]]</f>
        <v>0</v>
      </c>
      <c r="CU137" s="60">
        <v>0</v>
      </c>
      <c r="CV137" s="60">
        <v>0</v>
      </c>
      <c r="CW137" s="60">
        <v>0</v>
      </c>
      <c r="CX137" s="60">
        <f>Table2[[#This Row],[Penalty Paid Through FY20]]+Table2[[#This Row],[Penalty Paid FY20 and After]]</f>
        <v>0</v>
      </c>
      <c r="CY137" s="60">
        <v>23.654299999999999</v>
      </c>
      <c r="CZ137" s="60">
        <v>143.18270000000001</v>
      </c>
      <c r="DA137" s="60">
        <v>17.863</v>
      </c>
      <c r="DB137" s="60">
        <f>Table2[[#This Row],[TOTAL Assistance Net of Recapture Penalties Through FY20]]+Table2[[#This Row],[TOTAL Assistance Net of Recapture Penalties FY20 and After]]</f>
        <v>161.04570000000001</v>
      </c>
      <c r="DC137" s="60">
        <v>441.35910000000001</v>
      </c>
      <c r="DD137" s="60">
        <v>4226.5891000000001</v>
      </c>
      <c r="DE137" s="60">
        <v>333.30090000000001</v>
      </c>
      <c r="DF137" s="60">
        <f>Table2[[#This Row],[Company Direct Tax Revenue Before Assistance Through FY20]]+Table2[[#This Row],[Company Direct Tax Revenue Before Assistance FY20 and After]]</f>
        <v>4559.8900000000003</v>
      </c>
      <c r="DG137" s="60">
        <v>357.7321</v>
      </c>
      <c r="DH137" s="60">
        <v>3543.0347000000002</v>
      </c>
      <c r="DI137" s="60">
        <v>270.14819999999997</v>
      </c>
      <c r="DJ137" s="60">
        <f>Table2[[#This Row],[Indirect and Induced Tax Revenues FY20 and After]]+Table2[[#This Row],[Indirect and Induced Tax Revenues Through FY20]]</f>
        <v>3813.1829000000002</v>
      </c>
      <c r="DK137" s="60">
        <v>799.09119999999996</v>
      </c>
      <c r="DL137" s="60">
        <v>7769.6238000000003</v>
      </c>
      <c r="DM137" s="60">
        <v>603.44910000000004</v>
      </c>
      <c r="DN137" s="60">
        <f>Table2[[#This Row],[TOTAL Tax Revenues Before Assistance FY20 and After]]+Table2[[#This Row],[TOTAL Tax Revenues Before Assistance Through FY20]]</f>
        <v>8373.072900000001</v>
      </c>
      <c r="DO137" s="60">
        <v>775.43690000000004</v>
      </c>
      <c r="DP137" s="60">
        <v>7626.4411</v>
      </c>
      <c r="DQ137" s="60">
        <v>585.58609999999999</v>
      </c>
      <c r="DR137" s="60">
        <f>Table2[[#This Row],[TOTAL Tax Revenues Net of Assistance Recapture and Penalty Through FY20]]+Table2[[#This Row],[TOTAL Tax Revenues Net of Assistance Recapture and Penalty FY20 and After]]</f>
        <v>8212.0272000000004</v>
      </c>
      <c r="DS137" s="60">
        <v>0</v>
      </c>
      <c r="DT137" s="60">
        <v>0</v>
      </c>
      <c r="DU137" s="60">
        <v>0</v>
      </c>
      <c r="DV137" s="60">
        <v>0</v>
      </c>
      <c r="DW137" s="74">
        <v>67</v>
      </c>
      <c r="DX137" s="74">
        <v>0</v>
      </c>
      <c r="DY137" s="74">
        <v>0</v>
      </c>
      <c r="DZ137" s="74">
        <v>0</v>
      </c>
      <c r="EA137" s="74">
        <v>67</v>
      </c>
      <c r="EB137" s="74">
        <v>0</v>
      </c>
      <c r="EC137" s="74">
        <v>0</v>
      </c>
      <c r="ED137" s="74">
        <v>0</v>
      </c>
      <c r="EE137" s="74">
        <v>100</v>
      </c>
      <c r="EF137" s="74">
        <v>0</v>
      </c>
      <c r="EG137" s="74">
        <v>0</v>
      </c>
      <c r="EH137" s="74">
        <v>0</v>
      </c>
      <c r="EI137" s="8">
        <f>Table2[[#This Row],[Total Industrial Employees FY20]]+Table2[[#This Row],[Total Restaurant Employees FY20]]+Table2[[#This Row],[Total Retail Employees FY20]]+Table2[[#This Row],[Total Other Employees FY20]]</f>
        <v>67</v>
      </c>
      <c r="EJ137" s="8">
        <f>Table2[[#This Row],[Number of Industrial Employees Earning More than Living Wage FY20]]+Table2[[#This Row],[Number of Restaurant Employees Earning More than Living Wage FY20]]+Table2[[#This Row],[Number of Retail Employees Earning More than Living Wage FY20]]+Table2[[#This Row],[Number of Other Employees Earning More than Living Wage FY20]]</f>
        <v>67</v>
      </c>
      <c r="EK137" s="72">
        <f>Table2[[#This Row],[Total Employees Earning More than Living Wage FY20]]/Table2[[#This Row],[Total Jobs FY20]]</f>
        <v>1</v>
      </c>
    </row>
    <row r="138" spans="1:141" x14ac:dyDescent="0.25">
      <c r="A138" s="9">
        <v>94216</v>
      </c>
      <c r="B138" s="11" t="s">
        <v>600</v>
      </c>
      <c r="C138" s="11" t="s">
        <v>1042</v>
      </c>
      <c r="D138" s="11" t="s">
        <v>1044</v>
      </c>
      <c r="E138" s="15">
        <v>42</v>
      </c>
      <c r="F138" s="7">
        <v>4051</v>
      </c>
      <c r="G138" s="7">
        <v>1</v>
      </c>
      <c r="H138" s="7">
        <v>3740</v>
      </c>
      <c r="I138" s="7">
        <v>9500</v>
      </c>
      <c r="J138" s="7">
        <v>621498</v>
      </c>
      <c r="K138" s="11" t="s">
        <v>1591</v>
      </c>
      <c r="L138" s="11" t="s">
        <v>1129</v>
      </c>
      <c r="M138" s="11" t="s">
        <v>1657</v>
      </c>
      <c r="N138" s="18">
        <v>0</v>
      </c>
      <c r="P138" s="8">
        <v>0</v>
      </c>
      <c r="Q138" s="8">
        <v>0</v>
      </c>
      <c r="R138" s="8">
        <v>0</v>
      </c>
      <c r="S138" s="8">
        <v>0</v>
      </c>
      <c r="T138" s="8">
        <v>0</v>
      </c>
      <c r="U138" s="8">
        <v>0</v>
      </c>
      <c r="V138" s="8">
        <v>25</v>
      </c>
      <c r="W138" s="8">
        <v>0</v>
      </c>
      <c r="X138" s="8">
        <v>0</v>
      </c>
      <c r="Y138" s="8">
        <v>25</v>
      </c>
      <c r="Z138" s="8">
        <v>18</v>
      </c>
      <c r="AA138" s="19">
        <v>0</v>
      </c>
      <c r="AB138" s="8">
        <v>0</v>
      </c>
      <c r="AC138" s="8">
        <v>0</v>
      </c>
      <c r="AD138" s="8">
        <v>0</v>
      </c>
      <c r="AE138" s="8">
        <v>0</v>
      </c>
      <c r="AF138" s="8">
        <v>0</v>
      </c>
      <c r="AI138" s="60">
        <v>1.7558</v>
      </c>
      <c r="AJ138" s="60">
        <v>1.7558</v>
      </c>
      <c r="AK138" s="60">
        <v>35.992400000000004</v>
      </c>
      <c r="AL138" s="60">
        <f>Table2[[#This Row],[Company Direct Land Through FY20]]+Table2[[#This Row],[Company Direct Land FY20 and After]]</f>
        <v>37.748200000000004</v>
      </c>
      <c r="AM138" s="60">
        <v>3.2608000000000001</v>
      </c>
      <c r="AN138" s="60">
        <v>3.2608000000000001</v>
      </c>
      <c r="AO138" s="60">
        <v>66.841399999999993</v>
      </c>
      <c r="AP138" s="60">
        <f>Table2[[#This Row],[Company Direct Building Through FY20]]+Table2[[#This Row],[Company Direct Building FY20 and After]]</f>
        <v>70.102199999999996</v>
      </c>
      <c r="AQ138" s="60">
        <v>0</v>
      </c>
      <c r="AR138" s="60">
        <v>0</v>
      </c>
      <c r="AS138" s="60">
        <v>0</v>
      </c>
      <c r="AT138" s="60">
        <f>Table2[[#This Row],[Mortgage Recording Tax Through FY20]]+Table2[[#This Row],[Mortgage Recording Tax FY20 and After]]</f>
        <v>0</v>
      </c>
      <c r="AU138" s="60">
        <v>0</v>
      </c>
      <c r="AV138" s="60">
        <v>0</v>
      </c>
      <c r="AW138" s="60">
        <v>0</v>
      </c>
      <c r="AX138" s="60">
        <f>Table2[[#This Row],[Pilot Savings Through FY20]]+Table2[[#This Row],[Pilot Savings FY20 and After]]</f>
        <v>0</v>
      </c>
      <c r="AY138" s="60">
        <v>0</v>
      </c>
      <c r="AZ138" s="60">
        <v>0</v>
      </c>
      <c r="BA138" s="60">
        <v>0</v>
      </c>
      <c r="BB138" s="60">
        <f>Table2[[#This Row],[Mortgage Recording Tax Exemption Through FY20]]+Table2[[#This Row],[Indirect and Induced Land FY20]]</f>
        <v>13.7425</v>
      </c>
      <c r="BC138" s="60">
        <v>13.7425</v>
      </c>
      <c r="BD138" s="60">
        <v>13.7425</v>
      </c>
      <c r="BE138" s="60">
        <v>281.70420000000001</v>
      </c>
      <c r="BF138" s="60">
        <f>Table2[[#This Row],[Indirect and Induced Land Through FY20]]+Table2[[#This Row],[Indirect and Induced Land FY20 and After]]</f>
        <v>295.44670000000002</v>
      </c>
      <c r="BG138" s="60">
        <v>48.723300000000002</v>
      </c>
      <c r="BH138" s="60">
        <v>48.723300000000002</v>
      </c>
      <c r="BI138" s="60">
        <v>998.7681</v>
      </c>
      <c r="BJ138" s="60">
        <f>Table2[[#This Row],[Indirect and Induced Building Through FY20]]+Table2[[#This Row],[Indirect and Induced Building FY20 and After]]</f>
        <v>1047.4914000000001</v>
      </c>
      <c r="BK138" s="60">
        <v>67.482399999999998</v>
      </c>
      <c r="BL138" s="60">
        <v>67.482399999999998</v>
      </c>
      <c r="BM138" s="60">
        <v>1383.3061</v>
      </c>
      <c r="BN138" s="60">
        <f>Table2[[#This Row],[TOTAL Real Property Related Taxes Through FY20]]+Table2[[#This Row],[TOTAL Real Property Related Taxes FY20 and After]]</f>
        <v>1450.7885000000001</v>
      </c>
      <c r="BO138" s="60">
        <v>98.552599999999998</v>
      </c>
      <c r="BP138" s="60">
        <v>98.552599999999998</v>
      </c>
      <c r="BQ138" s="60">
        <v>2020.2035000000001</v>
      </c>
      <c r="BR138" s="60">
        <f>Table2[[#This Row],[Company Direct Through FY20]]+Table2[[#This Row],[Company Direct FY20 and After]]</f>
        <v>2118.7561000000001</v>
      </c>
      <c r="BS138" s="60">
        <v>0</v>
      </c>
      <c r="BT138" s="60">
        <v>0</v>
      </c>
      <c r="BU138" s="60">
        <v>0</v>
      </c>
      <c r="BV138" s="60">
        <f>Table2[[#This Row],[Sales Tax Exemption Through FY20]]+Table2[[#This Row],[Sales Tax Exemption FY20 and After]]</f>
        <v>0</v>
      </c>
      <c r="BW138" s="60">
        <v>0</v>
      </c>
      <c r="BX138" s="60">
        <v>0</v>
      </c>
      <c r="BY138" s="60">
        <v>0</v>
      </c>
      <c r="BZ138" s="60">
        <f>Table2[[#This Row],[Energy Tax Savings Through FY20]]+Table2[[#This Row],[Energy Tax Savings FY20 and After]]</f>
        <v>0</v>
      </c>
      <c r="CA138" s="60">
        <v>0</v>
      </c>
      <c r="CB138" s="60">
        <v>0</v>
      </c>
      <c r="CC138" s="60">
        <v>0</v>
      </c>
      <c r="CD138" s="60">
        <f>Table2[[#This Row],[Tax Exempt Bond Savings Through FY20]]+Table2[[#This Row],[Tax Exempt Bond Savings FY20 and After]]</f>
        <v>0</v>
      </c>
      <c r="CE138" s="60">
        <v>67.722399999999993</v>
      </c>
      <c r="CF138" s="60">
        <v>67.722399999999993</v>
      </c>
      <c r="CG138" s="60">
        <v>1388.2270000000001</v>
      </c>
      <c r="CH138" s="60">
        <f>Table2[[#This Row],[Indirect and Induced Through FY20]]+Table2[[#This Row],[Indirect and Induced FY20 and After]]</f>
        <v>1455.9494</v>
      </c>
      <c r="CI138" s="60">
        <v>166.27500000000001</v>
      </c>
      <c r="CJ138" s="60">
        <v>166.27500000000001</v>
      </c>
      <c r="CK138" s="60">
        <v>3408.4304999999999</v>
      </c>
      <c r="CL138" s="60">
        <f>Table2[[#This Row],[TOTAL Income Consumption Use Taxes Through FY20]]+Table2[[#This Row],[TOTAL Income Consumption Use Taxes FY20 and After]]</f>
        <v>3574.7055</v>
      </c>
      <c r="CM138" s="60">
        <v>0</v>
      </c>
      <c r="CN138" s="60">
        <v>0</v>
      </c>
      <c r="CO138" s="60">
        <v>0</v>
      </c>
      <c r="CP138" s="60">
        <f>Table2[[#This Row],[Assistance Provided Through FY20]]+Table2[[#This Row],[Assistance Provided FY20 and After]]</f>
        <v>0</v>
      </c>
      <c r="CQ138" s="60">
        <v>0</v>
      </c>
      <c r="CR138" s="60">
        <v>0</v>
      </c>
      <c r="CS138" s="60">
        <v>0</v>
      </c>
      <c r="CT138" s="60">
        <f>Table2[[#This Row],[Recapture Cancellation Reduction Amount Through FY20]]+Table2[[#This Row],[Recapture Cancellation Reduction Amount FY20 and After]]</f>
        <v>0</v>
      </c>
      <c r="CU138" s="60">
        <v>0</v>
      </c>
      <c r="CV138" s="60">
        <v>0</v>
      </c>
      <c r="CW138" s="60">
        <v>0</v>
      </c>
      <c r="CX138" s="60">
        <f>Table2[[#This Row],[Penalty Paid Through FY20]]+Table2[[#This Row],[Penalty Paid FY20 and After]]</f>
        <v>0</v>
      </c>
      <c r="CY138" s="60">
        <v>0</v>
      </c>
      <c r="CZ138" s="60">
        <v>0</v>
      </c>
      <c r="DA138" s="60">
        <v>0</v>
      </c>
      <c r="DB138" s="60">
        <f>Table2[[#This Row],[TOTAL Assistance Net of Recapture Penalties Through FY20]]+Table2[[#This Row],[TOTAL Assistance Net of Recapture Penalties FY20 and After]]</f>
        <v>0</v>
      </c>
      <c r="DC138" s="60">
        <v>103.5692</v>
      </c>
      <c r="DD138" s="60">
        <v>103.5692</v>
      </c>
      <c r="DE138" s="60">
        <v>2123.0373</v>
      </c>
      <c r="DF138" s="60">
        <f>Table2[[#This Row],[Company Direct Tax Revenue Before Assistance Through FY20]]+Table2[[#This Row],[Company Direct Tax Revenue Before Assistance FY20 and After]]</f>
        <v>2226.6064999999999</v>
      </c>
      <c r="DG138" s="60">
        <v>130.18819999999999</v>
      </c>
      <c r="DH138" s="60">
        <v>130.18819999999999</v>
      </c>
      <c r="DI138" s="60">
        <v>2668.6993000000002</v>
      </c>
      <c r="DJ138" s="60">
        <f>Table2[[#This Row],[Indirect and Induced Tax Revenues FY20 and After]]+Table2[[#This Row],[Indirect and Induced Tax Revenues Through FY20]]</f>
        <v>2798.8875000000003</v>
      </c>
      <c r="DK138" s="60">
        <v>233.75739999999999</v>
      </c>
      <c r="DL138" s="60">
        <v>233.75739999999999</v>
      </c>
      <c r="DM138" s="60">
        <v>4791.7366000000002</v>
      </c>
      <c r="DN138" s="60">
        <f>Table2[[#This Row],[TOTAL Tax Revenues Before Assistance FY20 and After]]+Table2[[#This Row],[TOTAL Tax Revenues Before Assistance Through FY20]]</f>
        <v>5025.4940000000006</v>
      </c>
      <c r="DO138" s="60">
        <v>233.75739999999999</v>
      </c>
      <c r="DP138" s="60">
        <v>233.75739999999999</v>
      </c>
      <c r="DQ138" s="60">
        <v>4791.7366000000002</v>
      </c>
      <c r="DR138" s="60">
        <f>Table2[[#This Row],[TOTAL Tax Revenues Net of Assistance Recapture and Penalty Through FY20]]+Table2[[#This Row],[TOTAL Tax Revenues Net of Assistance Recapture and Penalty FY20 and After]]</f>
        <v>5025.4940000000006</v>
      </c>
      <c r="DS138" s="60">
        <v>0</v>
      </c>
      <c r="DT138" s="60">
        <v>0</v>
      </c>
      <c r="DU138" s="60">
        <v>0</v>
      </c>
      <c r="DV138" s="60">
        <v>0</v>
      </c>
      <c r="DW138" s="75">
        <v>0</v>
      </c>
      <c r="DX138" s="75">
        <v>0</v>
      </c>
      <c r="DY138" s="75">
        <v>0</v>
      </c>
      <c r="DZ138" s="75">
        <v>0</v>
      </c>
      <c r="EA138" s="75">
        <v>0</v>
      </c>
      <c r="EB138" s="75">
        <v>0</v>
      </c>
      <c r="EC138" s="75">
        <v>0</v>
      </c>
      <c r="ED138" s="75">
        <v>0</v>
      </c>
      <c r="EE138" s="75">
        <v>0</v>
      </c>
      <c r="EF138" s="75">
        <v>0</v>
      </c>
      <c r="EG138" s="75">
        <v>0</v>
      </c>
      <c r="EH138" s="75">
        <v>0</v>
      </c>
      <c r="EI138" s="76">
        <v>0</v>
      </c>
      <c r="EJ138" s="76">
        <v>0</v>
      </c>
      <c r="EK138" s="77">
        <v>0</v>
      </c>
    </row>
    <row r="139" spans="1:141" x14ac:dyDescent="0.25">
      <c r="A139" s="9">
        <v>94067</v>
      </c>
      <c r="B139" s="11" t="s">
        <v>477</v>
      </c>
      <c r="C139" s="11" t="s">
        <v>929</v>
      </c>
      <c r="D139" s="11" t="s">
        <v>1047</v>
      </c>
      <c r="E139" s="15">
        <v>50</v>
      </c>
      <c r="F139" s="7">
        <v>2140</v>
      </c>
      <c r="G139" s="7">
        <v>1</v>
      </c>
      <c r="H139" s="7">
        <v>87008</v>
      </c>
      <c r="I139" s="7">
        <v>45301</v>
      </c>
      <c r="J139" s="7">
        <v>624120</v>
      </c>
      <c r="K139" s="11" t="s">
        <v>1097</v>
      </c>
      <c r="L139" s="11" t="s">
        <v>1485</v>
      </c>
      <c r="M139" s="11" t="s">
        <v>1105</v>
      </c>
      <c r="N139" s="18">
        <v>9911000</v>
      </c>
      <c r="O139" s="11" t="s">
        <v>1671</v>
      </c>
      <c r="P139" s="8">
        <v>83</v>
      </c>
      <c r="Q139" s="8">
        <v>0</v>
      </c>
      <c r="R139" s="8">
        <v>263</v>
      </c>
      <c r="S139" s="8">
        <v>0</v>
      </c>
      <c r="T139" s="8">
        <v>11</v>
      </c>
      <c r="U139" s="8">
        <v>357</v>
      </c>
      <c r="V139" s="8">
        <v>315</v>
      </c>
      <c r="W139" s="8">
        <v>0</v>
      </c>
      <c r="X139" s="8">
        <v>0</v>
      </c>
      <c r="Y139" s="8">
        <v>185</v>
      </c>
      <c r="Z139" s="8">
        <v>0</v>
      </c>
      <c r="AA139" s="19">
        <v>16</v>
      </c>
      <c r="AB139" s="8">
        <v>20</v>
      </c>
      <c r="AC139" s="8">
        <v>46</v>
      </c>
      <c r="AD139" s="8">
        <v>2</v>
      </c>
      <c r="AE139" s="8">
        <v>16</v>
      </c>
      <c r="AF139" s="8">
        <v>93.55742296918767</v>
      </c>
      <c r="AG139" s="8" t="s">
        <v>1686</v>
      </c>
      <c r="AH139" s="8" t="s">
        <v>1687</v>
      </c>
      <c r="AI139" s="60">
        <v>0</v>
      </c>
      <c r="AJ139" s="60">
        <v>0</v>
      </c>
      <c r="AK139" s="60">
        <v>0</v>
      </c>
      <c r="AL139" s="60">
        <f>Table2[[#This Row],[Company Direct Land Through FY20]]+Table2[[#This Row],[Company Direct Land FY20 and After]]</f>
        <v>0</v>
      </c>
      <c r="AM139" s="60">
        <v>0</v>
      </c>
      <c r="AN139" s="60">
        <v>0</v>
      </c>
      <c r="AO139" s="60">
        <v>0</v>
      </c>
      <c r="AP139" s="60">
        <f>Table2[[#This Row],[Company Direct Building Through FY20]]+Table2[[#This Row],[Company Direct Building FY20 and After]]</f>
        <v>0</v>
      </c>
      <c r="AQ139" s="60">
        <v>0</v>
      </c>
      <c r="AR139" s="60">
        <v>162.34219999999999</v>
      </c>
      <c r="AS139" s="60">
        <v>0</v>
      </c>
      <c r="AT139" s="60">
        <f>Table2[[#This Row],[Mortgage Recording Tax Through FY20]]+Table2[[#This Row],[Mortgage Recording Tax FY20 and After]]</f>
        <v>162.34219999999999</v>
      </c>
      <c r="AU139" s="60">
        <v>0</v>
      </c>
      <c r="AV139" s="60">
        <v>0</v>
      </c>
      <c r="AW139" s="60">
        <v>0</v>
      </c>
      <c r="AX139" s="60">
        <f>Table2[[#This Row],[Pilot Savings Through FY20]]+Table2[[#This Row],[Pilot Savings FY20 and After]]</f>
        <v>0</v>
      </c>
      <c r="AY139" s="60">
        <v>0</v>
      </c>
      <c r="AZ139" s="60">
        <v>162.34219999999999</v>
      </c>
      <c r="BA139" s="60">
        <v>0</v>
      </c>
      <c r="BB139" s="60">
        <f>Table2[[#This Row],[Mortgage Recording Tax Exemption Through FY20]]+Table2[[#This Row],[Indirect and Induced Land FY20]]</f>
        <v>262.80070000000001</v>
      </c>
      <c r="BC139" s="60">
        <v>100.4585</v>
      </c>
      <c r="BD139" s="60">
        <v>482.17689999999999</v>
      </c>
      <c r="BE139" s="60">
        <v>406.50740000000002</v>
      </c>
      <c r="BF139" s="60">
        <f>Table2[[#This Row],[Indirect and Induced Land Through FY20]]+Table2[[#This Row],[Indirect and Induced Land FY20 and After]]</f>
        <v>888.68430000000001</v>
      </c>
      <c r="BG139" s="60">
        <v>356.17099999999999</v>
      </c>
      <c r="BH139" s="60">
        <v>1709.5364</v>
      </c>
      <c r="BI139" s="60">
        <v>1441.2541000000001</v>
      </c>
      <c r="BJ139" s="60">
        <f>Table2[[#This Row],[Indirect and Induced Building Through FY20]]+Table2[[#This Row],[Indirect and Induced Building FY20 and After]]</f>
        <v>3150.7905000000001</v>
      </c>
      <c r="BK139" s="60">
        <v>456.62950000000001</v>
      </c>
      <c r="BL139" s="60">
        <v>2191.7132999999999</v>
      </c>
      <c r="BM139" s="60">
        <v>1847.7615000000001</v>
      </c>
      <c r="BN139" s="60">
        <f>Table2[[#This Row],[TOTAL Real Property Related Taxes Through FY20]]+Table2[[#This Row],[TOTAL Real Property Related Taxes FY20 and After]]</f>
        <v>4039.4748</v>
      </c>
      <c r="BO139" s="60">
        <v>478.02170000000001</v>
      </c>
      <c r="BP139" s="60">
        <v>2383.0558000000001</v>
      </c>
      <c r="BQ139" s="60">
        <v>1934.3254999999999</v>
      </c>
      <c r="BR139" s="60">
        <f>Table2[[#This Row],[Company Direct Through FY20]]+Table2[[#This Row],[Company Direct FY20 and After]]</f>
        <v>4317.3813</v>
      </c>
      <c r="BS139" s="60">
        <v>0</v>
      </c>
      <c r="BT139" s="60">
        <v>0</v>
      </c>
      <c r="BU139" s="60">
        <v>0</v>
      </c>
      <c r="BV139" s="60">
        <f>Table2[[#This Row],[Sales Tax Exemption Through FY20]]+Table2[[#This Row],[Sales Tax Exemption FY20 and After]]</f>
        <v>0</v>
      </c>
      <c r="BW139" s="60">
        <v>0</v>
      </c>
      <c r="BX139" s="60">
        <v>0</v>
      </c>
      <c r="BY139" s="60">
        <v>0</v>
      </c>
      <c r="BZ139" s="60">
        <f>Table2[[#This Row],[Energy Tax Savings Through FY20]]+Table2[[#This Row],[Energy Tax Savings FY20 and After]]</f>
        <v>0</v>
      </c>
      <c r="CA139" s="60">
        <v>3.2290999999999999</v>
      </c>
      <c r="CB139" s="60">
        <v>21.056100000000001</v>
      </c>
      <c r="CC139" s="60">
        <v>11.6348</v>
      </c>
      <c r="CD139" s="60">
        <f>Table2[[#This Row],[Tax Exempt Bond Savings Through FY20]]+Table2[[#This Row],[Tax Exempt Bond Savings FY20 and After]]</f>
        <v>32.690899999999999</v>
      </c>
      <c r="CE139" s="60">
        <v>497.2953</v>
      </c>
      <c r="CF139" s="60">
        <v>2633.0477999999998</v>
      </c>
      <c r="CG139" s="60">
        <v>2012.3162</v>
      </c>
      <c r="CH139" s="60">
        <f>Table2[[#This Row],[Indirect and Induced Through FY20]]+Table2[[#This Row],[Indirect and Induced FY20 and After]]</f>
        <v>4645.3639999999996</v>
      </c>
      <c r="CI139" s="60">
        <v>972.08789999999999</v>
      </c>
      <c r="CJ139" s="60">
        <v>4995.0474999999997</v>
      </c>
      <c r="CK139" s="60">
        <v>3935.0068999999999</v>
      </c>
      <c r="CL139" s="60">
        <f>Table2[[#This Row],[TOTAL Income Consumption Use Taxes Through FY20]]+Table2[[#This Row],[TOTAL Income Consumption Use Taxes FY20 and After]]</f>
        <v>8930.0543999999991</v>
      </c>
      <c r="CM139" s="60">
        <v>3.2290999999999999</v>
      </c>
      <c r="CN139" s="60">
        <v>183.39830000000001</v>
      </c>
      <c r="CO139" s="60">
        <v>11.6348</v>
      </c>
      <c r="CP139" s="60">
        <f>Table2[[#This Row],[Assistance Provided Through FY20]]+Table2[[#This Row],[Assistance Provided FY20 and After]]</f>
        <v>195.03310000000002</v>
      </c>
      <c r="CQ139" s="60">
        <v>0</v>
      </c>
      <c r="CR139" s="60">
        <v>0</v>
      </c>
      <c r="CS139" s="60">
        <v>0</v>
      </c>
      <c r="CT139" s="60">
        <f>Table2[[#This Row],[Recapture Cancellation Reduction Amount Through FY20]]+Table2[[#This Row],[Recapture Cancellation Reduction Amount FY20 and After]]</f>
        <v>0</v>
      </c>
      <c r="CU139" s="60">
        <v>0</v>
      </c>
      <c r="CV139" s="60">
        <v>0</v>
      </c>
      <c r="CW139" s="60">
        <v>0</v>
      </c>
      <c r="CX139" s="60">
        <f>Table2[[#This Row],[Penalty Paid Through FY20]]+Table2[[#This Row],[Penalty Paid FY20 and After]]</f>
        <v>0</v>
      </c>
      <c r="CY139" s="60">
        <v>3.2290999999999999</v>
      </c>
      <c r="CZ139" s="60">
        <v>183.39830000000001</v>
      </c>
      <c r="DA139" s="60">
        <v>11.6348</v>
      </c>
      <c r="DB139" s="60">
        <f>Table2[[#This Row],[TOTAL Assistance Net of Recapture Penalties Through FY20]]+Table2[[#This Row],[TOTAL Assistance Net of Recapture Penalties FY20 and After]]</f>
        <v>195.03310000000002</v>
      </c>
      <c r="DC139" s="60">
        <v>478.02170000000001</v>
      </c>
      <c r="DD139" s="60">
        <v>2545.3980000000001</v>
      </c>
      <c r="DE139" s="60">
        <v>1934.3254999999999</v>
      </c>
      <c r="DF139" s="60">
        <f>Table2[[#This Row],[Company Direct Tax Revenue Before Assistance Through FY20]]+Table2[[#This Row],[Company Direct Tax Revenue Before Assistance FY20 and After]]</f>
        <v>4479.7235000000001</v>
      </c>
      <c r="DG139" s="60">
        <v>953.9248</v>
      </c>
      <c r="DH139" s="60">
        <v>4824.7610999999997</v>
      </c>
      <c r="DI139" s="60">
        <v>3860.0776999999998</v>
      </c>
      <c r="DJ139" s="60">
        <f>Table2[[#This Row],[Indirect and Induced Tax Revenues FY20 and After]]+Table2[[#This Row],[Indirect and Induced Tax Revenues Through FY20]]</f>
        <v>8684.8387999999995</v>
      </c>
      <c r="DK139" s="60">
        <v>1431.9465</v>
      </c>
      <c r="DL139" s="60">
        <v>7370.1590999999999</v>
      </c>
      <c r="DM139" s="60">
        <v>5794.4031999999997</v>
      </c>
      <c r="DN139" s="60">
        <f>Table2[[#This Row],[TOTAL Tax Revenues Before Assistance FY20 and After]]+Table2[[#This Row],[TOTAL Tax Revenues Before Assistance Through FY20]]</f>
        <v>13164.5623</v>
      </c>
      <c r="DO139" s="60">
        <v>1428.7174</v>
      </c>
      <c r="DP139" s="60">
        <v>7186.7608</v>
      </c>
      <c r="DQ139" s="60">
        <v>5782.7683999999999</v>
      </c>
      <c r="DR139" s="60">
        <f>Table2[[#This Row],[TOTAL Tax Revenues Net of Assistance Recapture and Penalty Through FY20]]+Table2[[#This Row],[TOTAL Tax Revenues Net of Assistance Recapture and Penalty FY20 and After]]</f>
        <v>12969.529200000001</v>
      </c>
      <c r="DS139" s="60">
        <v>0</v>
      </c>
      <c r="DT139" s="60">
        <v>0</v>
      </c>
      <c r="DU139" s="60">
        <v>0</v>
      </c>
      <c r="DV139" s="60">
        <v>0</v>
      </c>
      <c r="DW139" s="74">
        <v>0</v>
      </c>
      <c r="DX139" s="74">
        <v>0</v>
      </c>
      <c r="DY139" s="74">
        <v>0</v>
      </c>
      <c r="DZ139" s="74">
        <v>357</v>
      </c>
      <c r="EA139" s="74">
        <v>0</v>
      </c>
      <c r="EB139" s="74">
        <v>0</v>
      </c>
      <c r="EC139" s="74">
        <v>0</v>
      </c>
      <c r="ED139" s="74">
        <v>357</v>
      </c>
      <c r="EE139" s="74">
        <v>0</v>
      </c>
      <c r="EF139" s="74">
        <v>0</v>
      </c>
      <c r="EG139" s="74">
        <v>0</v>
      </c>
      <c r="EH139" s="74">
        <v>100</v>
      </c>
      <c r="EI139" s="8">
        <f>Table2[[#This Row],[Total Industrial Employees FY20]]+Table2[[#This Row],[Total Restaurant Employees FY20]]+Table2[[#This Row],[Total Retail Employees FY20]]+Table2[[#This Row],[Total Other Employees FY20]]</f>
        <v>357</v>
      </c>
      <c r="EJ139" s="8">
        <f>Table2[[#This Row],[Number of Industrial Employees Earning More than Living Wage FY20]]+Table2[[#This Row],[Number of Restaurant Employees Earning More than Living Wage FY20]]+Table2[[#This Row],[Number of Retail Employees Earning More than Living Wage FY20]]+Table2[[#This Row],[Number of Other Employees Earning More than Living Wage FY20]]</f>
        <v>357</v>
      </c>
      <c r="EK139" s="72">
        <f>Table2[[#This Row],[Total Employees Earning More than Living Wage FY20]]/Table2[[#This Row],[Total Jobs FY20]]</f>
        <v>1</v>
      </c>
    </row>
    <row r="140" spans="1:141" x14ac:dyDescent="0.25">
      <c r="A140" s="9">
        <v>93391</v>
      </c>
      <c r="B140" s="11" t="s">
        <v>155</v>
      </c>
      <c r="C140" s="11" t="s">
        <v>609</v>
      </c>
      <c r="D140" s="11" t="s">
        <v>1043</v>
      </c>
      <c r="E140" s="15">
        <v>15</v>
      </c>
      <c r="F140" s="7">
        <v>4428</v>
      </c>
      <c r="G140" s="7">
        <v>34</v>
      </c>
      <c r="H140" s="7">
        <v>308600</v>
      </c>
      <c r="I140" s="7">
        <v>1034841</v>
      </c>
      <c r="J140" s="7">
        <v>624120</v>
      </c>
      <c r="K140" s="11" t="s">
        <v>1067</v>
      </c>
      <c r="L140" s="11" t="s">
        <v>1068</v>
      </c>
      <c r="M140" s="11" t="s">
        <v>1069</v>
      </c>
      <c r="N140" s="18">
        <v>6525000</v>
      </c>
      <c r="O140" s="11" t="s">
        <v>1663</v>
      </c>
      <c r="P140" s="8">
        <v>6</v>
      </c>
      <c r="Q140" s="8">
        <v>0</v>
      </c>
      <c r="R140" s="8">
        <v>88</v>
      </c>
      <c r="S140" s="8">
        <v>6</v>
      </c>
      <c r="T140" s="8">
        <v>0</v>
      </c>
      <c r="U140" s="8">
        <v>100</v>
      </c>
      <c r="V140" s="8">
        <v>97</v>
      </c>
      <c r="W140" s="8">
        <v>0</v>
      </c>
      <c r="X140" s="8">
        <v>0</v>
      </c>
      <c r="Y140" s="8">
        <v>145</v>
      </c>
      <c r="Z140" s="8">
        <v>145</v>
      </c>
      <c r="AA140" s="19">
        <v>0</v>
      </c>
      <c r="AB140" s="8">
        <v>0</v>
      </c>
      <c r="AC140" s="8">
        <v>0</v>
      </c>
      <c r="AD140" s="8">
        <v>0</v>
      </c>
      <c r="AE140" s="8">
        <v>0</v>
      </c>
      <c r="AF140" s="8">
        <v>89</v>
      </c>
      <c r="AG140" s="8" t="s">
        <v>1686</v>
      </c>
      <c r="AH140" s="8" t="s">
        <v>1687</v>
      </c>
      <c r="AI140" s="60">
        <v>0</v>
      </c>
      <c r="AJ140" s="60">
        <v>0</v>
      </c>
      <c r="AK140" s="60">
        <v>0</v>
      </c>
      <c r="AL140" s="60">
        <f>Table2[[#This Row],[Company Direct Land Through FY20]]+Table2[[#This Row],[Company Direct Land FY20 and After]]</f>
        <v>0</v>
      </c>
      <c r="AM140" s="60">
        <v>0</v>
      </c>
      <c r="AN140" s="60">
        <v>0</v>
      </c>
      <c r="AO140" s="60">
        <v>0</v>
      </c>
      <c r="AP140" s="60">
        <f>Table2[[#This Row],[Company Direct Building Through FY20]]+Table2[[#This Row],[Company Direct Building FY20 and After]]</f>
        <v>0</v>
      </c>
      <c r="AQ140" s="60">
        <v>0</v>
      </c>
      <c r="AR140" s="60">
        <v>0</v>
      </c>
      <c r="AS140" s="60">
        <v>0</v>
      </c>
      <c r="AT140" s="60">
        <f>Table2[[#This Row],[Mortgage Recording Tax Through FY20]]+Table2[[#This Row],[Mortgage Recording Tax FY20 and After]]</f>
        <v>0</v>
      </c>
      <c r="AU140" s="60">
        <v>0</v>
      </c>
      <c r="AV140" s="60">
        <v>0</v>
      </c>
      <c r="AW140" s="60">
        <v>0</v>
      </c>
      <c r="AX140" s="60">
        <f>Table2[[#This Row],[Pilot Savings Through FY20]]+Table2[[#This Row],[Pilot Savings FY20 and After]]</f>
        <v>0</v>
      </c>
      <c r="AY140" s="60">
        <v>0</v>
      </c>
      <c r="AZ140" s="60">
        <v>0</v>
      </c>
      <c r="BA140" s="60">
        <v>0</v>
      </c>
      <c r="BB140" s="60">
        <f>Table2[[#This Row],[Mortgage Recording Tax Exemption Through FY20]]+Table2[[#This Row],[Indirect and Induced Land FY20]]</f>
        <v>30.9346</v>
      </c>
      <c r="BC140" s="60">
        <v>30.9346</v>
      </c>
      <c r="BD140" s="60">
        <v>693.14649999999995</v>
      </c>
      <c r="BE140" s="60">
        <v>38.161900000000003</v>
      </c>
      <c r="BF140" s="60">
        <f>Table2[[#This Row],[Indirect and Induced Land Through FY20]]+Table2[[#This Row],[Indirect and Induced Land FY20 and After]]</f>
        <v>731.30839999999989</v>
      </c>
      <c r="BG140" s="60">
        <v>109.6771</v>
      </c>
      <c r="BH140" s="60">
        <v>2457.5192999999999</v>
      </c>
      <c r="BI140" s="60">
        <v>135.30090000000001</v>
      </c>
      <c r="BJ140" s="60">
        <f>Table2[[#This Row],[Indirect and Induced Building Through FY20]]+Table2[[#This Row],[Indirect and Induced Building FY20 and After]]</f>
        <v>2592.8202000000001</v>
      </c>
      <c r="BK140" s="60">
        <v>140.61170000000001</v>
      </c>
      <c r="BL140" s="60">
        <v>3150.6658000000002</v>
      </c>
      <c r="BM140" s="60">
        <v>173.46279999999999</v>
      </c>
      <c r="BN140" s="60">
        <f>Table2[[#This Row],[TOTAL Real Property Related Taxes Through FY20]]+Table2[[#This Row],[TOTAL Real Property Related Taxes FY20 and After]]</f>
        <v>3324.1286</v>
      </c>
      <c r="BO140" s="60">
        <v>134.60210000000001</v>
      </c>
      <c r="BP140" s="60">
        <v>3267.4402</v>
      </c>
      <c r="BQ140" s="60">
        <v>166.04920000000001</v>
      </c>
      <c r="BR140" s="60">
        <f>Table2[[#This Row],[Company Direct Through FY20]]+Table2[[#This Row],[Company Direct FY20 and After]]</f>
        <v>3433.4893999999999</v>
      </c>
      <c r="BS140" s="60">
        <v>0</v>
      </c>
      <c r="BT140" s="60">
        <v>0</v>
      </c>
      <c r="BU140" s="60">
        <v>0</v>
      </c>
      <c r="BV140" s="60">
        <f>Table2[[#This Row],[Sales Tax Exemption Through FY20]]+Table2[[#This Row],[Sales Tax Exemption FY20 and After]]</f>
        <v>0</v>
      </c>
      <c r="BW140" s="60">
        <v>0</v>
      </c>
      <c r="BX140" s="60">
        <v>0</v>
      </c>
      <c r="BY140" s="60">
        <v>0</v>
      </c>
      <c r="BZ140" s="60">
        <f>Table2[[#This Row],[Energy Tax Savings Through FY20]]+Table2[[#This Row],[Energy Tax Savings FY20 and After]]</f>
        <v>0</v>
      </c>
      <c r="CA140" s="60">
        <v>1.0601</v>
      </c>
      <c r="CB140" s="60">
        <v>49.450600000000001</v>
      </c>
      <c r="CC140" s="60">
        <v>1.1155999999999999</v>
      </c>
      <c r="CD140" s="60">
        <f>Table2[[#This Row],[Tax Exempt Bond Savings Through FY20]]+Table2[[#This Row],[Tax Exempt Bond Savings FY20 and After]]</f>
        <v>50.566200000000002</v>
      </c>
      <c r="CE140" s="60">
        <v>140.02799999999999</v>
      </c>
      <c r="CF140" s="60">
        <v>4102.4642000000003</v>
      </c>
      <c r="CG140" s="60">
        <v>172.74260000000001</v>
      </c>
      <c r="CH140" s="60">
        <f>Table2[[#This Row],[Indirect and Induced Through FY20]]+Table2[[#This Row],[Indirect and Induced FY20 and After]]</f>
        <v>4275.2067999999999</v>
      </c>
      <c r="CI140" s="60">
        <v>273.57</v>
      </c>
      <c r="CJ140" s="60">
        <v>7320.4538000000002</v>
      </c>
      <c r="CK140" s="60">
        <v>337.67619999999999</v>
      </c>
      <c r="CL140" s="60">
        <f>Table2[[#This Row],[TOTAL Income Consumption Use Taxes Through FY20]]+Table2[[#This Row],[TOTAL Income Consumption Use Taxes FY20 and After]]</f>
        <v>7658.13</v>
      </c>
      <c r="CM140" s="60">
        <v>1.0601</v>
      </c>
      <c r="CN140" s="60">
        <v>49.450600000000001</v>
      </c>
      <c r="CO140" s="60">
        <v>1.1155999999999999</v>
      </c>
      <c r="CP140" s="60">
        <f>Table2[[#This Row],[Assistance Provided Through FY20]]+Table2[[#This Row],[Assistance Provided FY20 and After]]</f>
        <v>50.566200000000002</v>
      </c>
      <c r="CQ140" s="60">
        <v>0</v>
      </c>
      <c r="CR140" s="60">
        <v>0</v>
      </c>
      <c r="CS140" s="60">
        <v>0</v>
      </c>
      <c r="CT140" s="60">
        <f>Table2[[#This Row],[Recapture Cancellation Reduction Amount Through FY20]]+Table2[[#This Row],[Recapture Cancellation Reduction Amount FY20 and After]]</f>
        <v>0</v>
      </c>
      <c r="CU140" s="60">
        <v>0</v>
      </c>
      <c r="CV140" s="60">
        <v>0</v>
      </c>
      <c r="CW140" s="60">
        <v>0</v>
      </c>
      <c r="CX140" s="60">
        <f>Table2[[#This Row],[Penalty Paid Through FY20]]+Table2[[#This Row],[Penalty Paid FY20 and After]]</f>
        <v>0</v>
      </c>
      <c r="CY140" s="60">
        <v>1.0601</v>
      </c>
      <c r="CZ140" s="60">
        <v>49.450600000000001</v>
      </c>
      <c r="DA140" s="60">
        <v>1.1155999999999999</v>
      </c>
      <c r="DB140" s="60">
        <f>Table2[[#This Row],[TOTAL Assistance Net of Recapture Penalties Through FY20]]+Table2[[#This Row],[TOTAL Assistance Net of Recapture Penalties FY20 and After]]</f>
        <v>50.566200000000002</v>
      </c>
      <c r="DC140" s="60">
        <v>134.60210000000001</v>
      </c>
      <c r="DD140" s="60">
        <v>3267.4402</v>
      </c>
      <c r="DE140" s="60">
        <v>166.04920000000001</v>
      </c>
      <c r="DF140" s="60">
        <f>Table2[[#This Row],[Company Direct Tax Revenue Before Assistance Through FY20]]+Table2[[#This Row],[Company Direct Tax Revenue Before Assistance FY20 and After]]</f>
        <v>3433.4893999999999</v>
      </c>
      <c r="DG140" s="60">
        <v>280.6397</v>
      </c>
      <c r="DH140" s="60">
        <v>7253.13</v>
      </c>
      <c r="DI140" s="60">
        <v>346.2054</v>
      </c>
      <c r="DJ140" s="60">
        <f>Table2[[#This Row],[Indirect and Induced Tax Revenues FY20 and After]]+Table2[[#This Row],[Indirect and Induced Tax Revenues Through FY20]]</f>
        <v>7599.3353999999999</v>
      </c>
      <c r="DK140" s="60">
        <v>415.24180000000001</v>
      </c>
      <c r="DL140" s="60">
        <v>10520.5702</v>
      </c>
      <c r="DM140" s="60">
        <v>512.25459999999998</v>
      </c>
      <c r="DN140" s="60">
        <f>Table2[[#This Row],[TOTAL Tax Revenues Before Assistance FY20 and After]]+Table2[[#This Row],[TOTAL Tax Revenues Before Assistance Through FY20]]</f>
        <v>11032.8248</v>
      </c>
      <c r="DO140" s="60">
        <v>414.18169999999998</v>
      </c>
      <c r="DP140" s="60">
        <v>10471.1196</v>
      </c>
      <c r="DQ140" s="60">
        <v>511.13900000000001</v>
      </c>
      <c r="DR140" s="60">
        <f>Table2[[#This Row],[TOTAL Tax Revenues Net of Assistance Recapture and Penalty Through FY20]]+Table2[[#This Row],[TOTAL Tax Revenues Net of Assistance Recapture and Penalty FY20 and After]]</f>
        <v>10982.258599999999</v>
      </c>
      <c r="DS140" s="60">
        <v>0</v>
      </c>
      <c r="DT140" s="60">
        <v>0</v>
      </c>
      <c r="DU140" s="60">
        <v>0</v>
      </c>
      <c r="DV140" s="60">
        <v>0</v>
      </c>
      <c r="DW140" s="74">
        <v>0</v>
      </c>
      <c r="DX140" s="74">
        <v>0</v>
      </c>
      <c r="DY140" s="74">
        <v>0</v>
      </c>
      <c r="DZ140" s="74">
        <v>100</v>
      </c>
      <c r="EA140" s="74">
        <v>0</v>
      </c>
      <c r="EB140" s="74">
        <v>0</v>
      </c>
      <c r="EC140" s="74">
        <v>0</v>
      </c>
      <c r="ED140" s="74">
        <v>100</v>
      </c>
      <c r="EE140" s="74">
        <v>0</v>
      </c>
      <c r="EF140" s="74">
        <v>0</v>
      </c>
      <c r="EG140" s="74">
        <v>0</v>
      </c>
      <c r="EH140" s="74">
        <v>100</v>
      </c>
      <c r="EI140" s="8">
        <f>Table2[[#This Row],[Total Industrial Employees FY20]]+Table2[[#This Row],[Total Restaurant Employees FY20]]+Table2[[#This Row],[Total Retail Employees FY20]]+Table2[[#This Row],[Total Other Employees FY20]]</f>
        <v>100</v>
      </c>
      <c r="EJ140" s="8">
        <f>Table2[[#This Row],[Number of Industrial Employees Earning More than Living Wage FY20]]+Table2[[#This Row],[Number of Restaurant Employees Earning More than Living Wage FY20]]+Table2[[#This Row],[Number of Retail Employees Earning More than Living Wage FY20]]+Table2[[#This Row],[Number of Other Employees Earning More than Living Wage FY20]]</f>
        <v>100</v>
      </c>
      <c r="EK140" s="72">
        <f>Table2[[#This Row],[Total Employees Earning More than Living Wage FY20]]/Table2[[#This Row],[Total Jobs FY20]]</f>
        <v>1</v>
      </c>
    </row>
    <row r="141" spans="1:141" x14ac:dyDescent="0.25">
      <c r="A141" s="9">
        <v>93104</v>
      </c>
      <c r="B141" s="11" t="s">
        <v>255</v>
      </c>
      <c r="C141" s="11" t="s">
        <v>709</v>
      </c>
      <c r="D141" s="11" t="s">
        <v>1044</v>
      </c>
      <c r="E141" s="15">
        <v>47</v>
      </c>
      <c r="F141" s="7">
        <v>7160</v>
      </c>
      <c r="G141" s="7">
        <v>1</v>
      </c>
      <c r="H141" s="7">
        <v>345711</v>
      </c>
      <c r="I141" s="7">
        <v>613183</v>
      </c>
      <c r="J141" s="7">
        <v>624120</v>
      </c>
      <c r="K141" s="11" t="s">
        <v>1067</v>
      </c>
      <c r="L141" s="11" t="s">
        <v>1196</v>
      </c>
      <c r="M141" s="11" t="s">
        <v>1143</v>
      </c>
      <c r="N141" s="18">
        <v>16170000</v>
      </c>
      <c r="O141" s="11" t="s">
        <v>1671</v>
      </c>
      <c r="P141" s="8">
        <v>6</v>
      </c>
      <c r="Q141" s="8">
        <v>2</v>
      </c>
      <c r="R141" s="8">
        <v>140</v>
      </c>
      <c r="S141" s="8">
        <v>3</v>
      </c>
      <c r="T141" s="8">
        <v>0</v>
      </c>
      <c r="U141" s="8">
        <v>151</v>
      </c>
      <c r="V141" s="8">
        <v>147</v>
      </c>
      <c r="W141" s="8">
        <v>0</v>
      </c>
      <c r="X141" s="8">
        <v>0</v>
      </c>
      <c r="Y141" s="8">
        <v>78</v>
      </c>
      <c r="Z141" s="8">
        <v>207</v>
      </c>
      <c r="AA141" s="19">
        <v>0</v>
      </c>
      <c r="AB141" s="8">
        <v>0</v>
      </c>
      <c r="AC141" s="8">
        <v>0</v>
      </c>
      <c r="AD141" s="8">
        <v>0</v>
      </c>
      <c r="AE141" s="8">
        <v>0</v>
      </c>
      <c r="AF141" s="8">
        <v>87.41721854304636</v>
      </c>
      <c r="AG141" s="8" t="s">
        <v>1686</v>
      </c>
      <c r="AH141" s="8" t="s">
        <v>1687</v>
      </c>
      <c r="AI141" s="60">
        <v>0</v>
      </c>
      <c r="AJ141" s="60">
        <v>0</v>
      </c>
      <c r="AK141" s="60">
        <v>0</v>
      </c>
      <c r="AL141" s="60">
        <f>Table2[[#This Row],[Company Direct Land Through FY20]]+Table2[[#This Row],[Company Direct Land FY20 and After]]</f>
        <v>0</v>
      </c>
      <c r="AM141" s="60">
        <v>0</v>
      </c>
      <c r="AN141" s="60">
        <v>0</v>
      </c>
      <c r="AO141" s="60">
        <v>0</v>
      </c>
      <c r="AP141" s="60">
        <f>Table2[[#This Row],[Company Direct Building Through FY20]]+Table2[[#This Row],[Company Direct Building FY20 and After]]</f>
        <v>0</v>
      </c>
      <c r="AQ141" s="60">
        <v>0</v>
      </c>
      <c r="AR141" s="60">
        <v>74.850200000000001</v>
      </c>
      <c r="AS141" s="60">
        <v>0</v>
      </c>
      <c r="AT141" s="60">
        <f>Table2[[#This Row],[Mortgage Recording Tax Through FY20]]+Table2[[#This Row],[Mortgage Recording Tax FY20 and After]]</f>
        <v>74.850200000000001</v>
      </c>
      <c r="AU141" s="60">
        <v>0</v>
      </c>
      <c r="AV141" s="60">
        <v>0</v>
      </c>
      <c r="AW141" s="60">
        <v>0</v>
      </c>
      <c r="AX141" s="60">
        <f>Table2[[#This Row],[Pilot Savings Through FY20]]+Table2[[#This Row],[Pilot Savings FY20 and After]]</f>
        <v>0</v>
      </c>
      <c r="AY141" s="60">
        <v>0</v>
      </c>
      <c r="AZ141" s="60">
        <v>74.850200000000001</v>
      </c>
      <c r="BA141" s="60">
        <v>0</v>
      </c>
      <c r="BB141" s="60">
        <f>Table2[[#This Row],[Mortgage Recording Tax Exemption Through FY20]]+Table2[[#This Row],[Indirect and Induced Land FY20]]</f>
        <v>121.7304</v>
      </c>
      <c r="BC141" s="60">
        <v>46.880200000000002</v>
      </c>
      <c r="BD141" s="60">
        <v>700.71270000000004</v>
      </c>
      <c r="BE141" s="60">
        <v>109.92870000000001</v>
      </c>
      <c r="BF141" s="60">
        <f>Table2[[#This Row],[Indirect and Induced Land Through FY20]]+Table2[[#This Row],[Indirect and Induced Land FY20 and After]]</f>
        <v>810.64140000000009</v>
      </c>
      <c r="BG141" s="60">
        <v>166.2116</v>
      </c>
      <c r="BH141" s="60">
        <v>2484.3447999999999</v>
      </c>
      <c r="BI141" s="60">
        <v>389.74709999999999</v>
      </c>
      <c r="BJ141" s="60">
        <f>Table2[[#This Row],[Indirect and Induced Building Through FY20]]+Table2[[#This Row],[Indirect and Induced Building FY20 and After]]</f>
        <v>2874.0918999999999</v>
      </c>
      <c r="BK141" s="60">
        <v>213.09180000000001</v>
      </c>
      <c r="BL141" s="60">
        <v>3185.0574999999999</v>
      </c>
      <c r="BM141" s="60">
        <v>499.67579999999998</v>
      </c>
      <c r="BN141" s="60">
        <f>Table2[[#This Row],[TOTAL Real Property Related Taxes Through FY20]]+Table2[[#This Row],[TOTAL Real Property Related Taxes FY20 and After]]</f>
        <v>3684.7332999999999</v>
      </c>
      <c r="BO141" s="60">
        <v>222.072</v>
      </c>
      <c r="BP141" s="60">
        <v>3568.558</v>
      </c>
      <c r="BQ141" s="60">
        <v>520.73320000000001</v>
      </c>
      <c r="BR141" s="60">
        <f>Table2[[#This Row],[Company Direct Through FY20]]+Table2[[#This Row],[Company Direct FY20 and After]]</f>
        <v>4089.2912000000001</v>
      </c>
      <c r="BS141" s="60">
        <v>0</v>
      </c>
      <c r="BT141" s="60">
        <v>0</v>
      </c>
      <c r="BU141" s="60">
        <v>0</v>
      </c>
      <c r="BV141" s="60">
        <f>Table2[[#This Row],[Sales Tax Exemption Through FY20]]+Table2[[#This Row],[Sales Tax Exemption FY20 and After]]</f>
        <v>0</v>
      </c>
      <c r="BW141" s="60">
        <v>0</v>
      </c>
      <c r="BX141" s="60">
        <v>0</v>
      </c>
      <c r="BY141" s="60">
        <v>0</v>
      </c>
      <c r="BZ141" s="60">
        <f>Table2[[#This Row],[Energy Tax Savings Through FY20]]+Table2[[#This Row],[Energy Tax Savings FY20 and After]]</f>
        <v>0</v>
      </c>
      <c r="CA141" s="60">
        <v>4.4207000000000001</v>
      </c>
      <c r="CB141" s="60">
        <v>111.5356</v>
      </c>
      <c r="CC141" s="60">
        <v>9.2302</v>
      </c>
      <c r="CD141" s="60">
        <f>Table2[[#This Row],[Tax Exempt Bond Savings Through FY20]]+Table2[[#This Row],[Tax Exempt Bond Savings FY20 and After]]</f>
        <v>120.7658</v>
      </c>
      <c r="CE141" s="60">
        <v>231.02369999999999</v>
      </c>
      <c r="CF141" s="60">
        <v>4517.9578000000001</v>
      </c>
      <c r="CG141" s="60">
        <v>541.72370000000001</v>
      </c>
      <c r="CH141" s="60">
        <f>Table2[[#This Row],[Indirect and Induced Through FY20]]+Table2[[#This Row],[Indirect and Induced FY20 and After]]</f>
        <v>5059.6815000000006</v>
      </c>
      <c r="CI141" s="60">
        <v>448.67500000000001</v>
      </c>
      <c r="CJ141" s="60">
        <v>7974.9802</v>
      </c>
      <c r="CK141" s="60">
        <v>1053.2266999999999</v>
      </c>
      <c r="CL141" s="60">
        <f>Table2[[#This Row],[TOTAL Income Consumption Use Taxes Through FY20]]+Table2[[#This Row],[TOTAL Income Consumption Use Taxes FY20 and After]]</f>
        <v>9028.2068999999992</v>
      </c>
      <c r="CM141" s="60">
        <v>4.4207000000000001</v>
      </c>
      <c r="CN141" s="60">
        <v>186.38579999999999</v>
      </c>
      <c r="CO141" s="60">
        <v>9.2302</v>
      </c>
      <c r="CP141" s="60">
        <f>Table2[[#This Row],[Assistance Provided Through FY20]]+Table2[[#This Row],[Assistance Provided FY20 and After]]</f>
        <v>195.61599999999999</v>
      </c>
      <c r="CQ141" s="60">
        <v>0</v>
      </c>
      <c r="CR141" s="60">
        <v>0</v>
      </c>
      <c r="CS141" s="60">
        <v>0</v>
      </c>
      <c r="CT141" s="60">
        <f>Table2[[#This Row],[Recapture Cancellation Reduction Amount Through FY20]]+Table2[[#This Row],[Recapture Cancellation Reduction Amount FY20 and After]]</f>
        <v>0</v>
      </c>
      <c r="CU141" s="60">
        <v>0</v>
      </c>
      <c r="CV141" s="60">
        <v>0</v>
      </c>
      <c r="CW141" s="60">
        <v>0</v>
      </c>
      <c r="CX141" s="60">
        <f>Table2[[#This Row],[Penalty Paid Through FY20]]+Table2[[#This Row],[Penalty Paid FY20 and After]]</f>
        <v>0</v>
      </c>
      <c r="CY141" s="60">
        <v>4.4207000000000001</v>
      </c>
      <c r="CZ141" s="60">
        <v>186.38579999999999</v>
      </c>
      <c r="DA141" s="60">
        <v>9.2302</v>
      </c>
      <c r="DB141" s="60">
        <f>Table2[[#This Row],[TOTAL Assistance Net of Recapture Penalties Through FY20]]+Table2[[#This Row],[TOTAL Assistance Net of Recapture Penalties FY20 and After]]</f>
        <v>195.61599999999999</v>
      </c>
      <c r="DC141" s="60">
        <v>222.072</v>
      </c>
      <c r="DD141" s="60">
        <v>3643.4081999999999</v>
      </c>
      <c r="DE141" s="60">
        <v>520.73320000000001</v>
      </c>
      <c r="DF141" s="60">
        <f>Table2[[#This Row],[Company Direct Tax Revenue Before Assistance Through FY20]]+Table2[[#This Row],[Company Direct Tax Revenue Before Assistance FY20 and After]]</f>
        <v>4164.1413999999995</v>
      </c>
      <c r="DG141" s="60">
        <v>444.1155</v>
      </c>
      <c r="DH141" s="60">
        <v>7703.0153</v>
      </c>
      <c r="DI141" s="60">
        <v>1041.3995</v>
      </c>
      <c r="DJ141" s="60">
        <f>Table2[[#This Row],[Indirect and Induced Tax Revenues FY20 and After]]+Table2[[#This Row],[Indirect and Induced Tax Revenues Through FY20]]</f>
        <v>8744.4148000000005</v>
      </c>
      <c r="DK141" s="60">
        <v>666.1875</v>
      </c>
      <c r="DL141" s="60">
        <v>11346.423500000001</v>
      </c>
      <c r="DM141" s="60">
        <v>1562.1327000000001</v>
      </c>
      <c r="DN141" s="60">
        <f>Table2[[#This Row],[TOTAL Tax Revenues Before Assistance FY20 and After]]+Table2[[#This Row],[TOTAL Tax Revenues Before Assistance Through FY20]]</f>
        <v>12908.556200000001</v>
      </c>
      <c r="DO141" s="60">
        <v>661.76679999999999</v>
      </c>
      <c r="DP141" s="60">
        <v>11160.037700000001</v>
      </c>
      <c r="DQ141" s="60">
        <v>1552.9024999999999</v>
      </c>
      <c r="DR141" s="60">
        <f>Table2[[#This Row],[TOTAL Tax Revenues Net of Assistance Recapture and Penalty Through FY20]]+Table2[[#This Row],[TOTAL Tax Revenues Net of Assistance Recapture and Penalty FY20 and After]]</f>
        <v>12712.940200000001</v>
      </c>
      <c r="DS141" s="60">
        <v>0</v>
      </c>
      <c r="DT141" s="60">
        <v>0</v>
      </c>
      <c r="DU141" s="60">
        <v>0</v>
      </c>
      <c r="DV141" s="60">
        <v>0</v>
      </c>
      <c r="DW141" s="74">
        <v>0</v>
      </c>
      <c r="DX141" s="74">
        <v>0</v>
      </c>
      <c r="DY141" s="74">
        <v>0</v>
      </c>
      <c r="DZ141" s="74">
        <v>151</v>
      </c>
      <c r="EA141" s="74">
        <v>0</v>
      </c>
      <c r="EB141" s="74">
        <v>0</v>
      </c>
      <c r="EC141" s="74">
        <v>0</v>
      </c>
      <c r="ED141" s="74">
        <v>151</v>
      </c>
      <c r="EE141" s="74">
        <v>0</v>
      </c>
      <c r="EF141" s="74">
        <v>0</v>
      </c>
      <c r="EG141" s="74">
        <v>0</v>
      </c>
      <c r="EH141" s="74">
        <v>100</v>
      </c>
      <c r="EI141" s="8">
        <f>Table2[[#This Row],[Total Industrial Employees FY20]]+Table2[[#This Row],[Total Restaurant Employees FY20]]+Table2[[#This Row],[Total Retail Employees FY20]]+Table2[[#This Row],[Total Other Employees FY20]]</f>
        <v>151</v>
      </c>
      <c r="EJ141" s="8">
        <f>Table2[[#This Row],[Number of Industrial Employees Earning More than Living Wage FY20]]+Table2[[#This Row],[Number of Restaurant Employees Earning More than Living Wage FY20]]+Table2[[#This Row],[Number of Retail Employees Earning More than Living Wage FY20]]+Table2[[#This Row],[Number of Other Employees Earning More than Living Wage FY20]]</f>
        <v>151</v>
      </c>
      <c r="EK141" s="72">
        <f>Table2[[#This Row],[Total Employees Earning More than Living Wage FY20]]/Table2[[#This Row],[Total Jobs FY20]]</f>
        <v>1</v>
      </c>
    </row>
    <row r="142" spans="1:141" x14ac:dyDescent="0.25">
      <c r="A142" s="9">
        <v>93910</v>
      </c>
      <c r="B142" s="11" t="s">
        <v>349</v>
      </c>
      <c r="C142" s="11" t="s">
        <v>802</v>
      </c>
      <c r="D142" s="11" t="s">
        <v>1043</v>
      </c>
      <c r="E142" s="15">
        <v>15</v>
      </c>
      <c r="F142" s="7">
        <v>4426</v>
      </c>
      <c r="G142" s="7">
        <v>1</v>
      </c>
      <c r="H142" s="7">
        <v>25000</v>
      </c>
      <c r="I142" s="7">
        <v>21338</v>
      </c>
      <c r="J142" s="7">
        <v>624120</v>
      </c>
      <c r="K142" s="11" t="s">
        <v>1067</v>
      </c>
      <c r="L142" s="11" t="s">
        <v>1314</v>
      </c>
      <c r="M142" s="11" t="s">
        <v>1315</v>
      </c>
      <c r="N142" s="18">
        <v>4760000</v>
      </c>
      <c r="O142" s="11" t="s">
        <v>1671</v>
      </c>
      <c r="P142" s="8">
        <v>6</v>
      </c>
      <c r="Q142" s="8">
        <v>0</v>
      </c>
      <c r="R142" s="8">
        <v>64</v>
      </c>
      <c r="S142" s="8">
        <v>0</v>
      </c>
      <c r="T142" s="8">
        <v>0</v>
      </c>
      <c r="U142" s="8">
        <v>70</v>
      </c>
      <c r="V142" s="8">
        <v>67</v>
      </c>
      <c r="W142" s="8">
        <v>0</v>
      </c>
      <c r="X142" s="8">
        <v>0</v>
      </c>
      <c r="Y142" s="8">
        <v>114</v>
      </c>
      <c r="Z142" s="8">
        <v>0</v>
      </c>
      <c r="AA142" s="19">
        <v>0</v>
      </c>
      <c r="AB142" s="8">
        <v>0</v>
      </c>
      <c r="AC142" s="8">
        <v>0</v>
      </c>
      <c r="AD142" s="8">
        <v>0</v>
      </c>
      <c r="AE142" s="8">
        <v>0</v>
      </c>
      <c r="AF142" s="8">
        <v>87.142857142857139</v>
      </c>
      <c r="AG142" s="8" t="s">
        <v>1686</v>
      </c>
      <c r="AH142" s="8" t="s">
        <v>1687</v>
      </c>
      <c r="AI142" s="60">
        <v>0</v>
      </c>
      <c r="AJ142" s="60">
        <v>0</v>
      </c>
      <c r="AK142" s="60">
        <v>0</v>
      </c>
      <c r="AL142" s="60">
        <f>Table2[[#This Row],[Company Direct Land Through FY20]]+Table2[[#This Row],[Company Direct Land FY20 and After]]</f>
        <v>0</v>
      </c>
      <c r="AM142" s="60">
        <v>0</v>
      </c>
      <c r="AN142" s="60">
        <v>0</v>
      </c>
      <c r="AO142" s="60">
        <v>0</v>
      </c>
      <c r="AP142" s="60">
        <f>Table2[[#This Row],[Company Direct Building Through FY20]]+Table2[[#This Row],[Company Direct Building FY20 and After]]</f>
        <v>0</v>
      </c>
      <c r="AQ142" s="60">
        <v>0</v>
      </c>
      <c r="AR142" s="60">
        <v>81.759699999999995</v>
      </c>
      <c r="AS142" s="60">
        <v>0</v>
      </c>
      <c r="AT142" s="60">
        <f>Table2[[#This Row],[Mortgage Recording Tax Through FY20]]+Table2[[#This Row],[Mortgage Recording Tax FY20 and After]]</f>
        <v>81.759699999999995</v>
      </c>
      <c r="AU142" s="60">
        <v>0</v>
      </c>
      <c r="AV142" s="60">
        <v>0</v>
      </c>
      <c r="AW142" s="60">
        <v>0</v>
      </c>
      <c r="AX142" s="60">
        <f>Table2[[#This Row],[Pilot Savings Through FY20]]+Table2[[#This Row],[Pilot Savings FY20 and After]]</f>
        <v>0</v>
      </c>
      <c r="AY142" s="60">
        <v>0</v>
      </c>
      <c r="AZ142" s="60">
        <v>81.759699999999995</v>
      </c>
      <c r="BA142" s="60">
        <v>0</v>
      </c>
      <c r="BB142" s="60">
        <f>Table2[[#This Row],[Mortgage Recording Tax Exemption Through FY20]]+Table2[[#This Row],[Indirect and Induced Land FY20]]</f>
        <v>103.12719999999999</v>
      </c>
      <c r="BC142" s="60">
        <v>21.3675</v>
      </c>
      <c r="BD142" s="60">
        <v>226.5539</v>
      </c>
      <c r="BE142" s="60">
        <v>32.9754</v>
      </c>
      <c r="BF142" s="60">
        <f>Table2[[#This Row],[Indirect and Induced Land Through FY20]]+Table2[[#This Row],[Indirect and Induced Land FY20 and After]]</f>
        <v>259.52929999999998</v>
      </c>
      <c r="BG142" s="60">
        <v>75.757599999999996</v>
      </c>
      <c r="BH142" s="60">
        <v>803.2364</v>
      </c>
      <c r="BI142" s="60">
        <v>116.9131</v>
      </c>
      <c r="BJ142" s="60">
        <f>Table2[[#This Row],[Indirect and Induced Building Through FY20]]+Table2[[#This Row],[Indirect and Induced Building FY20 and After]]</f>
        <v>920.14949999999999</v>
      </c>
      <c r="BK142" s="60">
        <v>97.125100000000003</v>
      </c>
      <c r="BL142" s="60">
        <v>1029.7902999999999</v>
      </c>
      <c r="BM142" s="60">
        <v>149.88849999999999</v>
      </c>
      <c r="BN142" s="60">
        <f>Table2[[#This Row],[TOTAL Real Property Related Taxes Through FY20]]+Table2[[#This Row],[TOTAL Real Property Related Taxes FY20 and After]]</f>
        <v>1179.6787999999999</v>
      </c>
      <c r="BO142" s="60">
        <v>92.9726</v>
      </c>
      <c r="BP142" s="60">
        <v>1092.7439999999999</v>
      </c>
      <c r="BQ142" s="60">
        <v>143.47999999999999</v>
      </c>
      <c r="BR142" s="60">
        <f>Table2[[#This Row],[Company Direct Through FY20]]+Table2[[#This Row],[Company Direct FY20 and After]]</f>
        <v>1236.2239999999999</v>
      </c>
      <c r="BS142" s="60">
        <v>0</v>
      </c>
      <c r="BT142" s="60">
        <v>0</v>
      </c>
      <c r="BU142" s="60">
        <v>0</v>
      </c>
      <c r="BV142" s="60">
        <f>Table2[[#This Row],[Sales Tax Exemption Through FY20]]+Table2[[#This Row],[Sales Tax Exemption FY20 and After]]</f>
        <v>0</v>
      </c>
      <c r="BW142" s="60">
        <v>0</v>
      </c>
      <c r="BX142" s="60">
        <v>0</v>
      </c>
      <c r="BY142" s="60">
        <v>0</v>
      </c>
      <c r="BZ142" s="60">
        <f>Table2[[#This Row],[Energy Tax Savings Through FY20]]+Table2[[#This Row],[Energy Tax Savings FY20 and After]]</f>
        <v>0</v>
      </c>
      <c r="CA142" s="60">
        <v>2.6703000000000001</v>
      </c>
      <c r="CB142" s="60">
        <v>18.242899999999999</v>
      </c>
      <c r="CC142" s="60">
        <v>3.5156999999999998</v>
      </c>
      <c r="CD142" s="60">
        <f>Table2[[#This Row],[Tax Exempt Bond Savings Through FY20]]+Table2[[#This Row],[Tax Exempt Bond Savings FY20 and After]]</f>
        <v>21.758599999999998</v>
      </c>
      <c r="CE142" s="60">
        <v>96.721999999999994</v>
      </c>
      <c r="CF142" s="60">
        <v>1332.8630000000001</v>
      </c>
      <c r="CG142" s="60">
        <v>149.2664</v>
      </c>
      <c r="CH142" s="60">
        <f>Table2[[#This Row],[Indirect and Induced Through FY20]]+Table2[[#This Row],[Indirect and Induced FY20 and After]]</f>
        <v>1482.1294</v>
      </c>
      <c r="CI142" s="60">
        <v>187.02430000000001</v>
      </c>
      <c r="CJ142" s="60">
        <v>2407.3640999999998</v>
      </c>
      <c r="CK142" s="60">
        <v>289.23070000000001</v>
      </c>
      <c r="CL142" s="60">
        <f>Table2[[#This Row],[TOTAL Income Consumption Use Taxes Through FY20]]+Table2[[#This Row],[TOTAL Income Consumption Use Taxes FY20 and After]]</f>
        <v>2696.5947999999999</v>
      </c>
      <c r="CM142" s="60">
        <v>2.6703000000000001</v>
      </c>
      <c r="CN142" s="60">
        <v>100.0026</v>
      </c>
      <c r="CO142" s="60">
        <v>3.5156999999999998</v>
      </c>
      <c r="CP142" s="60">
        <f>Table2[[#This Row],[Assistance Provided Through FY20]]+Table2[[#This Row],[Assistance Provided FY20 and After]]</f>
        <v>103.5183</v>
      </c>
      <c r="CQ142" s="60">
        <v>0</v>
      </c>
      <c r="CR142" s="60">
        <v>0</v>
      </c>
      <c r="CS142" s="60">
        <v>0</v>
      </c>
      <c r="CT142" s="60">
        <f>Table2[[#This Row],[Recapture Cancellation Reduction Amount Through FY20]]+Table2[[#This Row],[Recapture Cancellation Reduction Amount FY20 and After]]</f>
        <v>0</v>
      </c>
      <c r="CU142" s="60">
        <v>0</v>
      </c>
      <c r="CV142" s="60">
        <v>0</v>
      </c>
      <c r="CW142" s="60">
        <v>0</v>
      </c>
      <c r="CX142" s="60">
        <f>Table2[[#This Row],[Penalty Paid Through FY20]]+Table2[[#This Row],[Penalty Paid FY20 and After]]</f>
        <v>0</v>
      </c>
      <c r="CY142" s="60">
        <v>2.6703000000000001</v>
      </c>
      <c r="CZ142" s="60">
        <v>100.0026</v>
      </c>
      <c r="DA142" s="60">
        <v>3.5156999999999998</v>
      </c>
      <c r="DB142" s="60">
        <f>Table2[[#This Row],[TOTAL Assistance Net of Recapture Penalties Through FY20]]+Table2[[#This Row],[TOTAL Assistance Net of Recapture Penalties FY20 and After]]</f>
        <v>103.5183</v>
      </c>
      <c r="DC142" s="60">
        <v>92.9726</v>
      </c>
      <c r="DD142" s="60">
        <v>1174.5037</v>
      </c>
      <c r="DE142" s="60">
        <v>143.47999999999999</v>
      </c>
      <c r="DF142" s="60">
        <f>Table2[[#This Row],[Company Direct Tax Revenue Before Assistance Through FY20]]+Table2[[#This Row],[Company Direct Tax Revenue Before Assistance FY20 and After]]</f>
        <v>1317.9837</v>
      </c>
      <c r="DG142" s="60">
        <v>193.84710000000001</v>
      </c>
      <c r="DH142" s="60">
        <v>2362.6532999999999</v>
      </c>
      <c r="DI142" s="60">
        <v>299.1549</v>
      </c>
      <c r="DJ142" s="60">
        <f>Table2[[#This Row],[Indirect and Induced Tax Revenues FY20 and After]]+Table2[[#This Row],[Indirect and Induced Tax Revenues Through FY20]]</f>
        <v>2661.8081999999999</v>
      </c>
      <c r="DK142" s="60">
        <v>286.81970000000001</v>
      </c>
      <c r="DL142" s="60">
        <v>3537.1570000000002</v>
      </c>
      <c r="DM142" s="60">
        <v>442.63490000000002</v>
      </c>
      <c r="DN142" s="60">
        <f>Table2[[#This Row],[TOTAL Tax Revenues Before Assistance FY20 and After]]+Table2[[#This Row],[TOTAL Tax Revenues Before Assistance Through FY20]]</f>
        <v>3979.7919000000002</v>
      </c>
      <c r="DO142" s="60">
        <v>284.14940000000001</v>
      </c>
      <c r="DP142" s="60">
        <v>3437.1543999999999</v>
      </c>
      <c r="DQ142" s="60">
        <v>439.11919999999998</v>
      </c>
      <c r="DR142" s="60">
        <f>Table2[[#This Row],[TOTAL Tax Revenues Net of Assistance Recapture and Penalty Through FY20]]+Table2[[#This Row],[TOTAL Tax Revenues Net of Assistance Recapture and Penalty FY20 and After]]</f>
        <v>3876.2736</v>
      </c>
      <c r="DS142" s="60">
        <v>0</v>
      </c>
      <c r="DT142" s="60">
        <v>0</v>
      </c>
      <c r="DU142" s="60">
        <v>0</v>
      </c>
      <c r="DV142" s="60">
        <v>0</v>
      </c>
      <c r="DW142" s="74">
        <v>0</v>
      </c>
      <c r="DX142" s="74">
        <v>0</v>
      </c>
      <c r="DY142" s="74">
        <v>0</v>
      </c>
      <c r="DZ142" s="74">
        <v>70</v>
      </c>
      <c r="EA142" s="74">
        <v>0</v>
      </c>
      <c r="EB142" s="74">
        <v>0</v>
      </c>
      <c r="EC142" s="74">
        <v>0</v>
      </c>
      <c r="ED142" s="74">
        <v>70</v>
      </c>
      <c r="EE142" s="74">
        <v>0</v>
      </c>
      <c r="EF142" s="74">
        <v>0</v>
      </c>
      <c r="EG142" s="74">
        <v>0</v>
      </c>
      <c r="EH142" s="74">
        <v>100</v>
      </c>
      <c r="EI142" s="8">
        <f>Table2[[#This Row],[Total Industrial Employees FY20]]+Table2[[#This Row],[Total Restaurant Employees FY20]]+Table2[[#This Row],[Total Retail Employees FY20]]+Table2[[#This Row],[Total Other Employees FY20]]</f>
        <v>70</v>
      </c>
      <c r="EJ142" s="8">
        <f>Table2[[#This Row],[Number of Industrial Employees Earning More than Living Wage FY20]]+Table2[[#This Row],[Number of Restaurant Employees Earning More than Living Wage FY20]]+Table2[[#This Row],[Number of Retail Employees Earning More than Living Wage FY20]]+Table2[[#This Row],[Number of Other Employees Earning More than Living Wage FY20]]</f>
        <v>70</v>
      </c>
      <c r="EK142" s="72">
        <f>Table2[[#This Row],[Total Employees Earning More than Living Wage FY20]]/Table2[[#This Row],[Total Jobs FY20]]</f>
        <v>1</v>
      </c>
    </row>
    <row r="143" spans="1:141" x14ac:dyDescent="0.25">
      <c r="A143" s="9">
        <v>94180</v>
      </c>
      <c r="B143" s="11" t="s">
        <v>569</v>
      </c>
      <c r="C143" s="11" t="s">
        <v>1017</v>
      </c>
      <c r="D143" s="11" t="s">
        <v>1044</v>
      </c>
      <c r="E143" s="15">
        <v>38</v>
      </c>
      <c r="F143" s="7">
        <v>5734</v>
      </c>
      <c r="G143" s="7">
        <v>45</v>
      </c>
      <c r="H143" s="7">
        <v>42850</v>
      </c>
      <c r="I143" s="7">
        <v>141262</v>
      </c>
      <c r="J143" s="7">
        <v>611110</v>
      </c>
      <c r="K143" s="11" t="s">
        <v>1097</v>
      </c>
      <c r="L143" s="11" t="s">
        <v>1616</v>
      </c>
      <c r="M143" s="11" t="s">
        <v>1497</v>
      </c>
      <c r="N143" s="18">
        <v>24500000</v>
      </c>
      <c r="O143" s="11" t="s">
        <v>1671</v>
      </c>
      <c r="P143" s="8">
        <v>0</v>
      </c>
      <c r="Q143" s="8">
        <v>0</v>
      </c>
      <c r="R143" s="8">
        <v>0</v>
      </c>
      <c r="S143" s="8">
        <v>0</v>
      </c>
      <c r="T143" s="8">
        <v>0</v>
      </c>
      <c r="U143" s="8">
        <v>0</v>
      </c>
      <c r="V143" s="8">
        <v>168</v>
      </c>
      <c r="W143" s="8">
        <v>0</v>
      </c>
      <c r="X143" s="8">
        <v>0</v>
      </c>
      <c r="Y143" s="8">
        <v>90</v>
      </c>
      <c r="Z143" s="8">
        <v>62</v>
      </c>
      <c r="AA143" s="19">
        <v>0</v>
      </c>
      <c r="AB143" s="8">
        <v>0</v>
      </c>
      <c r="AC143" s="8">
        <v>0</v>
      </c>
      <c r="AD143" s="8">
        <v>0</v>
      </c>
      <c r="AE143" s="8">
        <v>0</v>
      </c>
      <c r="AF143" s="8">
        <v>0</v>
      </c>
      <c r="AI143" s="60">
        <v>0</v>
      </c>
      <c r="AJ143" s="60">
        <v>0</v>
      </c>
      <c r="AK143" s="60">
        <v>0</v>
      </c>
      <c r="AL143" s="60">
        <f>Table2[[#This Row],[Company Direct Land Through FY20]]+Table2[[#This Row],[Company Direct Land FY20 and After]]</f>
        <v>0</v>
      </c>
      <c r="AM143" s="60">
        <v>0</v>
      </c>
      <c r="AN143" s="60">
        <v>0</v>
      </c>
      <c r="AO143" s="60">
        <v>0</v>
      </c>
      <c r="AP143" s="60">
        <f>Table2[[#This Row],[Company Direct Building Through FY20]]+Table2[[#This Row],[Company Direct Building FY20 and After]]</f>
        <v>0</v>
      </c>
      <c r="AQ143" s="60">
        <v>0</v>
      </c>
      <c r="AR143" s="60">
        <v>400.62400000000002</v>
      </c>
      <c r="AS143" s="60">
        <v>0</v>
      </c>
      <c r="AT143" s="60">
        <f>Table2[[#This Row],[Mortgage Recording Tax Through FY20]]+Table2[[#This Row],[Mortgage Recording Tax FY20 and After]]</f>
        <v>400.62400000000002</v>
      </c>
      <c r="AU143" s="60">
        <v>0</v>
      </c>
      <c r="AV143" s="60">
        <v>0</v>
      </c>
      <c r="AW143" s="60">
        <v>0</v>
      </c>
      <c r="AX143" s="60">
        <f>Table2[[#This Row],[Pilot Savings Through FY20]]+Table2[[#This Row],[Pilot Savings FY20 and After]]</f>
        <v>0</v>
      </c>
      <c r="AY143" s="60">
        <v>0</v>
      </c>
      <c r="AZ143" s="60">
        <v>400.62400000000002</v>
      </c>
      <c r="BA143" s="60">
        <v>0</v>
      </c>
      <c r="BB143" s="60">
        <f>Table2[[#This Row],[Mortgage Recording Tax Exemption Through FY20]]+Table2[[#This Row],[Indirect and Induced Land FY20]]</f>
        <v>467.95640000000003</v>
      </c>
      <c r="BC143" s="60">
        <v>67.332400000000007</v>
      </c>
      <c r="BD143" s="60">
        <v>129.68780000000001</v>
      </c>
      <c r="BE143" s="60">
        <v>1146.8856000000001</v>
      </c>
      <c r="BF143" s="60">
        <f>Table2[[#This Row],[Indirect and Induced Land Through FY20]]+Table2[[#This Row],[Indirect and Induced Land FY20 and After]]</f>
        <v>1276.5734</v>
      </c>
      <c r="BG143" s="60">
        <v>238.72399999999999</v>
      </c>
      <c r="BH143" s="60">
        <v>459.80200000000002</v>
      </c>
      <c r="BI143" s="60">
        <v>4066.2334999999998</v>
      </c>
      <c r="BJ143" s="60">
        <f>Table2[[#This Row],[Indirect and Induced Building Through FY20]]+Table2[[#This Row],[Indirect and Induced Building FY20 and After]]</f>
        <v>4526.0355</v>
      </c>
      <c r="BK143" s="60">
        <v>306.0564</v>
      </c>
      <c r="BL143" s="60">
        <v>589.48979999999995</v>
      </c>
      <c r="BM143" s="60">
        <v>5213.1190999999999</v>
      </c>
      <c r="BN143" s="60">
        <f>Table2[[#This Row],[TOTAL Real Property Related Taxes Through FY20]]+Table2[[#This Row],[TOTAL Real Property Related Taxes FY20 and After]]</f>
        <v>5802.6089000000002</v>
      </c>
      <c r="BO143" s="60">
        <v>343.5822</v>
      </c>
      <c r="BP143" s="60">
        <v>675.25279999999998</v>
      </c>
      <c r="BQ143" s="60">
        <v>5852.3101999999999</v>
      </c>
      <c r="BR143" s="60">
        <f>Table2[[#This Row],[Company Direct Through FY20]]+Table2[[#This Row],[Company Direct FY20 and After]]</f>
        <v>6527.5630000000001</v>
      </c>
      <c r="BS143" s="60">
        <v>0</v>
      </c>
      <c r="BT143" s="60">
        <v>0</v>
      </c>
      <c r="BU143" s="60">
        <v>0</v>
      </c>
      <c r="BV143" s="60">
        <f>Table2[[#This Row],[Sales Tax Exemption Through FY20]]+Table2[[#This Row],[Sales Tax Exemption FY20 and After]]</f>
        <v>0</v>
      </c>
      <c r="BW143" s="60">
        <v>0</v>
      </c>
      <c r="BX143" s="60">
        <v>0</v>
      </c>
      <c r="BY143" s="60">
        <v>0</v>
      </c>
      <c r="BZ143" s="60">
        <f>Table2[[#This Row],[Energy Tax Savings Through FY20]]+Table2[[#This Row],[Energy Tax Savings FY20 and After]]</f>
        <v>0</v>
      </c>
      <c r="CA143" s="60">
        <v>16.941199999999998</v>
      </c>
      <c r="CB143" s="60">
        <v>24.516300000000001</v>
      </c>
      <c r="CC143" s="60">
        <v>199.07259999999999</v>
      </c>
      <c r="CD143" s="60">
        <f>Table2[[#This Row],[Tax Exempt Bond Savings Through FY20]]+Table2[[#This Row],[Tax Exempt Bond Savings FY20 and After]]</f>
        <v>223.5889</v>
      </c>
      <c r="CE143" s="60">
        <v>331.81139999999999</v>
      </c>
      <c r="CF143" s="60">
        <v>657.37689999999998</v>
      </c>
      <c r="CG143" s="60">
        <v>5651.8136000000004</v>
      </c>
      <c r="CH143" s="60">
        <f>Table2[[#This Row],[Indirect and Induced Through FY20]]+Table2[[#This Row],[Indirect and Induced FY20 and After]]</f>
        <v>6309.1905000000006</v>
      </c>
      <c r="CI143" s="60">
        <v>658.45240000000001</v>
      </c>
      <c r="CJ143" s="60">
        <v>1308.1134</v>
      </c>
      <c r="CK143" s="60">
        <v>11305.0512</v>
      </c>
      <c r="CL143" s="60">
        <f>Table2[[#This Row],[TOTAL Income Consumption Use Taxes Through FY20]]+Table2[[#This Row],[TOTAL Income Consumption Use Taxes FY20 and After]]</f>
        <v>12613.1646</v>
      </c>
      <c r="CM143" s="60">
        <v>16.941199999999998</v>
      </c>
      <c r="CN143" s="60">
        <v>425.14030000000002</v>
      </c>
      <c r="CO143" s="60">
        <v>199.07259999999999</v>
      </c>
      <c r="CP143" s="60">
        <f>Table2[[#This Row],[Assistance Provided Through FY20]]+Table2[[#This Row],[Assistance Provided FY20 and After]]</f>
        <v>624.21289999999999</v>
      </c>
      <c r="CQ143" s="60">
        <v>0</v>
      </c>
      <c r="CR143" s="60">
        <v>0</v>
      </c>
      <c r="CS143" s="60">
        <v>0</v>
      </c>
      <c r="CT143" s="60">
        <f>Table2[[#This Row],[Recapture Cancellation Reduction Amount Through FY20]]+Table2[[#This Row],[Recapture Cancellation Reduction Amount FY20 and After]]</f>
        <v>0</v>
      </c>
      <c r="CU143" s="60">
        <v>0</v>
      </c>
      <c r="CV143" s="60">
        <v>0</v>
      </c>
      <c r="CW143" s="60">
        <v>0</v>
      </c>
      <c r="CX143" s="60">
        <f>Table2[[#This Row],[Penalty Paid Through FY20]]+Table2[[#This Row],[Penalty Paid FY20 and After]]</f>
        <v>0</v>
      </c>
      <c r="CY143" s="60">
        <v>16.941199999999998</v>
      </c>
      <c r="CZ143" s="60">
        <v>425.14030000000002</v>
      </c>
      <c r="DA143" s="60">
        <v>199.07259999999999</v>
      </c>
      <c r="DB143" s="60">
        <f>Table2[[#This Row],[TOTAL Assistance Net of Recapture Penalties Through FY20]]+Table2[[#This Row],[TOTAL Assistance Net of Recapture Penalties FY20 and After]]</f>
        <v>624.21289999999999</v>
      </c>
      <c r="DC143" s="60">
        <v>343.5822</v>
      </c>
      <c r="DD143" s="60">
        <v>1075.8768</v>
      </c>
      <c r="DE143" s="60">
        <v>5852.3101999999999</v>
      </c>
      <c r="DF143" s="60">
        <f>Table2[[#This Row],[Company Direct Tax Revenue Before Assistance Through FY20]]+Table2[[#This Row],[Company Direct Tax Revenue Before Assistance FY20 and After]]</f>
        <v>6928.1869999999999</v>
      </c>
      <c r="DG143" s="60">
        <v>637.86779999999999</v>
      </c>
      <c r="DH143" s="60">
        <v>1246.8667</v>
      </c>
      <c r="DI143" s="60">
        <v>10864.932699999999</v>
      </c>
      <c r="DJ143" s="60">
        <f>Table2[[#This Row],[Indirect and Induced Tax Revenues FY20 and After]]+Table2[[#This Row],[Indirect and Induced Tax Revenues Through FY20]]</f>
        <v>12111.7994</v>
      </c>
      <c r="DK143" s="60">
        <v>981.45</v>
      </c>
      <c r="DL143" s="60">
        <v>2322.7435</v>
      </c>
      <c r="DM143" s="60">
        <v>16717.242900000001</v>
      </c>
      <c r="DN143" s="60">
        <f>Table2[[#This Row],[TOTAL Tax Revenues Before Assistance FY20 and After]]+Table2[[#This Row],[TOTAL Tax Revenues Before Assistance Through FY20]]</f>
        <v>19039.986400000002</v>
      </c>
      <c r="DO143" s="60">
        <v>964.50879999999995</v>
      </c>
      <c r="DP143" s="60">
        <v>1897.6032</v>
      </c>
      <c r="DQ143" s="60">
        <v>16518.170300000002</v>
      </c>
      <c r="DR143" s="60">
        <f>Table2[[#This Row],[TOTAL Tax Revenues Net of Assistance Recapture and Penalty Through FY20]]+Table2[[#This Row],[TOTAL Tax Revenues Net of Assistance Recapture and Penalty FY20 and After]]</f>
        <v>18415.773500000003</v>
      </c>
      <c r="DS143" s="60">
        <v>0</v>
      </c>
      <c r="DT143" s="60">
        <v>0</v>
      </c>
      <c r="DU143" s="60">
        <v>0</v>
      </c>
      <c r="DV143" s="60">
        <v>0</v>
      </c>
      <c r="DW143" s="75">
        <v>0</v>
      </c>
      <c r="DX143" s="75">
        <v>0</v>
      </c>
      <c r="DY143" s="75">
        <v>0</v>
      </c>
      <c r="DZ143" s="75">
        <v>0</v>
      </c>
      <c r="EA143" s="75">
        <v>0</v>
      </c>
      <c r="EB143" s="75">
        <v>0</v>
      </c>
      <c r="EC143" s="75">
        <v>0</v>
      </c>
      <c r="ED143" s="75">
        <v>0</v>
      </c>
      <c r="EE143" s="75">
        <v>0</v>
      </c>
      <c r="EF143" s="75">
        <v>0</v>
      </c>
      <c r="EG143" s="75">
        <v>0</v>
      </c>
      <c r="EH143" s="75">
        <v>0</v>
      </c>
      <c r="EI143" s="76">
        <v>0</v>
      </c>
      <c r="EJ143" s="76">
        <v>0</v>
      </c>
      <c r="EK143" s="77">
        <v>0</v>
      </c>
    </row>
    <row r="144" spans="1:141" x14ac:dyDescent="0.25">
      <c r="A144" s="9">
        <v>94035</v>
      </c>
      <c r="B144" s="11" t="s">
        <v>396</v>
      </c>
      <c r="C144" s="11" t="s">
        <v>849</v>
      </c>
      <c r="D144" s="11" t="s">
        <v>1044</v>
      </c>
      <c r="E144" s="15">
        <v>35</v>
      </c>
      <c r="F144" s="7">
        <v>1406</v>
      </c>
      <c r="G144" s="7">
        <v>44</v>
      </c>
      <c r="H144" s="7">
        <v>10000</v>
      </c>
      <c r="I144" s="7">
        <v>30000</v>
      </c>
      <c r="J144" s="7">
        <v>611110</v>
      </c>
      <c r="K144" s="11" t="s">
        <v>1097</v>
      </c>
      <c r="L144" s="11" t="s">
        <v>1375</v>
      </c>
      <c r="M144" s="11" t="s">
        <v>1353</v>
      </c>
      <c r="N144" s="18">
        <v>4500000</v>
      </c>
      <c r="O144" s="11" t="s">
        <v>1671</v>
      </c>
      <c r="P144" s="8">
        <v>70</v>
      </c>
      <c r="Q144" s="8">
        <v>21</v>
      </c>
      <c r="R144" s="8">
        <v>18</v>
      </c>
      <c r="S144" s="8">
        <v>0</v>
      </c>
      <c r="T144" s="8">
        <v>0</v>
      </c>
      <c r="U144" s="8">
        <v>109</v>
      </c>
      <c r="V144" s="8">
        <v>63</v>
      </c>
      <c r="W144" s="8">
        <v>0</v>
      </c>
      <c r="X144" s="8">
        <v>0</v>
      </c>
      <c r="Y144" s="8">
        <v>40</v>
      </c>
      <c r="Z144" s="8">
        <v>16</v>
      </c>
      <c r="AA144" s="19">
        <v>0</v>
      </c>
      <c r="AB144" s="8">
        <v>0</v>
      </c>
      <c r="AC144" s="8">
        <v>0</v>
      </c>
      <c r="AD144" s="8">
        <v>0</v>
      </c>
      <c r="AE144" s="8">
        <v>0</v>
      </c>
      <c r="AF144" s="8">
        <v>100</v>
      </c>
      <c r="AG144" s="8" t="s">
        <v>1687</v>
      </c>
      <c r="AH144" s="8" t="s">
        <v>1687</v>
      </c>
      <c r="AI144" s="60">
        <v>0</v>
      </c>
      <c r="AJ144" s="60">
        <v>0</v>
      </c>
      <c r="AK144" s="60">
        <v>0</v>
      </c>
      <c r="AL144" s="60">
        <f>Table2[[#This Row],[Company Direct Land Through FY20]]+Table2[[#This Row],[Company Direct Land FY20 and After]]</f>
        <v>0</v>
      </c>
      <c r="AM144" s="60">
        <v>0</v>
      </c>
      <c r="AN144" s="60">
        <v>0</v>
      </c>
      <c r="AO144" s="60">
        <v>0</v>
      </c>
      <c r="AP144" s="60">
        <f>Table2[[#This Row],[Company Direct Building Through FY20]]+Table2[[#This Row],[Company Direct Building FY20 and After]]</f>
        <v>0</v>
      </c>
      <c r="AQ144" s="60">
        <v>0</v>
      </c>
      <c r="AR144" s="60">
        <v>73.709999999999994</v>
      </c>
      <c r="AS144" s="60">
        <v>0</v>
      </c>
      <c r="AT144" s="60">
        <f>Table2[[#This Row],[Mortgage Recording Tax Through FY20]]+Table2[[#This Row],[Mortgage Recording Tax FY20 and After]]</f>
        <v>73.709999999999994</v>
      </c>
      <c r="AU144" s="60">
        <v>0</v>
      </c>
      <c r="AV144" s="60">
        <v>0</v>
      </c>
      <c r="AW144" s="60">
        <v>0</v>
      </c>
      <c r="AX144" s="60">
        <f>Table2[[#This Row],[Pilot Savings Through FY20]]+Table2[[#This Row],[Pilot Savings FY20 and After]]</f>
        <v>0</v>
      </c>
      <c r="AY144" s="60">
        <v>0</v>
      </c>
      <c r="AZ144" s="60">
        <v>73.709999999999994</v>
      </c>
      <c r="BA144" s="60">
        <v>0</v>
      </c>
      <c r="BB144" s="60">
        <f>Table2[[#This Row],[Mortgage Recording Tax Exemption Through FY20]]+Table2[[#This Row],[Indirect and Induced Land FY20]]</f>
        <v>98.959699999999998</v>
      </c>
      <c r="BC144" s="60">
        <v>25.249700000000001</v>
      </c>
      <c r="BD144" s="60">
        <v>93.481700000000004</v>
      </c>
      <c r="BE144" s="60">
        <v>286.42720000000003</v>
      </c>
      <c r="BF144" s="60">
        <f>Table2[[#This Row],[Indirect and Induced Land Through FY20]]+Table2[[#This Row],[Indirect and Induced Land FY20 and After]]</f>
        <v>379.90890000000002</v>
      </c>
      <c r="BG144" s="60">
        <v>89.521799999999999</v>
      </c>
      <c r="BH144" s="60">
        <v>331.43560000000002</v>
      </c>
      <c r="BI144" s="60">
        <v>1015.5177</v>
      </c>
      <c r="BJ144" s="60">
        <f>Table2[[#This Row],[Indirect and Induced Building Through FY20]]+Table2[[#This Row],[Indirect and Induced Building FY20 and After]]</f>
        <v>1346.9533000000001</v>
      </c>
      <c r="BK144" s="60">
        <v>114.7715</v>
      </c>
      <c r="BL144" s="60">
        <v>424.91730000000001</v>
      </c>
      <c r="BM144" s="60">
        <v>1301.9449</v>
      </c>
      <c r="BN144" s="60">
        <f>Table2[[#This Row],[TOTAL Real Property Related Taxes Through FY20]]+Table2[[#This Row],[TOTAL Real Property Related Taxes FY20 and After]]</f>
        <v>1726.8622</v>
      </c>
      <c r="BO144" s="60">
        <v>128.8433</v>
      </c>
      <c r="BP144" s="60">
        <v>486.33319999999998</v>
      </c>
      <c r="BQ144" s="60">
        <v>1461.5728999999999</v>
      </c>
      <c r="BR144" s="60">
        <f>Table2[[#This Row],[Company Direct Through FY20]]+Table2[[#This Row],[Company Direct FY20 and After]]</f>
        <v>1947.9060999999999</v>
      </c>
      <c r="BS144" s="60">
        <v>0</v>
      </c>
      <c r="BT144" s="60">
        <v>0</v>
      </c>
      <c r="BU144" s="60">
        <v>0</v>
      </c>
      <c r="BV144" s="60">
        <f>Table2[[#This Row],[Sales Tax Exemption Through FY20]]+Table2[[#This Row],[Sales Tax Exemption FY20 and After]]</f>
        <v>0</v>
      </c>
      <c r="BW144" s="60">
        <v>0</v>
      </c>
      <c r="BX144" s="60">
        <v>0</v>
      </c>
      <c r="BY144" s="60">
        <v>0</v>
      </c>
      <c r="BZ144" s="60">
        <f>Table2[[#This Row],[Energy Tax Savings Through FY20]]+Table2[[#This Row],[Energy Tax Savings FY20 and After]]</f>
        <v>0</v>
      </c>
      <c r="CA144" s="60">
        <v>2.8014999999999999</v>
      </c>
      <c r="CB144" s="60">
        <v>14.8406</v>
      </c>
      <c r="CC144" s="60">
        <v>23.2561</v>
      </c>
      <c r="CD144" s="60">
        <f>Table2[[#This Row],[Tax Exempt Bond Savings Through FY20]]+Table2[[#This Row],[Tax Exempt Bond Savings FY20 and After]]</f>
        <v>38.096699999999998</v>
      </c>
      <c r="CE144" s="60">
        <v>124.42959999999999</v>
      </c>
      <c r="CF144" s="60">
        <v>500.58409999999998</v>
      </c>
      <c r="CG144" s="60">
        <v>1411.5054</v>
      </c>
      <c r="CH144" s="60">
        <f>Table2[[#This Row],[Indirect and Induced Through FY20]]+Table2[[#This Row],[Indirect and Induced FY20 and After]]</f>
        <v>1912.0895</v>
      </c>
      <c r="CI144" s="60">
        <v>250.47139999999999</v>
      </c>
      <c r="CJ144" s="60">
        <v>972.07669999999996</v>
      </c>
      <c r="CK144" s="60">
        <v>2849.8222000000001</v>
      </c>
      <c r="CL144" s="60">
        <f>Table2[[#This Row],[TOTAL Income Consumption Use Taxes Through FY20]]+Table2[[#This Row],[TOTAL Income Consumption Use Taxes FY20 and After]]</f>
        <v>3821.8989000000001</v>
      </c>
      <c r="CM144" s="60">
        <v>2.8014999999999999</v>
      </c>
      <c r="CN144" s="60">
        <v>88.550600000000003</v>
      </c>
      <c r="CO144" s="60">
        <v>23.2561</v>
      </c>
      <c r="CP144" s="60">
        <f>Table2[[#This Row],[Assistance Provided Through FY20]]+Table2[[#This Row],[Assistance Provided FY20 and After]]</f>
        <v>111.80670000000001</v>
      </c>
      <c r="CQ144" s="60">
        <v>0</v>
      </c>
      <c r="CR144" s="60">
        <v>0</v>
      </c>
      <c r="CS144" s="60">
        <v>0</v>
      </c>
      <c r="CT144" s="60">
        <f>Table2[[#This Row],[Recapture Cancellation Reduction Amount Through FY20]]+Table2[[#This Row],[Recapture Cancellation Reduction Amount FY20 and After]]</f>
        <v>0</v>
      </c>
      <c r="CU144" s="60">
        <v>0</v>
      </c>
      <c r="CV144" s="60">
        <v>0</v>
      </c>
      <c r="CW144" s="60">
        <v>0</v>
      </c>
      <c r="CX144" s="60">
        <f>Table2[[#This Row],[Penalty Paid Through FY20]]+Table2[[#This Row],[Penalty Paid FY20 and After]]</f>
        <v>0</v>
      </c>
      <c r="CY144" s="60">
        <v>2.8014999999999999</v>
      </c>
      <c r="CZ144" s="60">
        <v>88.550600000000003</v>
      </c>
      <c r="DA144" s="60">
        <v>23.2561</v>
      </c>
      <c r="DB144" s="60">
        <f>Table2[[#This Row],[TOTAL Assistance Net of Recapture Penalties Through FY20]]+Table2[[#This Row],[TOTAL Assistance Net of Recapture Penalties FY20 and After]]</f>
        <v>111.80670000000001</v>
      </c>
      <c r="DC144" s="60">
        <v>128.8433</v>
      </c>
      <c r="DD144" s="60">
        <v>560.04319999999996</v>
      </c>
      <c r="DE144" s="60">
        <v>1461.5728999999999</v>
      </c>
      <c r="DF144" s="60">
        <f>Table2[[#This Row],[Company Direct Tax Revenue Before Assistance Through FY20]]+Table2[[#This Row],[Company Direct Tax Revenue Before Assistance FY20 and After]]</f>
        <v>2021.6160999999997</v>
      </c>
      <c r="DG144" s="60">
        <v>239.2011</v>
      </c>
      <c r="DH144" s="60">
        <v>925.50139999999999</v>
      </c>
      <c r="DI144" s="60">
        <v>2713.4503</v>
      </c>
      <c r="DJ144" s="60">
        <f>Table2[[#This Row],[Indirect and Induced Tax Revenues FY20 and After]]+Table2[[#This Row],[Indirect and Induced Tax Revenues Through FY20]]</f>
        <v>3638.9517000000001</v>
      </c>
      <c r="DK144" s="60">
        <v>368.0444</v>
      </c>
      <c r="DL144" s="60">
        <v>1485.5445999999999</v>
      </c>
      <c r="DM144" s="60">
        <v>4175.0231999999996</v>
      </c>
      <c r="DN144" s="60">
        <f>Table2[[#This Row],[TOTAL Tax Revenues Before Assistance FY20 and After]]+Table2[[#This Row],[TOTAL Tax Revenues Before Assistance Through FY20]]</f>
        <v>5660.5677999999998</v>
      </c>
      <c r="DO144" s="60">
        <v>365.24290000000002</v>
      </c>
      <c r="DP144" s="60">
        <v>1396.9939999999999</v>
      </c>
      <c r="DQ144" s="60">
        <v>4151.7671</v>
      </c>
      <c r="DR144" s="60">
        <f>Table2[[#This Row],[TOTAL Tax Revenues Net of Assistance Recapture and Penalty Through FY20]]+Table2[[#This Row],[TOTAL Tax Revenues Net of Assistance Recapture and Penalty FY20 and After]]</f>
        <v>5548.7610999999997</v>
      </c>
      <c r="DS144" s="60">
        <v>0</v>
      </c>
      <c r="DT144" s="60">
        <v>0</v>
      </c>
      <c r="DU144" s="60">
        <v>0</v>
      </c>
      <c r="DV144" s="60">
        <v>0</v>
      </c>
      <c r="DW144" s="74">
        <v>0</v>
      </c>
      <c r="DX144" s="74">
        <v>0</v>
      </c>
      <c r="DY144" s="74">
        <v>0</v>
      </c>
      <c r="DZ144" s="74">
        <v>109</v>
      </c>
      <c r="EA144" s="74">
        <v>0</v>
      </c>
      <c r="EB144" s="74">
        <v>0</v>
      </c>
      <c r="EC144" s="74">
        <v>0</v>
      </c>
      <c r="ED144" s="74">
        <v>109</v>
      </c>
      <c r="EE144" s="74">
        <v>0</v>
      </c>
      <c r="EF144" s="74">
        <v>0</v>
      </c>
      <c r="EG144" s="74">
        <v>0</v>
      </c>
      <c r="EH144" s="74">
        <v>100</v>
      </c>
      <c r="EI144" s="8">
        <f>Table2[[#This Row],[Total Industrial Employees FY20]]+Table2[[#This Row],[Total Restaurant Employees FY20]]+Table2[[#This Row],[Total Retail Employees FY20]]+Table2[[#This Row],[Total Other Employees FY20]]</f>
        <v>109</v>
      </c>
      <c r="EJ144" s="8">
        <f>Table2[[#This Row],[Number of Industrial Employees Earning More than Living Wage FY20]]+Table2[[#This Row],[Number of Restaurant Employees Earning More than Living Wage FY20]]+Table2[[#This Row],[Number of Retail Employees Earning More than Living Wage FY20]]+Table2[[#This Row],[Number of Other Employees Earning More than Living Wage FY20]]</f>
        <v>109</v>
      </c>
      <c r="EK144" s="72">
        <f>Table2[[#This Row],[Total Employees Earning More than Living Wage FY20]]/Table2[[#This Row],[Total Jobs FY20]]</f>
        <v>1</v>
      </c>
    </row>
    <row r="145" spans="1:141" x14ac:dyDescent="0.25">
      <c r="A145" s="9">
        <v>94207</v>
      </c>
      <c r="B145" s="11" t="s">
        <v>592</v>
      </c>
      <c r="C145" s="11" t="s">
        <v>1035</v>
      </c>
      <c r="D145" s="11" t="s">
        <v>1046</v>
      </c>
      <c r="E145" s="15">
        <v>39</v>
      </c>
      <c r="F145" s="7">
        <v>303</v>
      </c>
      <c r="G145" s="7">
        <v>1004</v>
      </c>
      <c r="H145" s="7">
        <v>8068</v>
      </c>
      <c r="I145" s="7">
        <v>9476</v>
      </c>
      <c r="J145" s="7">
        <v>611710</v>
      </c>
      <c r="K145" s="11" t="s">
        <v>1097</v>
      </c>
      <c r="L145" s="11" t="s">
        <v>1645</v>
      </c>
      <c r="M145" s="11" t="s">
        <v>1646</v>
      </c>
      <c r="N145" s="18">
        <v>9350000</v>
      </c>
      <c r="O145" s="11" t="s">
        <v>1671</v>
      </c>
      <c r="P145" s="8">
        <v>112</v>
      </c>
      <c r="Q145" s="8">
        <v>0</v>
      </c>
      <c r="R145" s="8">
        <v>83</v>
      </c>
      <c r="S145" s="8">
        <v>0</v>
      </c>
      <c r="T145" s="8">
        <v>25</v>
      </c>
      <c r="U145" s="8">
        <v>220</v>
      </c>
      <c r="V145" s="8">
        <v>164</v>
      </c>
      <c r="W145" s="8">
        <v>0</v>
      </c>
      <c r="X145" s="8">
        <v>0</v>
      </c>
      <c r="Y145" s="8">
        <v>0</v>
      </c>
      <c r="Z145" s="8">
        <v>3</v>
      </c>
      <c r="AA145" s="19">
        <v>0</v>
      </c>
      <c r="AB145" s="8">
        <v>0</v>
      </c>
      <c r="AC145" s="8">
        <v>0</v>
      </c>
      <c r="AD145" s="8">
        <v>0</v>
      </c>
      <c r="AE145" s="8">
        <v>0</v>
      </c>
      <c r="AF145" s="8">
        <v>75</v>
      </c>
      <c r="AG145" s="8" t="s">
        <v>1686</v>
      </c>
      <c r="AH145" s="8" t="s">
        <v>1686</v>
      </c>
      <c r="AI145" s="60">
        <v>0</v>
      </c>
      <c r="AJ145" s="60">
        <v>0</v>
      </c>
      <c r="AK145" s="60">
        <v>0</v>
      </c>
      <c r="AL145" s="60">
        <f>Table2[[#This Row],[Company Direct Land Through FY20]]+Table2[[#This Row],[Company Direct Land FY20 and After]]</f>
        <v>0</v>
      </c>
      <c r="AM145" s="60">
        <v>0</v>
      </c>
      <c r="AN145" s="60">
        <v>0</v>
      </c>
      <c r="AO145" s="60">
        <v>0</v>
      </c>
      <c r="AP145" s="60">
        <f>Table2[[#This Row],[Company Direct Building Through FY20]]+Table2[[#This Row],[Company Direct Building FY20 and After]]</f>
        <v>0</v>
      </c>
      <c r="AQ145" s="60">
        <v>153.2467</v>
      </c>
      <c r="AR145" s="60">
        <v>153.2467</v>
      </c>
      <c r="AS145" s="60">
        <v>0</v>
      </c>
      <c r="AT145" s="60">
        <f>Table2[[#This Row],[Mortgage Recording Tax Through FY20]]+Table2[[#This Row],[Mortgage Recording Tax FY20 and After]]</f>
        <v>153.2467</v>
      </c>
      <c r="AU145" s="60">
        <v>0</v>
      </c>
      <c r="AV145" s="60">
        <v>0</v>
      </c>
      <c r="AW145" s="60">
        <v>0</v>
      </c>
      <c r="AX145" s="60">
        <f>Table2[[#This Row],[Pilot Savings Through FY20]]+Table2[[#This Row],[Pilot Savings FY20 and After]]</f>
        <v>0</v>
      </c>
      <c r="AY145" s="60">
        <v>153.2467</v>
      </c>
      <c r="AZ145" s="60">
        <v>153.2467</v>
      </c>
      <c r="BA145" s="60">
        <v>0</v>
      </c>
      <c r="BB145" s="60">
        <f>Table2[[#This Row],[Mortgage Recording Tax Exemption Through FY20]]+Table2[[#This Row],[Indirect and Induced Land FY20]]</f>
        <v>218.9753</v>
      </c>
      <c r="BC145" s="60">
        <v>65.7286</v>
      </c>
      <c r="BD145" s="60">
        <v>65.7286</v>
      </c>
      <c r="BE145" s="60">
        <v>1347.3553999999999</v>
      </c>
      <c r="BF145" s="60">
        <f>Table2[[#This Row],[Indirect and Induced Land Through FY20]]+Table2[[#This Row],[Indirect and Induced Land FY20 and After]]</f>
        <v>1413.0839999999998</v>
      </c>
      <c r="BG145" s="60">
        <v>233.0377</v>
      </c>
      <c r="BH145" s="60">
        <v>233.0377</v>
      </c>
      <c r="BI145" s="60">
        <v>4776.9870000000001</v>
      </c>
      <c r="BJ145" s="60">
        <f>Table2[[#This Row],[Indirect and Induced Building Through FY20]]+Table2[[#This Row],[Indirect and Induced Building FY20 and After]]</f>
        <v>5010.0246999999999</v>
      </c>
      <c r="BK145" s="60">
        <v>298.7663</v>
      </c>
      <c r="BL145" s="60">
        <v>298.7663</v>
      </c>
      <c r="BM145" s="60">
        <v>6124.3424000000005</v>
      </c>
      <c r="BN145" s="60">
        <f>Table2[[#This Row],[TOTAL Real Property Related Taxes Through FY20]]+Table2[[#This Row],[TOTAL Real Property Related Taxes FY20 and After]]</f>
        <v>6423.1087000000007</v>
      </c>
      <c r="BO145" s="60">
        <v>275.8338</v>
      </c>
      <c r="BP145" s="60">
        <v>275.8338</v>
      </c>
      <c r="BQ145" s="60">
        <v>5654.2521999999999</v>
      </c>
      <c r="BR145" s="60">
        <f>Table2[[#This Row],[Company Direct Through FY20]]+Table2[[#This Row],[Company Direct FY20 and After]]</f>
        <v>5930.0860000000002</v>
      </c>
      <c r="BS145" s="60">
        <v>0</v>
      </c>
      <c r="BT145" s="60">
        <v>0</v>
      </c>
      <c r="BU145" s="60">
        <v>0</v>
      </c>
      <c r="BV145" s="60">
        <f>Table2[[#This Row],[Sales Tax Exemption Through FY20]]+Table2[[#This Row],[Sales Tax Exemption FY20 and After]]</f>
        <v>0</v>
      </c>
      <c r="BW145" s="60">
        <v>0</v>
      </c>
      <c r="BX145" s="60">
        <v>0</v>
      </c>
      <c r="BY145" s="60">
        <v>0</v>
      </c>
      <c r="BZ145" s="60">
        <f>Table2[[#This Row],[Energy Tax Savings Through FY20]]+Table2[[#This Row],[Energy Tax Savings FY20 and After]]</f>
        <v>0</v>
      </c>
      <c r="CA145" s="60">
        <v>3.9361999999999999</v>
      </c>
      <c r="CB145" s="60">
        <v>3.9361999999999999</v>
      </c>
      <c r="CC145" s="60">
        <v>52.762</v>
      </c>
      <c r="CD145" s="60">
        <f>Table2[[#This Row],[Tax Exempt Bond Savings Through FY20]]+Table2[[#This Row],[Tax Exempt Bond Savings FY20 and After]]</f>
        <v>56.6982</v>
      </c>
      <c r="CE145" s="60">
        <v>266.38119999999998</v>
      </c>
      <c r="CF145" s="60">
        <v>266.38119999999998</v>
      </c>
      <c r="CG145" s="60">
        <v>5460.4883</v>
      </c>
      <c r="CH145" s="60">
        <f>Table2[[#This Row],[Indirect and Induced Through FY20]]+Table2[[#This Row],[Indirect and Induced FY20 and After]]</f>
        <v>5726.8694999999998</v>
      </c>
      <c r="CI145" s="60">
        <v>538.27880000000005</v>
      </c>
      <c r="CJ145" s="60">
        <v>538.27880000000005</v>
      </c>
      <c r="CK145" s="60">
        <v>11061.978499999999</v>
      </c>
      <c r="CL145" s="60">
        <f>Table2[[#This Row],[TOTAL Income Consumption Use Taxes Through FY20]]+Table2[[#This Row],[TOTAL Income Consumption Use Taxes FY20 and After]]</f>
        <v>11600.257299999999</v>
      </c>
      <c r="CM145" s="60">
        <v>157.18289999999999</v>
      </c>
      <c r="CN145" s="60">
        <v>157.18289999999999</v>
      </c>
      <c r="CO145" s="60">
        <v>52.762</v>
      </c>
      <c r="CP145" s="60">
        <f>Table2[[#This Row],[Assistance Provided Through FY20]]+Table2[[#This Row],[Assistance Provided FY20 and After]]</f>
        <v>209.94489999999999</v>
      </c>
      <c r="CQ145" s="60">
        <v>0</v>
      </c>
      <c r="CR145" s="60">
        <v>0</v>
      </c>
      <c r="CS145" s="60">
        <v>0</v>
      </c>
      <c r="CT145" s="60">
        <f>Table2[[#This Row],[Recapture Cancellation Reduction Amount Through FY20]]+Table2[[#This Row],[Recapture Cancellation Reduction Amount FY20 and After]]</f>
        <v>0</v>
      </c>
      <c r="CU145" s="60">
        <v>0</v>
      </c>
      <c r="CV145" s="60">
        <v>0</v>
      </c>
      <c r="CW145" s="60">
        <v>0</v>
      </c>
      <c r="CX145" s="60">
        <f>Table2[[#This Row],[Penalty Paid Through FY20]]+Table2[[#This Row],[Penalty Paid FY20 and After]]</f>
        <v>0</v>
      </c>
      <c r="CY145" s="60">
        <v>157.18289999999999</v>
      </c>
      <c r="CZ145" s="60">
        <v>157.18289999999999</v>
      </c>
      <c r="DA145" s="60">
        <v>52.762</v>
      </c>
      <c r="DB145" s="60">
        <f>Table2[[#This Row],[TOTAL Assistance Net of Recapture Penalties Through FY20]]+Table2[[#This Row],[TOTAL Assistance Net of Recapture Penalties FY20 and After]]</f>
        <v>209.94489999999999</v>
      </c>
      <c r="DC145" s="60">
        <v>429.08049999999997</v>
      </c>
      <c r="DD145" s="60">
        <v>429.08049999999997</v>
      </c>
      <c r="DE145" s="60">
        <v>5654.2521999999999</v>
      </c>
      <c r="DF145" s="60">
        <f>Table2[[#This Row],[Company Direct Tax Revenue Before Assistance Through FY20]]+Table2[[#This Row],[Company Direct Tax Revenue Before Assistance FY20 and After]]</f>
        <v>6083.3326999999999</v>
      </c>
      <c r="DG145" s="60">
        <v>565.14750000000004</v>
      </c>
      <c r="DH145" s="60">
        <v>565.14750000000004</v>
      </c>
      <c r="DI145" s="60">
        <v>11584.8307</v>
      </c>
      <c r="DJ145" s="60">
        <f>Table2[[#This Row],[Indirect and Induced Tax Revenues FY20 and After]]+Table2[[#This Row],[Indirect and Induced Tax Revenues Through FY20]]</f>
        <v>12149.978200000001</v>
      </c>
      <c r="DK145" s="60">
        <v>994.22799999999995</v>
      </c>
      <c r="DL145" s="60">
        <v>994.22799999999995</v>
      </c>
      <c r="DM145" s="60">
        <v>17239.082900000001</v>
      </c>
      <c r="DN145" s="60">
        <f>Table2[[#This Row],[TOTAL Tax Revenues Before Assistance FY20 and After]]+Table2[[#This Row],[TOTAL Tax Revenues Before Assistance Through FY20]]</f>
        <v>18233.3109</v>
      </c>
      <c r="DO145" s="60">
        <v>837.04510000000005</v>
      </c>
      <c r="DP145" s="60">
        <v>837.04510000000005</v>
      </c>
      <c r="DQ145" s="60">
        <v>17186.320899999999</v>
      </c>
      <c r="DR145" s="60">
        <f>Table2[[#This Row],[TOTAL Tax Revenues Net of Assistance Recapture and Penalty Through FY20]]+Table2[[#This Row],[TOTAL Tax Revenues Net of Assistance Recapture and Penalty FY20 and After]]</f>
        <v>18023.365999999998</v>
      </c>
      <c r="DS145" s="60">
        <v>9350</v>
      </c>
      <c r="DT145" s="60">
        <v>0</v>
      </c>
      <c r="DU145" s="60">
        <v>0</v>
      </c>
      <c r="DV145" s="60">
        <v>0</v>
      </c>
      <c r="DW145" s="74">
        <v>0</v>
      </c>
      <c r="DX145" s="74">
        <v>0</v>
      </c>
      <c r="DY145" s="74">
        <v>0</v>
      </c>
      <c r="DZ145" s="74">
        <v>220</v>
      </c>
      <c r="EA145" s="74">
        <v>0</v>
      </c>
      <c r="EB145" s="74">
        <v>0</v>
      </c>
      <c r="EC145" s="74">
        <v>0</v>
      </c>
      <c r="ED145" s="74">
        <v>220</v>
      </c>
      <c r="EE145" s="74">
        <v>0</v>
      </c>
      <c r="EF145" s="74">
        <v>0</v>
      </c>
      <c r="EG145" s="74">
        <v>0</v>
      </c>
      <c r="EH145" s="74">
        <v>100</v>
      </c>
      <c r="EI145" s="8">
        <f>Table2[[#This Row],[Total Industrial Employees FY20]]+Table2[[#This Row],[Total Restaurant Employees FY20]]+Table2[[#This Row],[Total Retail Employees FY20]]+Table2[[#This Row],[Total Other Employees FY20]]</f>
        <v>220</v>
      </c>
      <c r="EJ145" s="8">
        <f>Table2[[#This Row],[Number of Industrial Employees Earning More than Living Wage FY20]]+Table2[[#This Row],[Number of Restaurant Employees Earning More than Living Wage FY20]]+Table2[[#This Row],[Number of Retail Employees Earning More than Living Wage FY20]]+Table2[[#This Row],[Number of Other Employees Earning More than Living Wage FY20]]</f>
        <v>220</v>
      </c>
      <c r="EK145" s="72">
        <f>Table2[[#This Row],[Total Employees Earning More than Living Wage FY20]]/Table2[[#This Row],[Total Jobs FY20]]</f>
        <v>1</v>
      </c>
    </row>
    <row r="146" spans="1:141" x14ac:dyDescent="0.25">
      <c r="A146" s="9">
        <v>92642</v>
      </c>
      <c r="B146" s="11" t="s">
        <v>226</v>
      </c>
      <c r="C146" s="11" t="s">
        <v>680</v>
      </c>
      <c r="D146" s="11" t="s">
        <v>1045</v>
      </c>
      <c r="E146" s="15">
        <v>26</v>
      </c>
      <c r="F146" s="7">
        <v>240</v>
      </c>
      <c r="G146" s="7">
        <v>1</v>
      </c>
      <c r="H146" s="7">
        <v>37400</v>
      </c>
      <c r="I146" s="7">
        <v>20100</v>
      </c>
      <c r="J146" s="7">
        <v>332322</v>
      </c>
      <c r="K146" s="11" t="s">
        <v>1056</v>
      </c>
      <c r="L146" s="11" t="s">
        <v>1163</v>
      </c>
      <c r="M146" s="11" t="s">
        <v>1133</v>
      </c>
      <c r="N146" s="18">
        <v>2100000</v>
      </c>
      <c r="O146" s="11" t="s">
        <v>1667</v>
      </c>
      <c r="P146" s="8">
        <v>0</v>
      </c>
      <c r="Q146" s="8">
        <v>0</v>
      </c>
      <c r="R146" s="8">
        <v>114</v>
      </c>
      <c r="S146" s="8">
        <v>0</v>
      </c>
      <c r="T146" s="8">
        <v>0</v>
      </c>
      <c r="U146" s="8">
        <v>114</v>
      </c>
      <c r="V146" s="8">
        <v>114</v>
      </c>
      <c r="W146" s="8">
        <v>0</v>
      </c>
      <c r="X146" s="8">
        <v>0</v>
      </c>
      <c r="Y146" s="8">
        <v>121</v>
      </c>
      <c r="Z146" s="8">
        <v>4</v>
      </c>
      <c r="AA146" s="19">
        <v>0</v>
      </c>
      <c r="AB146" s="8">
        <v>0</v>
      </c>
      <c r="AC146" s="8">
        <v>0</v>
      </c>
      <c r="AD146" s="8">
        <v>0</v>
      </c>
      <c r="AE146" s="8">
        <v>0</v>
      </c>
      <c r="AF146" s="8">
        <v>55.26315789473685</v>
      </c>
      <c r="AG146" s="8" t="s">
        <v>1686</v>
      </c>
      <c r="AH146" s="8" t="s">
        <v>1687</v>
      </c>
      <c r="AI146" s="60">
        <v>81.726500000000001</v>
      </c>
      <c r="AJ146" s="60">
        <v>391.43400000000003</v>
      </c>
      <c r="AK146" s="60">
        <v>127.4815</v>
      </c>
      <c r="AL146" s="60">
        <f>Table2[[#This Row],[Company Direct Land Through FY20]]+Table2[[#This Row],[Company Direct Land FY20 and After]]</f>
        <v>518.91550000000007</v>
      </c>
      <c r="AM146" s="60">
        <v>63.764099999999999</v>
      </c>
      <c r="AN146" s="60">
        <v>377.25880000000001</v>
      </c>
      <c r="AO146" s="60">
        <v>99.462800000000001</v>
      </c>
      <c r="AP146" s="60">
        <f>Table2[[#This Row],[Company Direct Building Through FY20]]+Table2[[#This Row],[Company Direct Building FY20 and After]]</f>
        <v>476.72160000000002</v>
      </c>
      <c r="AQ146" s="60">
        <v>0</v>
      </c>
      <c r="AR146" s="60">
        <v>27.335100000000001</v>
      </c>
      <c r="AS146" s="60">
        <v>0</v>
      </c>
      <c r="AT146" s="60">
        <f>Table2[[#This Row],[Mortgage Recording Tax Through FY20]]+Table2[[#This Row],[Mortgage Recording Tax FY20 and After]]</f>
        <v>27.335100000000001</v>
      </c>
      <c r="AU146" s="60">
        <v>136.10919999999999</v>
      </c>
      <c r="AV146" s="60">
        <v>564.52070000000003</v>
      </c>
      <c r="AW146" s="60">
        <v>212.3109</v>
      </c>
      <c r="AX146" s="60">
        <f>Table2[[#This Row],[Pilot Savings Through FY20]]+Table2[[#This Row],[Pilot Savings FY20 and After]]</f>
        <v>776.83159999999998</v>
      </c>
      <c r="AY146" s="60">
        <v>0</v>
      </c>
      <c r="AZ146" s="60">
        <v>27.335100000000001</v>
      </c>
      <c r="BA146" s="60">
        <v>0</v>
      </c>
      <c r="BB146" s="60">
        <f>Table2[[#This Row],[Mortgage Recording Tax Exemption Through FY20]]+Table2[[#This Row],[Indirect and Induced Land FY20]]</f>
        <v>117.34909999999999</v>
      </c>
      <c r="BC146" s="60">
        <v>90.013999999999996</v>
      </c>
      <c r="BD146" s="60">
        <v>644.52099999999996</v>
      </c>
      <c r="BE146" s="60">
        <v>140.40899999999999</v>
      </c>
      <c r="BF146" s="60">
        <f>Table2[[#This Row],[Indirect and Induced Land Through FY20]]+Table2[[#This Row],[Indirect and Induced Land FY20 and After]]</f>
        <v>784.93</v>
      </c>
      <c r="BG146" s="60">
        <v>319.14069999999998</v>
      </c>
      <c r="BH146" s="60">
        <v>2285.1197000000002</v>
      </c>
      <c r="BI146" s="60">
        <v>497.8141</v>
      </c>
      <c r="BJ146" s="60">
        <f>Table2[[#This Row],[Indirect and Induced Building Through FY20]]+Table2[[#This Row],[Indirect and Induced Building FY20 and After]]</f>
        <v>2782.9338000000002</v>
      </c>
      <c r="BK146" s="60">
        <v>418.53609999999998</v>
      </c>
      <c r="BL146" s="60">
        <v>3133.8128000000002</v>
      </c>
      <c r="BM146" s="60">
        <v>652.85649999999998</v>
      </c>
      <c r="BN146" s="60">
        <f>Table2[[#This Row],[TOTAL Real Property Related Taxes Through FY20]]+Table2[[#This Row],[TOTAL Real Property Related Taxes FY20 and After]]</f>
        <v>3786.6693</v>
      </c>
      <c r="BO146" s="60">
        <v>1064.9454000000001</v>
      </c>
      <c r="BP146" s="60">
        <v>8636.4153999999999</v>
      </c>
      <c r="BQ146" s="60">
        <v>1661.1632</v>
      </c>
      <c r="BR146" s="60">
        <f>Table2[[#This Row],[Company Direct Through FY20]]+Table2[[#This Row],[Company Direct FY20 and After]]</f>
        <v>10297.578600000001</v>
      </c>
      <c r="BS146" s="60">
        <v>0</v>
      </c>
      <c r="BT146" s="60">
        <v>8.1191999999999993</v>
      </c>
      <c r="BU146" s="60">
        <v>0</v>
      </c>
      <c r="BV146" s="60">
        <f>Table2[[#This Row],[Sales Tax Exemption Through FY20]]+Table2[[#This Row],[Sales Tax Exemption FY20 and After]]</f>
        <v>8.1191999999999993</v>
      </c>
      <c r="BW146" s="60">
        <v>0</v>
      </c>
      <c r="BX146" s="60">
        <v>0</v>
      </c>
      <c r="BY146" s="60">
        <v>0</v>
      </c>
      <c r="BZ146" s="60">
        <f>Table2[[#This Row],[Energy Tax Savings Through FY20]]+Table2[[#This Row],[Energy Tax Savings FY20 and After]]</f>
        <v>0</v>
      </c>
      <c r="CA146" s="60">
        <v>0</v>
      </c>
      <c r="CB146" s="60">
        <v>1.2837000000000001</v>
      </c>
      <c r="CC146" s="60">
        <v>0</v>
      </c>
      <c r="CD146" s="60">
        <f>Table2[[#This Row],[Tax Exempt Bond Savings Through FY20]]+Table2[[#This Row],[Tax Exempt Bond Savings FY20 and After]]</f>
        <v>1.2837000000000001</v>
      </c>
      <c r="CE146" s="60">
        <v>407.4563</v>
      </c>
      <c r="CF146" s="60">
        <v>3716.0421999999999</v>
      </c>
      <c r="CG146" s="60">
        <v>635.57389999999998</v>
      </c>
      <c r="CH146" s="60">
        <f>Table2[[#This Row],[Indirect and Induced Through FY20]]+Table2[[#This Row],[Indirect and Induced FY20 and After]]</f>
        <v>4351.6161000000002</v>
      </c>
      <c r="CI146" s="60">
        <v>1472.4016999999999</v>
      </c>
      <c r="CJ146" s="60">
        <v>12343.054700000001</v>
      </c>
      <c r="CK146" s="60">
        <v>2296.7370999999998</v>
      </c>
      <c r="CL146" s="60">
        <f>Table2[[#This Row],[TOTAL Income Consumption Use Taxes Through FY20]]+Table2[[#This Row],[TOTAL Income Consumption Use Taxes FY20 and After]]</f>
        <v>14639.791800000001</v>
      </c>
      <c r="CM146" s="60">
        <v>136.10919999999999</v>
      </c>
      <c r="CN146" s="60">
        <v>601.25869999999998</v>
      </c>
      <c r="CO146" s="60">
        <v>212.3109</v>
      </c>
      <c r="CP146" s="60">
        <f>Table2[[#This Row],[Assistance Provided Through FY20]]+Table2[[#This Row],[Assistance Provided FY20 and After]]</f>
        <v>813.56960000000004</v>
      </c>
      <c r="CQ146" s="60">
        <v>0</v>
      </c>
      <c r="CR146" s="60">
        <v>0</v>
      </c>
      <c r="CS146" s="60">
        <v>0</v>
      </c>
      <c r="CT146" s="60">
        <f>Table2[[#This Row],[Recapture Cancellation Reduction Amount Through FY20]]+Table2[[#This Row],[Recapture Cancellation Reduction Amount FY20 and After]]</f>
        <v>0</v>
      </c>
      <c r="CU146" s="60">
        <v>0</v>
      </c>
      <c r="CV146" s="60">
        <v>0</v>
      </c>
      <c r="CW146" s="60">
        <v>0</v>
      </c>
      <c r="CX146" s="60">
        <f>Table2[[#This Row],[Penalty Paid Through FY20]]+Table2[[#This Row],[Penalty Paid FY20 and After]]</f>
        <v>0</v>
      </c>
      <c r="CY146" s="60">
        <v>136.10919999999999</v>
      </c>
      <c r="CZ146" s="60">
        <v>601.25869999999998</v>
      </c>
      <c r="DA146" s="60">
        <v>212.3109</v>
      </c>
      <c r="DB146" s="60">
        <f>Table2[[#This Row],[TOTAL Assistance Net of Recapture Penalties Through FY20]]+Table2[[#This Row],[TOTAL Assistance Net of Recapture Penalties FY20 and After]]</f>
        <v>813.56960000000004</v>
      </c>
      <c r="DC146" s="60">
        <v>1210.4359999999999</v>
      </c>
      <c r="DD146" s="60">
        <v>9432.4433000000008</v>
      </c>
      <c r="DE146" s="60">
        <v>1888.1075000000001</v>
      </c>
      <c r="DF146" s="60">
        <f>Table2[[#This Row],[Company Direct Tax Revenue Before Assistance Through FY20]]+Table2[[#This Row],[Company Direct Tax Revenue Before Assistance FY20 and After]]</f>
        <v>11320.550800000001</v>
      </c>
      <c r="DG146" s="60">
        <v>816.61099999999999</v>
      </c>
      <c r="DH146" s="60">
        <v>6645.6828999999998</v>
      </c>
      <c r="DI146" s="60">
        <v>1273.797</v>
      </c>
      <c r="DJ146" s="60">
        <f>Table2[[#This Row],[Indirect and Induced Tax Revenues FY20 and After]]+Table2[[#This Row],[Indirect and Induced Tax Revenues Through FY20]]</f>
        <v>7919.4799000000003</v>
      </c>
      <c r="DK146" s="60">
        <v>2027.047</v>
      </c>
      <c r="DL146" s="60">
        <v>16078.126200000001</v>
      </c>
      <c r="DM146" s="60">
        <v>3161.9045000000001</v>
      </c>
      <c r="DN146" s="60">
        <f>Table2[[#This Row],[TOTAL Tax Revenues Before Assistance FY20 and After]]+Table2[[#This Row],[TOTAL Tax Revenues Before Assistance Through FY20]]</f>
        <v>19240.030699999999</v>
      </c>
      <c r="DO146" s="60">
        <v>1890.9377999999999</v>
      </c>
      <c r="DP146" s="60">
        <v>15476.8675</v>
      </c>
      <c r="DQ146" s="60">
        <v>2949.5936000000002</v>
      </c>
      <c r="DR146" s="60">
        <f>Table2[[#This Row],[TOTAL Tax Revenues Net of Assistance Recapture and Penalty Through FY20]]+Table2[[#This Row],[TOTAL Tax Revenues Net of Assistance Recapture and Penalty FY20 and After]]</f>
        <v>18426.4611</v>
      </c>
      <c r="DS146" s="60">
        <v>0</v>
      </c>
      <c r="DT146" s="60">
        <v>0</v>
      </c>
      <c r="DU146" s="60">
        <v>0</v>
      </c>
      <c r="DV146" s="60">
        <v>0</v>
      </c>
      <c r="DW146" s="74">
        <v>18</v>
      </c>
      <c r="DX146" s="74">
        <v>0</v>
      </c>
      <c r="DY146" s="74">
        <v>0</v>
      </c>
      <c r="DZ146" s="74">
        <v>96</v>
      </c>
      <c r="EA146" s="74">
        <v>18</v>
      </c>
      <c r="EB146" s="74">
        <v>0</v>
      </c>
      <c r="EC146" s="74">
        <v>0</v>
      </c>
      <c r="ED146" s="74">
        <v>96</v>
      </c>
      <c r="EE146" s="74">
        <v>100</v>
      </c>
      <c r="EF146" s="74">
        <v>0</v>
      </c>
      <c r="EG146" s="74">
        <v>0</v>
      </c>
      <c r="EH146" s="74">
        <v>100</v>
      </c>
      <c r="EI146" s="8">
        <f>Table2[[#This Row],[Total Industrial Employees FY20]]+Table2[[#This Row],[Total Restaurant Employees FY20]]+Table2[[#This Row],[Total Retail Employees FY20]]+Table2[[#This Row],[Total Other Employees FY20]]</f>
        <v>114</v>
      </c>
      <c r="EJ146" s="8">
        <f>Table2[[#This Row],[Number of Industrial Employees Earning More than Living Wage FY20]]+Table2[[#This Row],[Number of Restaurant Employees Earning More than Living Wage FY20]]+Table2[[#This Row],[Number of Retail Employees Earning More than Living Wage FY20]]+Table2[[#This Row],[Number of Other Employees Earning More than Living Wage FY20]]</f>
        <v>114</v>
      </c>
      <c r="EK146" s="72">
        <f>Table2[[#This Row],[Total Employees Earning More than Living Wage FY20]]/Table2[[#This Row],[Total Jobs FY20]]</f>
        <v>1</v>
      </c>
    </row>
    <row r="147" spans="1:141" x14ac:dyDescent="0.25">
      <c r="A147" s="9">
        <v>92699</v>
      </c>
      <c r="B147" s="11" t="s">
        <v>241</v>
      </c>
      <c r="C147" s="11" t="s">
        <v>695</v>
      </c>
      <c r="D147" s="11" t="s">
        <v>1046</v>
      </c>
      <c r="E147" s="15">
        <v>4</v>
      </c>
      <c r="F147" s="7">
        <v>1503</v>
      </c>
      <c r="G147" s="7">
        <v>1</v>
      </c>
      <c r="H147" s="7">
        <v>20359</v>
      </c>
      <c r="I147" s="7">
        <v>79151</v>
      </c>
      <c r="J147" s="7">
        <v>611110</v>
      </c>
      <c r="K147" s="11" t="s">
        <v>1067</v>
      </c>
      <c r="L147" s="11" t="s">
        <v>1177</v>
      </c>
      <c r="M147" s="11" t="s">
        <v>1178</v>
      </c>
      <c r="N147" s="18">
        <v>15115000</v>
      </c>
      <c r="O147" s="11" t="s">
        <v>1663</v>
      </c>
      <c r="P147" s="8">
        <v>5</v>
      </c>
      <c r="Q147" s="8">
        <v>28</v>
      </c>
      <c r="R147" s="8">
        <v>197</v>
      </c>
      <c r="S147" s="8">
        <v>0</v>
      </c>
      <c r="T147" s="8">
        <v>0</v>
      </c>
      <c r="U147" s="8">
        <v>230</v>
      </c>
      <c r="V147" s="8">
        <v>213</v>
      </c>
      <c r="W147" s="8">
        <v>0</v>
      </c>
      <c r="X147" s="8">
        <v>0</v>
      </c>
      <c r="Y147" s="8">
        <v>142</v>
      </c>
      <c r="Z147" s="8">
        <v>2</v>
      </c>
      <c r="AA147" s="19">
        <v>0</v>
      </c>
      <c r="AB147" s="8">
        <v>0</v>
      </c>
      <c r="AC147" s="8">
        <v>0</v>
      </c>
      <c r="AD147" s="8">
        <v>0</v>
      </c>
      <c r="AE147" s="8">
        <v>0</v>
      </c>
      <c r="AF147" s="8">
        <v>71.304347826086953</v>
      </c>
      <c r="AG147" s="8" t="s">
        <v>1686</v>
      </c>
      <c r="AH147" s="8" t="s">
        <v>1687</v>
      </c>
      <c r="AI147" s="60">
        <v>0</v>
      </c>
      <c r="AJ147" s="60">
        <v>0</v>
      </c>
      <c r="AK147" s="60">
        <v>0</v>
      </c>
      <c r="AL147" s="60">
        <f>Table2[[#This Row],[Company Direct Land Through FY20]]+Table2[[#This Row],[Company Direct Land FY20 and After]]</f>
        <v>0</v>
      </c>
      <c r="AM147" s="60">
        <v>0</v>
      </c>
      <c r="AN147" s="60">
        <v>0</v>
      </c>
      <c r="AO147" s="60">
        <v>0</v>
      </c>
      <c r="AP147" s="60">
        <f>Table2[[#This Row],[Company Direct Building Through FY20]]+Table2[[#This Row],[Company Direct Building FY20 and After]]</f>
        <v>0</v>
      </c>
      <c r="AQ147" s="60">
        <v>0</v>
      </c>
      <c r="AR147" s="60">
        <v>0</v>
      </c>
      <c r="AS147" s="60">
        <v>0</v>
      </c>
      <c r="AT147" s="60">
        <f>Table2[[#This Row],[Mortgage Recording Tax Through FY20]]+Table2[[#This Row],[Mortgage Recording Tax FY20 and After]]</f>
        <v>0</v>
      </c>
      <c r="AU147" s="60">
        <v>0</v>
      </c>
      <c r="AV147" s="60">
        <v>0</v>
      </c>
      <c r="AW147" s="60">
        <v>0</v>
      </c>
      <c r="AX147" s="60">
        <f>Table2[[#This Row],[Pilot Savings Through FY20]]+Table2[[#This Row],[Pilot Savings FY20 and After]]</f>
        <v>0</v>
      </c>
      <c r="AY147" s="60">
        <v>0</v>
      </c>
      <c r="AZ147" s="60">
        <v>0</v>
      </c>
      <c r="BA147" s="60">
        <v>0</v>
      </c>
      <c r="BB147" s="60">
        <f>Table2[[#This Row],[Mortgage Recording Tax Exemption Through FY20]]+Table2[[#This Row],[Indirect and Induced Land FY20]]</f>
        <v>85.367500000000007</v>
      </c>
      <c r="BC147" s="60">
        <v>85.367500000000007</v>
      </c>
      <c r="BD147" s="60">
        <v>707.13459999999998</v>
      </c>
      <c r="BE147" s="60">
        <v>238.07579999999999</v>
      </c>
      <c r="BF147" s="60">
        <f>Table2[[#This Row],[Indirect and Induced Land Through FY20]]+Table2[[#This Row],[Indirect and Induced Land FY20 and After]]</f>
        <v>945.21039999999994</v>
      </c>
      <c r="BG147" s="60">
        <v>302.66669999999999</v>
      </c>
      <c r="BH147" s="60">
        <v>2507.1138000000001</v>
      </c>
      <c r="BI147" s="60">
        <v>844.08770000000004</v>
      </c>
      <c r="BJ147" s="60">
        <f>Table2[[#This Row],[Indirect and Induced Building Through FY20]]+Table2[[#This Row],[Indirect and Induced Building FY20 and After]]</f>
        <v>3351.2015000000001</v>
      </c>
      <c r="BK147" s="60">
        <v>388.0342</v>
      </c>
      <c r="BL147" s="60">
        <v>3214.2483999999999</v>
      </c>
      <c r="BM147" s="60">
        <v>1082.1635000000001</v>
      </c>
      <c r="BN147" s="60">
        <f>Table2[[#This Row],[TOTAL Real Property Related Taxes Through FY20]]+Table2[[#This Row],[TOTAL Real Property Related Taxes FY20 and After]]</f>
        <v>4296.4119000000001</v>
      </c>
      <c r="BO147" s="60">
        <v>358.2475</v>
      </c>
      <c r="BP147" s="60">
        <v>3103.0549000000001</v>
      </c>
      <c r="BQ147" s="60">
        <v>999.09349999999995</v>
      </c>
      <c r="BR147" s="60">
        <f>Table2[[#This Row],[Company Direct Through FY20]]+Table2[[#This Row],[Company Direct FY20 and After]]</f>
        <v>4102.1484</v>
      </c>
      <c r="BS147" s="60">
        <v>0</v>
      </c>
      <c r="BT147" s="60">
        <v>0</v>
      </c>
      <c r="BU147" s="60">
        <v>0</v>
      </c>
      <c r="BV147" s="60">
        <f>Table2[[#This Row],[Sales Tax Exemption Through FY20]]+Table2[[#This Row],[Sales Tax Exemption FY20 and After]]</f>
        <v>0</v>
      </c>
      <c r="BW147" s="60">
        <v>0</v>
      </c>
      <c r="BX147" s="60">
        <v>0</v>
      </c>
      <c r="BY147" s="60">
        <v>0</v>
      </c>
      <c r="BZ147" s="60">
        <f>Table2[[#This Row],[Energy Tax Savings Through FY20]]+Table2[[#This Row],[Energy Tax Savings FY20 and After]]</f>
        <v>0</v>
      </c>
      <c r="CA147" s="60">
        <v>3.3081999999999998</v>
      </c>
      <c r="CB147" s="60">
        <v>58.225499999999997</v>
      </c>
      <c r="CC147" s="60">
        <v>7.4528999999999996</v>
      </c>
      <c r="CD147" s="60">
        <f>Table2[[#This Row],[Tax Exempt Bond Savings Through FY20]]+Table2[[#This Row],[Tax Exempt Bond Savings FY20 and After]]</f>
        <v>65.678399999999996</v>
      </c>
      <c r="CE147" s="60">
        <v>345.97280000000001</v>
      </c>
      <c r="CF147" s="60">
        <v>3650.9353999999998</v>
      </c>
      <c r="CG147" s="60">
        <v>964.86130000000003</v>
      </c>
      <c r="CH147" s="60">
        <f>Table2[[#This Row],[Indirect and Induced Through FY20]]+Table2[[#This Row],[Indirect and Induced FY20 and After]]</f>
        <v>4615.7966999999999</v>
      </c>
      <c r="CI147" s="60">
        <v>700.91210000000001</v>
      </c>
      <c r="CJ147" s="60">
        <v>6695.7647999999999</v>
      </c>
      <c r="CK147" s="60">
        <v>1956.5019</v>
      </c>
      <c r="CL147" s="60">
        <f>Table2[[#This Row],[TOTAL Income Consumption Use Taxes Through FY20]]+Table2[[#This Row],[TOTAL Income Consumption Use Taxes FY20 and After]]</f>
        <v>8652.2667000000001</v>
      </c>
      <c r="CM147" s="60">
        <v>3.3081999999999998</v>
      </c>
      <c r="CN147" s="60">
        <v>58.225499999999997</v>
      </c>
      <c r="CO147" s="60">
        <v>7.4528999999999996</v>
      </c>
      <c r="CP147" s="60">
        <f>Table2[[#This Row],[Assistance Provided Through FY20]]+Table2[[#This Row],[Assistance Provided FY20 and After]]</f>
        <v>65.678399999999996</v>
      </c>
      <c r="CQ147" s="60">
        <v>0</v>
      </c>
      <c r="CR147" s="60">
        <v>0</v>
      </c>
      <c r="CS147" s="60">
        <v>0</v>
      </c>
      <c r="CT147" s="60">
        <f>Table2[[#This Row],[Recapture Cancellation Reduction Amount Through FY20]]+Table2[[#This Row],[Recapture Cancellation Reduction Amount FY20 and After]]</f>
        <v>0</v>
      </c>
      <c r="CU147" s="60">
        <v>0</v>
      </c>
      <c r="CV147" s="60">
        <v>0</v>
      </c>
      <c r="CW147" s="60">
        <v>0</v>
      </c>
      <c r="CX147" s="60">
        <f>Table2[[#This Row],[Penalty Paid Through FY20]]+Table2[[#This Row],[Penalty Paid FY20 and After]]</f>
        <v>0</v>
      </c>
      <c r="CY147" s="60">
        <v>3.3081999999999998</v>
      </c>
      <c r="CZ147" s="60">
        <v>58.225499999999997</v>
      </c>
      <c r="DA147" s="60">
        <v>7.4528999999999996</v>
      </c>
      <c r="DB147" s="60">
        <f>Table2[[#This Row],[TOTAL Assistance Net of Recapture Penalties Through FY20]]+Table2[[#This Row],[TOTAL Assistance Net of Recapture Penalties FY20 and After]]</f>
        <v>65.678399999999996</v>
      </c>
      <c r="DC147" s="60">
        <v>358.2475</v>
      </c>
      <c r="DD147" s="60">
        <v>3103.0549000000001</v>
      </c>
      <c r="DE147" s="60">
        <v>999.09349999999995</v>
      </c>
      <c r="DF147" s="60">
        <f>Table2[[#This Row],[Company Direct Tax Revenue Before Assistance Through FY20]]+Table2[[#This Row],[Company Direct Tax Revenue Before Assistance FY20 and After]]</f>
        <v>4102.1484</v>
      </c>
      <c r="DG147" s="60">
        <v>734.00699999999995</v>
      </c>
      <c r="DH147" s="60">
        <v>6865.1837999999998</v>
      </c>
      <c r="DI147" s="60">
        <v>2047.0247999999999</v>
      </c>
      <c r="DJ147" s="60">
        <f>Table2[[#This Row],[Indirect and Induced Tax Revenues FY20 and After]]+Table2[[#This Row],[Indirect and Induced Tax Revenues Through FY20]]</f>
        <v>8912.2085999999999</v>
      </c>
      <c r="DK147" s="60">
        <v>1092.2545</v>
      </c>
      <c r="DL147" s="60">
        <v>9968.2386999999999</v>
      </c>
      <c r="DM147" s="60">
        <v>3046.1183000000001</v>
      </c>
      <c r="DN147" s="60">
        <f>Table2[[#This Row],[TOTAL Tax Revenues Before Assistance FY20 and After]]+Table2[[#This Row],[TOTAL Tax Revenues Before Assistance Through FY20]]</f>
        <v>13014.357</v>
      </c>
      <c r="DO147" s="60">
        <v>1088.9463000000001</v>
      </c>
      <c r="DP147" s="60">
        <v>9910.0131999999994</v>
      </c>
      <c r="DQ147" s="60">
        <v>3038.6653999999999</v>
      </c>
      <c r="DR147" s="60">
        <f>Table2[[#This Row],[TOTAL Tax Revenues Net of Assistance Recapture and Penalty Through FY20]]+Table2[[#This Row],[TOTAL Tax Revenues Net of Assistance Recapture and Penalty FY20 and After]]</f>
        <v>12948.678599999999</v>
      </c>
      <c r="DS147" s="60">
        <v>0</v>
      </c>
      <c r="DT147" s="60">
        <v>0</v>
      </c>
      <c r="DU147" s="60">
        <v>0</v>
      </c>
      <c r="DV147" s="60">
        <v>0</v>
      </c>
      <c r="DW147" s="74">
        <v>0</v>
      </c>
      <c r="DX147" s="74">
        <v>0</v>
      </c>
      <c r="DY147" s="74">
        <v>0</v>
      </c>
      <c r="DZ147" s="74">
        <v>230</v>
      </c>
      <c r="EA147" s="74">
        <v>0</v>
      </c>
      <c r="EB147" s="74">
        <v>0</v>
      </c>
      <c r="EC147" s="74">
        <v>0</v>
      </c>
      <c r="ED147" s="74">
        <v>230</v>
      </c>
      <c r="EE147" s="74">
        <v>0</v>
      </c>
      <c r="EF147" s="74">
        <v>0</v>
      </c>
      <c r="EG147" s="74">
        <v>0</v>
      </c>
      <c r="EH147" s="74">
        <v>100</v>
      </c>
      <c r="EI147" s="8">
        <f>Table2[[#This Row],[Total Industrial Employees FY20]]+Table2[[#This Row],[Total Restaurant Employees FY20]]+Table2[[#This Row],[Total Retail Employees FY20]]+Table2[[#This Row],[Total Other Employees FY20]]</f>
        <v>230</v>
      </c>
      <c r="EJ147" s="8">
        <f>Table2[[#This Row],[Number of Industrial Employees Earning More than Living Wage FY20]]+Table2[[#This Row],[Number of Restaurant Employees Earning More than Living Wage FY20]]+Table2[[#This Row],[Number of Retail Employees Earning More than Living Wage FY20]]+Table2[[#This Row],[Number of Other Employees Earning More than Living Wage FY20]]</f>
        <v>230</v>
      </c>
      <c r="EK147" s="72">
        <f>Table2[[#This Row],[Total Employees Earning More than Living Wage FY20]]/Table2[[#This Row],[Total Jobs FY20]]</f>
        <v>1</v>
      </c>
    </row>
    <row r="148" spans="1:141" x14ac:dyDescent="0.25">
      <c r="A148" s="9">
        <v>94158</v>
      </c>
      <c r="B148" s="11" t="s">
        <v>555</v>
      </c>
      <c r="C148" s="11" t="s">
        <v>1003</v>
      </c>
      <c r="D148" s="11" t="s">
        <v>1046</v>
      </c>
      <c r="E148" s="15">
        <v>8</v>
      </c>
      <c r="F148" s="7">
        <v>1620</v>
      </c>
      <c r="G148" s="7">
        <v>40</v>
      </c>
      <c r="H148" s="7">
        <v>17163</v>
      </c>
      <c r="I148" s="7">
        <v>67000</v>
      </c>
      <c r="J148" s="7">
        <v>611110</v>
      </c>
      <c r="K148" s="11" t="s">
        <v>1097</v>
      </c>
      <c r="L148" s="11" t="s">
        <v>1598</v>
      </c>
      <c r="M148" s="11" t="s">
        <v>1599</v>
      </c>
      <c r="N148" s="18">
        <v>44000000</v>
      </c>
      <c r="O148" s="11" t="s">
        <v>1671</v>
      </c>
      <c r="P148" s="8">
        <v>0</v>
      </c>
      <c r="Q148" s="8">
        <v>0</v>
      </c>
      <c r="R148" s="8">
        <v>0</v>
      </c>
      <c r="S148" s="8">
        <v>0</v>
      </c>
      <c r="T148" s="8">
        <v>0</v>
      </c>
      <c r="U148" s="8">
        <v>0</v>
      </c>
      <c r="V148" s="8">
        <v>0</v>
      </c>
      <c r="W148" s="8">
        <v>61</v>
      </c>
      <c r="X148" s="8">
        <v>0</v>
      </c>
      <c r="Y148" s="8">
        <v>0</v>
      </c>
      <c r="Z148" s="8">
        <v>9</v>
      </c>
      <c r="AA148" s="19">
        <v>0</v>
      </c>
      <c r="AB148" s="8">
        <v>0</v>
      </c>
      <c r="AC148" s="8">
        <v>0</v>
      </c>
      <c r="AD148" s="8">
        <v>0</v>
      </c>
      <c r="AE148" s="8">
        <v>0</v>
      </c>
      <c r="AF148" s="8">
        <v>0</v>
      </c>
      <c r="AG148" s="8" t="s">
        <v>1686</v>
      </c>
      <c r="AH148" s="8" t="s">
        <v>1687</v>
      </c>
      <c r="AI148" s="60">
        <v>0</v>
      </c>
      <c r="AJ148" s="60">
        <v>0</v>
      </c>
      <c r="AK148" s="60">
        <v>0</v>
      </c>
      <c r="AL148" s="60">
        <f>Table2[[#This Row],[Company Direct Land Through FY20]]+Table2[[#This Row],[Company Direct Land FY20 and After]]</f>
        <v>0</v>
      </c>
      <c r="AM148" s="60">
        <v>0</v>
      </c>
      <c r="AN148" s="60">
        <v>0</v>
      </c>
      <c r="AO148" s="60">
        <v>0</v>
      </c>
      <c r="AP148" s="60">
        <f>Table2[[#This Row],[Company Direct Building Through FY20]]+Table2[[#This Row],[Company Direct Building FY20 and After]]</f>
        <v>0</v>
      </c>
      <c r="AQ148" s="60">
        <v>0</v>
      </c>
      <c r="AR148" s="60">
        <v>719.48800000000006</v>
      </c>
      <c r="AS148" s="60">
        <v>0</v>
      </c>
      <c r="AT148" s="60">
        <f>Table2[[#This Row],[Mortgage Recording Tax Through FY20]]+Table2[[#This Row],[Mortgage Recording Tax FY20 and After]]</f>
        <v>719.48800000000006</v>
      </c>
      <c r="AU148" s="60">
        <v>0</v>
      </c>
      <c r="AV148" s="60">
        <v>0</v>
      </c>
      <c r="AW148" s="60">
        <v>0</v>
      </c>
      <c r="AX148" s="60">
        <f>Table2[[#This Row],[Pilot Savings Through FY20]]+Table2[[#This Row],[Pilot Savings FY20 and After]]</f>
        <v>0</v>
      </c>
      <c r="AY148" s="60">
        <v>0</v>
      </c>
      <c r="AZ148" s="60">
        <v>719.48800000000006</v>
      </c>
      <c r="BA148" s="60">
        <v>0</v>
      </c>
      <c r="BB148" s="60">
        <f>Table2[[#This Row],[Mortgage Recording Tax Exemption Through FY20]]+Table2[[#This Row],[Indirect and Induced Land FY20]]</f>
        <v>769.26980000000003</v>
      </c>
      <c r="BC148" s="60">
        <v>49.781799999999997</v>
      </c>
      <c r="BD148" s="60">
        <v>171.83959999999999</v>
      </c>
      <c r="BE148" s="60">
        <v>189.46340000000001</v>
      </c>
      <c r="BF148" s="60">
        <f>Table2[[#This Row],[Indirect and Induced Land Through FY20]]+Table2[[#This Row],[Indirect and Induced Land FY20 and After]]</f>
        <v>361.303</v>
      </c>
      <c r="BG148" s="60">
        <v>176.4991</v>
      </c>
      <c r="BH148" s="60">
        <v>609.24959999999999</v>
      </c>
      <c r="BI148" s="60">
        <v>671.73429999999996</v>
      </c>
      <c r="BJ148" s="60">
        <f>Table2[[#This Row],[Indirect and Induced Building Through FY20]]+Table2[[#This Row],[Indirect and Induced Building FY20 and After]]</f>
        <v>1280.9838999999999</v>
      </c>
      <c r="BK148" s="60">
        <v>226.2809</v>
      </c>
      <c r="BL148" s="60">
        <v>781.08920000000001</v>
      </c>
      <c r="BM148" s="60">
        <v>861.19770000000005</v>
      </c>
      <c r="BN148" s="60">
        <f>Table2[[#This Row],[TOTAL Real Property Related Taxes Through FY20]]+Table2[[#This Row],[TOTAL Real Property Related Taxes FY20 and After]]</f>
        <v>1642.2869000000001</v>
      </c>
      <c r="BO148" s="60">
        <v>208.91130000000001</v>
      </c>
      <c r="BP148" s="60">
        <v>752.28859999999997</v>
      </c>
      <c r="BQ148" s="60">
        <v>0</v>
      </c>
      <c r="BR148" s="60">
        <f>Table2[[#This Row],[Company Direct Through FY20]]+Table2[[#This Row],[Company Direct FY20 and After]]</f>
        <v>752.28859999999997</v>
      </c>
      <c r="BS148" s="60">
        <v>0</v>
      </c>
      <c r="BT148" s="60">
        <v>0</v>
      </c>
      <c r="BU148" s="60">
        <v>0</v>
      </c>
      <c r="BV148" s="60">
        <f>Table2[[#This Row],[Sales Tax Exemption Through FY20]]+Table2[[#This Row],[Sales Tax Exemption FY20 and After]]</f>
        <v>0</v>
      </c>
      <c r="BW148" s="60">
        <v>0</v>
      </c>
      <c r="BX148" s="60">
        <v>0</v>
      </c>
      <c r="BY148" s="60">
        <v>0</v>
      </c>
      <c r="BZ148" s="60">
        <f>Table2[[#This Row],[Energy Tax Savings Through FY20]]+Table2[[#This Row],[Energy Tax Savings FY20 and After]]</f>
        <v>0</v>
      </c>
      <c r="CA148" s="60">
        <v>25.6538</v>
      </c>
      <c r="CB148" s="60">
        <v>59.909700000000001</v>
      </c>
      <c r="CC148" s="60">
        <v>297.00229999999999</v>
      </c>
      <c r="CD148" s="60">
        <f>Table2[[#This Row],[Tax Exempt Bond Savings Through FY20]]+Table2[[#This Row],[Tax Exempt Bond Savings FY20 and After]]</f>
        <v>356.91199999999998</v>
      </c>
      <c r="CE148" s="60">
        <v>201.75290000000001</v>
      </c>
      <c r="CF148" s="60">
        <v>738.93179999999995</v>
      </c>
      <c r="CG148" s="60">
        <v>3498.5281</v>
      </c>
      <c r="CH148" s="60">
        <f>Table2[[#This Row],[Indirect and Induced Through FY20]]+Table2[[#This Row],[Indirect and Induced FY20 and After]]</f>
        <v>4237.4598999999998</v>
      </c>
      <c r="CI148" s="60">
        <v>385.0104</v>
      </c>
      <c r="CJ148" s="60">
        <v>1431.3107</v>
      </c>
      <c r="CK148" s="60">
        <v>3201.5257999999999</v>
      </c>
      <c r="CL148" s="60">
        <f>Table2[[#This Row],[TOTAL Income Consumption Use Taxes Through FY20]]+Table2[[#This Row],[TOTAL Income Consumption Use Taxes FY20 and After]]</f>
        <v>4632.8364999999994</v>
      </c>
      <c r="CM148" s="60">
        <v>25.6538</v>
      </c>
      <c r="CN148" s="60">
        <v>779.39769999999999</v>
      </c>
      <c r="CO148" s="60">
        <v>297.00229999999999</v>
      </c>
      <c r="CP148" s="60">
        <f>Table2[[#This Row],[Assistance Provided Through FY20]]+Table2[[#This Row],[Assistance Provided FY20 and After]]</f>
        <v>1076.4000000000001</v>
      </c>
      <c r="CQ148" s="60">
        <v>0</v>
      </c>
      <c r="CR148" s="60">
        <v>0</v>
      </c>
      <c r="CS148" s="60">
        <v>0</v>
      </c>
      <c r="CT148" s="60">
        <f>Table2[[#This Row],[Recapture Cancellation Reduction Amount Through FY20]]+Table2[[#This Row],[Recapture Cancellation Reduction Amount FY20 and After]]</f>
        <v>0</v>
      </c>
      <c r="CU148" s="60">
        <v>0</v>
      </c>
      <c r="CV148" s="60">
        <v>0</v>
      </c>
      <c r="CW148" s="60">
        <v>0</v>
      </c>
      <c r="CX148" s="60">
        <f>Table2[[#This Row],[Penalty Paid Through FY20]]+Table2[[#This Row],[Penalty Paid FY20 and After]]</f>
        <v>0</v>
      </c>
      <c r="CY148" s="60">
        <v>25.6538</v>
      </c>
      <c r="CZ148" s="60">
        <v>779.39769999999999</v>
      </c>
      <c r="DA148" s="60">
        <v>297.00229999999999</v>
      </c>
      <c r="DB148" s="60">
        <f>Table2[[#This Row],[TOTAL Assistance Net of Recapture Penalties Through FY20]]+Table2[[#This Row],[TOTAL Assistance Net of Recapture Penalties FY20 and After]]</f>
        <v>1076.4000000000001</v>
      </c>
      <c r="DC148" s="60">
        <v>208.91130000000001</v>
      </c>
      <c r="DD148" s="60">
        <v>1471.7765999999999</v>
      </c>
      <c r="DE148" s="60">
        <v>0</v>
      </c>
      <c r="DF148" s="60">
        <f>Table2[[#This Row],[Company Direct Tax Revenue Before Assistance Through FY20]]+Table2[[#This Row],[Company Direct Tax Revenue Before Assistance FY20 and After]]</f>
        <v>1471.7765999999999</v>
      </c>
      <c r="DG148" s="60">
        <v>428.03379999999999</v>
      </c>
      <c r="DH148" s="60">
        <v>1520.021</v>
      </c>
      <c r="DI148" s="60">
        <v>4359.7258000000002</v>
      </c>
      <c r="DJ148" s="60">
        <f>Table2[[#This Row],[Indirect and Induced Tax Revenues FY20 and After]]+Table2[[#This Row],[Indirect and Induced Tax Revenues Through FY20]]</f>
        <v>5879.7467999999999</v>
      </c>
      <c r="DK148" s="60">
        <v>636.94510000000002</v>
      </c>
      <c r="DL148" s="60">
        <v>2991.7975999999999</v>
      </c>
      <c r="DM148" s="60">
        <v>4359.7258000000002</v>
      </c>
      <c r="DN148" s="60">
        <f>Table2[[#This Row],[TOTAL Tax Revenues Before Assistance FY20 and After]]+Table2[[#This Row],[TOTAL Tax Revenues Before Assistance Through FY20]]</f>
        <v>7351.5234</v>
      </c>
      <c r="DO148" s="60">
        <v>611.29129999999998</v>
      </c>
      <c r="DP148" s="60">
        <v>2212.3998999999999</v>
      </c>
      <c r="DQ148" s="60">
        <v>4062.7235000000001</v>
      </c>
      <c r="DR148" s="60">
        <f>Table2[[#This Row],[TOTAL Tax Revenues Net of Assistance Recapture and Penalty Through FY20]]+Table2[[#This Row],[TOTAL Tax Revenues Net of Assistance Recapture and Penalty FY20 and After]]</f>
        <v>6275.1234000000004</v>
      </c>
      <c r="DS148" s="60">
        <v>0</v>
      </c>
      <c r="DT148" s="60">
        <v>0</v>
      </c>
      <c r="DU148" s="60">
        <v>0</v>
      </c>
      <c r="DV148" s="60">
        <v>0</v>
      </c>
      <c r="DW148" s="74">
        <v>0</v>
      </c>
      <c r="DX148" s="74">
        <v>0</v>
      </c>
      <c r="DY148" s="74">
        <v>0</v>
      </c>
      <c r="DZ148" s="74">
        <v>61</v>
      </c>
      <c r="EA148" s="74">
        <v>0</v>
      </c>
      <c r="EB148" s="74">
        <v>0</v>
      </c>
      <c r="EC148" s="74">
        <v>0</v>
      </c>
      <c r="ED148" s="74">
        <v>61</v>
      </c>
      <c r="EE148" s="74">
        <v>0</v>
      </c>
      <c r="EF148" s="74">
        <v>0</v>
      </c>
      <c r="EG148" s="74">
        <v>0</v>
      </c>
      <c r="EH148" s="74">
        <v>100</v>
      </c>
      <c r="EI148" s="8">
        <f>Table2[[#This Row],[Total Industrial Employees FY20]]+Table2[[#This Row],[Total Restaurant Employees FY20]]+Table2[[#This Row],[Total Retail Employees FY20]]+Table2[[#This Row],[Total Other Employees FY20]]</f>
        <v>61</v>
      </c>
      <c r="EJ148" s="8">
        <f>Table2[[#This Row],[Number of Industrial Employees Earning More than Living Wage FY20]]+Table2[[#This Row],[Number of Restaurant Employees Earning More than Living Wage FY20]]+Table2[[#This Row],[Number of Retail Employees Earning More than Living Wage FY20]]+Table2[[#This Row],[Number of Other Employees Earning More than Living Wage FY20]]</f>
        <v>61</v>
      </c>
      <c r="EK148" s="72">
        <f>Table2[[#This Row],[Total Employees Earning More than Living Wage FY20]]/Table2[[#This Row],[Total Jobs FY20]]</f>
        <v>1</v>
      </c>
    </row>
    <row r="149" spans="1:141" x14ac:dyDescent="0.25">
      <c r="A149" s="9">
        <v>93280</v>
      </c>
      <c r="B149" s="11" t="s">
        <v>317</v>
      </c>
      <c r="C149" s="11" t="s">
        <v>770</v>
      </c>
      <c r="D149" s="11" t="s">
        <v>1045</v>
      </c>
      <c r="E149" s="15">
        <v>30</v>
      </c>
      <c r="F149" s="7">
        <v>3810</v>
      </c>
      <c r="G149" s="7">
        <v>420</v>
      </c>
      <c r="H149" s="7">
        <v>50940</v>
      </c>
      <c r="I149" s="7">
        <v>35666</v>
      </c>
      <c r="J149" s="7">
        <v>332322</v>
      </c>
      <c r="K149" s="11" t="s">
        <v>1056</v>
      </c>
      <c r="L149" s="11" t="s">
        <v>1271</v>
      </c>
      <c r="M149" s="11" t="s">
        <v>1259</v>
      </c>
      <c r="N149" s="18">
        <v>9000000</v>
      </c>
      <c r="O149" s="11" t="s">
        <v>1667</v>
      </c>
      <c r="P149" s="8">
        <v>1</v>
      </c>
      <c r="Q149" s="8">
        <v>0</v>
      </c>
      <c r="R149" s="8">
        <v>77</v>
      </c>
      <c r="S149" s="8">
        <v>0</v>
      </c>
      <c r="T149" s="8">
        <v>0</v>
      </c>
      <c r="U149" s="8">
        <v>78</v>
      </c>
      <c r="V149" s="8">
        <v>77</v>
      </c>
      <c r="W149" s="8">
        <v>0</v>
      </c>
      <c r="X149" s="8">
        <v>0</v>
      </c>
      <c r="Y149" s="8">
        <v>107</v>
      </c>
      <c r="Z149" s="8">
        <v>13</v>
      </c>
      <c r="AA149" s="19">
        <v>0</v>
      </c>
      <c r="AB149" s="8">
        <v>0</v>
      </c>
      <c r="AC149" s="8">
        <v>0</v>
      </c>
      <c r="AD149" s="8">
        <v>0</v>
      </c>
      <c r="AE149" s="8">
        <v>0</v>
      </c>
      <c r="AF149" s="8">
        <v>73.076923076923066</v>
      </c>
      <c r="AG149" s="8" t="s">
        <v>1686</v>
      </c>
      <c r="AH149" s="8" t="s">
        <v>1687</v>
      </c>
      <c r="AI149" s="60">
        <v>69.165700000000001</v>
      </c>
      <c r="AJ149" s="60">
        <v>457.2296</v>
      </c>
      <c r="AK149" s="60">
        <v>363.29129999999998</v>
      </c>
      <c r="AL149" s="60">
        <f>Table2[[#This Row],[Company Direct Land Through FY20]]+Table2[[#This Row],[Company Direct Land FY20 and After]]</f>
        <v>820.52089999999998</v>
      </c>
      <c r="AM149" s="60">
        <v>65.544399999999996</v>
      </c>
      <c r="AN149" s="60">
        <v>574.28629999999998</v>
      </c>
      <c r="AO149" s="60">
        <v>344.27080000000001</v>
      </c>
      <c r="AP149" s="60">
        <f>Table2[[#This Row],[Company Direct Building Through FY20]]+Table2[[#This Row],[Company Direct Building FY20 and After]]</f>
        <v>918.55709999999999</v>
      </c>
      <c r="AQ149" s="60">
        <v>0</v>
      </c>
      <c r="AR149" s="60">
        <v>160.77600000000001</v>
      </c>
      <c r="AS149" s="60">
        <v>0</v>
      </c>
      <c r="AT149" s="60">
        <f>Table2[[#This Row],[Mortgage Recording Tax Through FY20]]+Table2[[#This Row],[Mortgage Recording Tax FY20 and After]]</f>
        <v>160.77600000000001</v>
      </c>
      <c r="AU149" s="60">
        <v>80.318100000000001</v>
      </c>
      <c r="AV149" s="60">
        <v>508.05709999999999</v>
      </c>
      <c r="AW149" s="60">
        <v>421.8689</v>
      </c>
      <c r="AX149" s="60">
        <f>Table2[[#This Row],[Pilot Savings Through FY20]]+Table2[[#This Row],[Pilot Savings FY20 and After]]</f>
        <v>929.92599999999993</v>
      </c>
      <c r="AY149" s="60">
        <v>0</v>
      </c>
      <c r="AZ149" s="60">
        <v>160.77600000000001</v>
      </c>
      <c r="BA149" s="60">
        <v>0</v>
      </c>
      <c r="BB149" s="60">
        <f>Table2[[#This Row],[Mortgage Recording Tax Exemption Through FY20]]+Table2[[#This Row],[Indirect and Induced Land FY20]]</f>
        <v>221.57530000000003</v>
      </c>
      <c r="BC149" s="60">
        <v>60.799300000000002</v>
      </c>
      <c r="BD149" s="60">
        <v>594.84569999999997</v>
      </c>
      <c r="BE149" s="60">
        <v>319.34730000000002</v>
      </c>
      <c r="BF149" s="60">
        <f>Table2[[#This Row],[Indirect and Induced Land Through FY20]]+Table2[[#This Row],[Indirect and Induced Land FY20 and After]]</f>
        <v>914.19299999999998</v>
      </c>
      <c r="BG149" s="60">
        <v>215.56120000000001</v>
      </c>
      <c r="BH149" s="60">
        <v>2108.9985999999999</v>
      </c>
      <c r="BI149" s="60">
        <v>1132.2311</v>
      </c>
      <c r="BJ149" s="60">
        <f>Table2[[#This Row],[Indirect and Induced Building Through FY20]]+Table2[[#This Row],[Indirect and Induced Building FY20 and After]]</f>
        <v>3241.2296999999999</v>
      </c>
      <c r="BK149" s="60">
        <v>330.7525</v>
      </c>
      <c r="BL149" s="60">
        <v>3227.3031000000001</v>
      </c>
      <c r="BM149" s="60">
        <v>1737.2716</v>
      </c>
      <c r="BN149" s="60">
        <f>Table2[[#This Row],[TOTAL Real Property Related Taxes Through FY20]]+Table2[[#This Row],[TOTAL Real Property Related Taxes FY20 and After]]</f>
        <v>4964.5747000000001</v>
      </c>
      <c r="BO149" s="60">
        <v>719.30529999999999</v>
      </c>
      <c r="BP149" s="60">
        <v>7524.2979999999998</v>
      </c>
      <c r="BQ149" s="60">
        <v>3778.1367</v>
      </c>
      <c r="BR149" s="60">
        <f>Table2[[#This Row],[Company Direct Through FY20]]+Table2[[#This Row],[Company Direct FY20 and After]]</f>
        <v>11302.4347</v>
      </c>
      <c r="BS149" s="60">
        <v>0</v>
      </c>
      <c r="BT149" s="60">
        <v>66.829099999999997</v>
      </c>
      <c r="BU149" s="60">
        <v>0</v>
      </c>
      <c r="BV149" s="60">
        <f>Table2[[#This Row],[Sales Tax Exemption Through FY20]]+Table2[[#This Row],[Sales Tax Exemption FY20 and After]]</f>
        <v>66.829099999999997</v>
      </c>
      <c r="BW149" s="60">
        <v>0</v>
      </c>
      <c r="BX149" s="60">
        <v>0</v>
      </c>
      <c r="BY149" s="60">
        <v>0</v>
      </c>
      <c r="BZ149" s="60">
        <f>Table2[[#This Row],[Energy Tax Savings Through FY20]]+Table2[[#This Row],[Energy Tax Savings FY20 and After]]</f>
        <v>0</v>
      </c>
      <c r="CA149" s="60">
        <v>5.1353999999999997</v>
      </c>
      <c r="CB149" s="60">
        <v>66.289100000000005</v>
      </c>
      <c r="CC149" s="60">
        <v>21.6463</v>
      </c>
      <c r="CD149" s="60">
        <f>Table2[[#This Row],[Tax Exempt Bond Savings Through FY20]]+Table2[[#This Row],[Tax Exempt Bond Savings FY20 and After]]</f>
        <v>87.935400000000001</v>
      </c>
      <c r="CE149" s="60">
        <v>275.21339999999998</v>
      </c>
      <c r="CF149" s="60">
        <v>3272.8501999999999</v>
      </c>
      <c r="CG149" s="60">
        <v>1445.5534</v>
      </c>
      <c r="CH149" s="60">
        <f>Table2[[#This Row],[Indirect and Induced Through FY20]]+Table2[[#This Row],[Indirect and Induced FY20 and After]]</f>
        <v>4718.4035999999996</v>
      </c>
      <c r="CI149" s="60">
        <v>989.38329999999996</v>
      </c>
      <c r="CJ149" s="60">
        <v>10664.03</v>
      </c>
      <c r="CK149" s="60">
        <v>5202.0438000000004</v>
      </c>
      <c r="CL149" s="60">
        <f>Table2[[#This Row],[TOTAL Income Consumption Use Taxes Through FY20]]+Table2[[#This Row],[TOTAL Income Consumption Use Taxes FY20 and After]]</f>
        <v>15866.073800000002</v>
      </c>
      <c r="CM149" s="60">
        <v>85.453500000000005</v>
      </c>
      <c r="CN149" s="60">
        <v>801.95129999999995</v>
      </c>
      <c r="CO149" s="60">
        <v>443.51519999999999</v>
      </c>
      <c r="CP149" s="60">
        <f>Table2[[#This Row],[Assistance Provided Through FY20]]+Table2[[#This Row],[Assistance Provided FY20 and After]]</f>
        <v>1245.4665</v>
      </c>
      <c r="CQ149" s="60">
        <v>0</v>
      </c>
      <c r="CR149" s="60">
        <v>0</v>
      </c>
      <c r="CS149" s="60">
        <v>0</v>
      </c>
      <c r="CT149" s="60">
        <f>Table2[[#This Row],[Recapture Cancellation Reduction Amount Through FY20]]+Table2[[#This Row],[Recapture Cancellation Reduction Amount FY20 and After]]</f>
        <v>0</v>
      </c>
      <c r="CU149" s="60">
        <v>0</v>
      </c>
      <c r="CV149" s="60">
        <v>0</v>
      </c>
      <c r="CW149" s="60">
        <v>0</v>
      </c>
      <c r="CX149" s="60">
        <f>Table2[[#This Row],[Penalty Paid Through FY20]]+Table2[[#This Row],[Penalty Paid FY20 and After]]</f>
        <v>0</v>
      </c>
      <c r="CY149" s="60">
        <v>85.453500000000005</v>
      </c>
      <c r="CZ149" s="60">
        <v>801.95129999999995</v>
      </c>
      <c r="DA149" s="60">
        <v>443.51519999999999</v>
      </c>
      <c r="DB149" s="60">
        <f>Table2[[#This Row],[TOTAL Assistance Net of Recapture Penalties Through FY20]]+Table2[[#This Row],[TOTAL Assistance Net of Recapture Penalties FY20 and After]]</f>
        <v>1245.4665</v>
      </c>
      <c r="DC149" s="60">
        <v>854.0154</v>
      </c>
      <c r="DD149" s="60">
        <v>8716.5899000000009</v>
      </c>
      <c r="DE149" s="60">
        <v>4485.6988000000001</v>
      </c>
      <c r="DF149" s="60">
        <f>Table2[[#This Row],[Company Direct Tax Revenue Before Assistance Through FY20]]+Table2[[#This Row],[Company Direct Tax Revenue Before Assistance FY20 and After]]</f>
        <v>13202.288700000001</v>
      </c>
      <c r="DG149" s="60">
        <v>551.57389999999998</v>
      </c>
      <c r="DH149" s="60">
        <v>5976.6944999999996</v>
      </c>
      <c r="DI149" s="60">
        <v>2897.1318000000001</v>
      </c>
      <c r="DJ149" s="60">
        <f>Table2[[#This Row],[Indirect and Induced Tax Revenues FY20 and After]]+Table2[[#This Row],[Indirect and Induced Tax Revenues Through FY20]]</f>
        <v>8873.8263000000006</v>
      </c>
      <c r="DK149" s="60">
        <v>1405.5893000000001</v>
      </c>
      <c r="DL149" s="60">
        <v>14693.2844</v>
      </c>
      <c r="DM149" s="60">
        <v>7382.8306000000002</v>
      </c>
      <c r="DN149" s="60">
        <f>Table2[[#This Row],[TOTAL Tax Revenues Before Assistance FY20 and After]]+Table2[[#This Row],[TOTAL Tax Revenues Before Assistance Through FY20]]</f>
        <v>22076.115000000002</v>
      </c>
      <c r="DO149" s="60">
        <v>1320.1358</v>
      </c>
      <c r="DP149" s="60">
        <v>13891.3331</v>
      </c>
      <c r="DQ149" s="60">
        <v>6939.3154000000004</v>
      </c>
      <c r="DR149" s="60">
        <f>Table2[[#This Row],[TOTAL Tax Revenues Net of Assistance Recapture and Penalty Through FY20]]+Table2[[#This Row],[TOTAL Tax Revenues Net of Assistance Recapture and Penalty FY20 and After]]</f>
        <v>20830.648499999999</v>
      </c>
      <c r="DS149" s="60">
        <v>0</v>
      </c>
      <c r="DT149" s="60">
        <v>0</v>
      </c>
      <c r="DU149" s="60">
        <v>0</v>
      </c>
      <c r="DV149" s="60">
        <v>0</v>
      </c>
      <c r="DW149" s="74">
        <v>0</v>
      </c>
      <c r="DX149" s="74">
        <v>0</v>
      </c>
      <c r="DY149" s="74">
        <v>0</v>
      </c>
      <c r="DZ149" s="74">
        <v>103</v>
      </c>
      <c r="EA149" s="74">
        <v>0</v>
      </c>
      <c r="EB149" s="74">
        <v>0</v>
      </c>
      <c r="EC149" s="74">
        <v>0</v>
      </c>
      <c r="ED149" s="74">
        <v>103</v>
      </c>
      <c r="EE149" s="74">
        <v>0</v>
      </c>
      <c r="EF149" s="74">
        <v>0</v>
      </c>
      <c r="EG149" s="74">
        <v>0</v>
      </c>
      <c r="EH149" s="74">
        <v>100</v>
      </c>
      <c r="EI149" s="8">
        <f>Table2[[#This Row],[Total Industrial Employees FY20]]+Table2[[#This Row],[Total Restaurant Employees FY20]]+Table2[[#This Row],[Total Retail Employees FY20]]+Table2[[#This Row],[Total Other Employees FY20]]</f>
        <v>103</v>
      </c>
      <c r="EJ149" s="8">
        <f>Table2[[#This Row],[Number of Industrial Employees Earning More than Living Wage FY20]]+Table2[[#This Row],[Number of Restaurant Employees Earning More than Living Wage FY20]]+Table2[[#This Row],[Number of Retail Employees Earning More than Living Wage FY20]]+Table2[[#This Row],[Number of Other Employees Earning More than Living Wage FY20]]</f>
        <v>103</v>
      </c>
      <c r="EK149" s="72">
        <f>Table2[[#This Row],[Total Employees Earning More than Living Wage FY20]]/Table2[[#This Row],[Total Jobs FY20]]</f>
        <v>1</v>
      </c>
    </row>
    <row r="150" spans="1:141" x14ac:dyDescent="0.25">
      <c r="A150" s="9">
        <v>93851</v>
      </c>
      <c r="B150" s="11" t="s">
        <v>376</v>
      </c>
      <c r="C150" s="11" t="s">
        <v>829</v>
      </c>
      <c r="D150" s="11" t="s">
        <v>1046</v>
      </c>
      <c r="E150" s="15">
        <v>3</v>
      </c>
      <c r="F150" s="7">
        <v>738</v>
      </c>
      <c r="G150" s="7">
        <v>54</v>
      </c>
      <c r="H150" s="7">
        <v>7294</v>
      </c>
      <c r="I150" s="7">
        <v>19777</v>
      </c>
      <c r="J150" s="7">
        <v>611110</v>
      </c>
      <c r="K150" s="11" t="s">
        <v>1097</v>
      </c>
      <c r="L150" s="11" t="s">
        <v>1346</v>
      </c>
      <c r="M150" s="11" t="s">
        <v>1347</v>
      </c>
      <c r="N150" s="18">
        <v>10000000</v>
      </c>
      <c r="O150" s="11" t="s">
        <v>1671</v>
      </c>
      <c r="P150" s="8">
        <v>2</v>
      </c>
      <c r="Q150" s="8">
        <v>0</v>
      </c>
      <c r="R150" s="8">
        <v>49</v>
      </c>
      <c r="S150" s="8">
        <v>0</v>
      </c>
      <c r="T150" s="8">
        <v>0</v>
      </c>
      <c r="U150" s="8">
        <v>51</v>
      </c>
      <c r="V150" s="8">
        <v>50</v>
      </c>
      <c r="W150" s="8">
        <v>0</v>
      </c>
      <c r="X150" s="8">
        <v>0</v>
      </c>
      <c r="Y150" s="8">
        <v>39</v>
      </c>
      <c r="Z150" s="8">
        <v>0</v>
      </c>
      <c r="AA150" s="19">
        <v>0</v>
      </c>
      <c r="AB150" s="8">
        <v>0</v>
      </c>
      <c r="AC150" s="8">
        <v>0</v>
      </c>
      <c r="AD150" s="8">
        <v>0</v>
      </c>
      <c r="AE150" s="8">
        <v>0</v>
      </c>
      <c r="AF150" s="8">
        <v>70.588235294117652</v>
      </c>
      <c r="AG150" s="8" t="s">
        <v>1686</v>
      </c>
      <c r="AH150" s="8" t="s">
        <v>1687</v>
      </c>
      <c r="AI150" s="60">
        <v>0</v>
      </c>
      <c r="AJ150" s="60">
        <v>0</v>
      </c>
      <c r="AK150" s="60">
        <v>0</v>
      </c>
      <c r="AL150" s="60">
        <f>Table2[[#This Row],[Company Direct Land Through FY20]]+Table2[[#This Row],[Company Direct Land FY20 and After]]</f>
        <v>0</v>
      </c>
      <c r="AM150" s="60">
        <v>0</v>
      </c>
      <c r="AN150" s="60">
        <v>0</v>
      </c>
      <c r="AO150" s="60">
        <v>0</v>
      </c>
      <c r="AP150" s="60">
        <f>Table2[[#This Row],[Company Direct Building Through FY20]]+Table2[[#This Row],[Company Direct Building FY20 and After]]</f>
        <v>0</v>
      </c>
      <c r="AQ150" s="60">
        <v>0</v>
      </c>
      <c r="AR150" s="60">
        <v>3.8384</v>
      </c>
      <c r="AS150" s="60">
        <v>0</v>
      </c>
      <c r="AT150" s="60">
        <f>Table2[[#This Row],[Mortgage Recording Tax Through FY20]]+Table2[[#This Row],[Mortgage Recording Tax FY20 and After]]</f>
        <v>3.8384</v>
      </c>
      <c r="AU150" s="60">
        <v>0</v>
      </c>
      <c r="AV150" s="60">
        <v>0</v>
      </c>
      <c r="AW150" s="60">
        <v>0</v>
      </c>
      <c r="AX150" s="60">
        <f>Table2[[#This Row],[Pilot Savings Through FY20]]+Table2[[#This Row],[Pilot Savings FY20 and After]]</f>
        <v>0</v>
      </c>
      <c r="AY150" s="60">
        <v>0</v>
      </c>
      <c r="AZ150" s="60">
        <v>3.8384</v>
      </c>
      <c r="BA150" s="60">
        <v>0</v>
      </c>
      <c r="BB150" s="60">
        <f>Table2[[#This Row],[Mortgage Recording Tax Exemption Through FY20]]+Table2[[#This Row],[Indirect and Induced Land FY20]]</f>
        <v>23.877300000000002</v>
      </c>
      <c r="BC150" s="60">
        <v>20.038900000000002</v>
      </c>
      <c r="BD150" s="60">
        <v>111.9778</v>
      </c>
      <c r="BE150" s="60">
        <v>37.3264</v>
      </c>
      <c r="BF150" s="60">
        <f>Table2[[#This Row],[Indirect and Induced Land Through FY20]]+Table2[[#This Row],[Indirect and Induced Land FY20 and After]]</f>
        <v>149.30420000000001</v>
      </c>
      <c r="BG150" s="60">
        <v>71.046899999999994</v>
      </c>
      <c r="BH150" s="60">
        <v>397.01229999999998</v>
      </c>
      <c r="BI150" s="60">
        <v>132.33850000000001</v>
      </c>
      <c r="BJ150" s="60">
        <f>Table2[[#This Row],[Indirect and Induced Building Through FY20]]+Table2[[#This Row],[Indirect and Induced Building FY20 and After]]</f>
        <v>529.35079999999994</v>
      </c>
      <c r="BK150" s="60">
        <v>91.085800000000006</v>
      </c>
      <c r="BL150" s="60">
        <v>508.99009999999998</v>
      </c>
      <c r="BM150" s="60">
        <v>169.66489999999999</v>
      </c>
      <c r="BN150" s="60">
        <f>Table2[[#This Row],[TOTAL Real Property Related Taxes Through FY20]]+Table2[[#This Row],[TOTAL Real Property Related Taxes FY20 and After]]</f>
        <v>678.65499999999997</v>
      </c>
      <c r="BO150" s="60">
        <v>84.095699999999994</v>
      </c>
      <c r="BP150" s="60">
        <v>467.1961</v>
      </c>
      <c r="BQ150" s="60">
        <v>156.64429999999999</v>
      </c>
      <c r="BR150" s="60">
        <f>Table2[[#This Row],[Company Direct Through FY20]]+Table2[[#This Row],[Company Direct FY20 and After]]</f>
        <v>623.84040000000005</v>
      </c>
      <c r="BS150" s="60">
        <v>0</v>
      </c>
      <c r="BT150" s="60">
        <v>0</v>
      </c>
      <c r="BU150" s="60">
        <v>0</v>
      </c>
      <c r="BV150" s="60">
        <f>Table2[[#This Row],[Sales Tax Exemption Through FY20]]+Table2[[#This Row],[Sales Tax Exemption FY20 and After]]</f>
        <v>0</v>
      </c>
      <c r="BW150" s="60">
        <v>0</v>
      </c>
      <c r="BX150" s="60">
        <v>0</v>
      </c>
      <c r="BY150" s="60">
        <v>0</v>
      </c>
      <c r="BZ150" s="60">
        <f>Table2[[#This Row],[Energy Tax Savings Through FY20]]+Table2[[#This Row],[Energy Tax Savings FY20 and After]]</f>
        <v>0</v>
      </c>
      <c r="CA150" s="60">
        <v>4.0255999999999998</v>
      </c>
      <c r="CB150" s="60">
        <v>28.002600000000001</v>
      </c>
      <c r="CC150" s="60">
        <v>7.0068999999999999</v>
      </c>
      <c r="CD150" s="60">
        <f>Table2[[#This Row],[Tax Exempt Bond Savings Through FY20]]+Table2[[#This Row],[Tax Exempt Bond Savings FY20 and After]]</f>
        <v>35.009500000000003</v>
      </c>
      <c r="CE150" s="60">
        <v>81.212400000000002</v>
      </c>
      <c r="CF150" s="60">
        <v>506.65530000000001</v>
      </c>
      <c r="CG150" s="60">
        <v>151.27369999999999</v>
      </c>
      <c r="CH150" s="60">
        <f>Table2[[#This Row],[Indirect and Induced Through FY20]]+Table2[[#This Row],[Indirect and Induced FY20 and After]]</f>
        <v>657.92899999999997</v>
      </c>
      <c r="CI150" s="60">
        <v>161.2825</v>
      </c>
      <c r="CJ150" s="60">
        <v>945.84879999999998</v>
      </c>
      <c r="CK150" s="60">
        <v>300.91109999999998</v>
      </c>
      <c r="CL150" s="60">
        <f>Table2[[#This Row],[TOTAL Income Consumption Use Taxes Through FY20]]+Table2[[#This Row],[TOTAL Income Consumption Use Taxes FY20 and After]]</f>
        <v>1246.7599</v>
      </c>
      <c r="CM150" s="60">
        <v>4.0255999999999998</v>
      </c>
      <c r="CN150" s="60">
        <v>31.841000000000001</v>
      </c>
      <c r="CO150" s="60">
        <v>7.0068999999999999</v>
      </c>
      <c r="CP150" s="60">
        <f>Table2[[#This Row],[Assistance Provided Through FY20]]+Table2[[#This Row],[Assistance Provided FY20 and After]]</f>
        <v>38.847900000000003</v>
      </c>
      <c r="CQ150" s="60">
        <v>0</v>
      </c>
      <c r="CR150" s="60">
        <v>0</v>
      </c>
      <c r="CS150" s="60">
        <v>0</v>
      </c>
      <c r="CT150" s="60">
        <f>Table2[[#This Row],[Recapture Cancellation Reduction Amount Through FY20]]+Table2[[#This Row],[Recapture Cancellation Reduction Amount FY20 and After]]</f>
        <v>0</v>
      </c>
      <c r="CU150" s="60">
        <v>0</v>
      </c>
      <c r="CV150" s="60">
        <v>0</v>
      </c>
      <c r="CW150" s="60">
        <v>0</v>
      </c>
      <c r="CX150" s="60">
        <f>Table2[[#This Row],[Penalty Paid Through FY20]]+Table2[[#This Row],[Penalty Paid FY20 and After]]</f>
        <v>0</v>
      </c>
      <c r="CY150" s="60">
        <v>4.0255999999999998</v>
      </c>
      <c r="CZ150" s="60">
        <v>31.841000000000001</v>
      </c>
      <c r="DA150" s="60">
        <v>7.0068999999999999</v>
      </c>
      <c r="DB150" s="60">
        <f>Table2[[#This Row],[TOTAL Assistance Net of Recapture Penalties Through FY20]]+Table2[[#This Row],[TOTAL Assistance Net of Recapture Penalties FY20 and After]]</f>
        <v>38.847900000000003</v>
      </c>
      <c r="DC150" s="60">
        <v>84.095699999999994</v>
      </c>
      <c r="DD150" s="60">
        <v>471.03449999999998</v>
      </c>
      <c r="DE150" s="60">
        <v>156.64429999999999</v>
      </c>
      <c r="DF150" s="60">
        <f>Table2[[#This Row],[Company Direct Tax Revenue Before Assistance Through FY20]]+Table2[[#This Row],[Company Direct Tax Revenue Before Assistance FY20 and After]]</f>
        <v>627.67879999999991</v>
      </c>
      <c r="DG150" s="60">
        <v>172.29820000000001</v>
      </c>
      <c r="DH150" s="60">
        <v>1015.6454</v>
      </c>
      <c r="DI150" s="60">
        <v>320.93860000000001</v>
      </c>
      <c r="DJ150" s="60">
        <f>Table2[[#This Row],[Indirect and Induced Tax Revenues FY20 and After]]+Table2[[#This Row],[Indirect and Induced Tax Revenues Through FY20]]</f>
        <v>1336.5840000000001</v>
      </c>
      <c r="DK150" s="60">
        <v>256.39389999999997</v>
      </c>
      <c r="DL150" s="60">
        <v>1486.6799000000001</v>
      </c>
      <c r="DM150" s="60">
        <v>477.5829</v>
      </c>
      <c r="DN150" s="60">
        <f>Table2[[#This Row],[TOTAL Tax Revenues Before Assistance FY20 and After]]+Table2[[#This Row],[TOTAL Tax Revenues Before Assistance Through FY20]]</f>
        <v>1964.2628</v>
      </c>
      <c r="DO150" s="60">
        <v>252.3683</v>
      </c>
      <c r="DP150" s="60">
        <v>1454.8389</v>
      </c>
      <c r="DQ150" s="60">
        <v>470.57600000000002</v>
      </c>
      <c r="DR150" s="60">
        <f>Table2[[#This Row],[TOTAL Tax Revenues Net of Assistance Recapture and Penalty Through FY20]]+Table2[[#This Row],[TOTAL Tax Revenues Net of Assistance Recapture and Penalty FY20 and After]]</f>
        <v>1925.4149</v>
      </c>
      <c r="DS150" s="60">
        <v>0</v>
      </c>
      <c r="DT150" s="60">
        <v>0</v>
      </c>
      <c r="DU150" s="60">
        <v>0</v>
      </c>
      <c r="DV150" s="60">
        <v>0</v>
      </c>
      <c r="DW150" s="74">
        <v>0</v>
      </c>
      <c r="DX150" s="74">
        <v>0</v>
      </c>
      <c r="DY150" s="74">
        <v>0</v>
      </c>
      <c r="DZ150" s="74">
        <v>51</v>
      </c>
      <c r="EA150" s="74">
        <v>0</v>
      </c>
      <c r="EB150" s="74">
        <v>0</v>
      </c>
      <c r="EC150" s="74">
        <v>0</v>
      </c>
      <c r="ED150" s="74">
        <v>51</v>
      </c>
      <c r="EE150" s="74">
        <v>0</v>
      </c>
      <c r="EF150" s="74">
        <v>0</v>
      </c>
      <c r="EG150" s="74">
        <v>0</v>
      </c>
      <c r="EH150" s="74">
        <v>100</v>
      </c>
      <c r="EI150" s="8">
        <f>Table2[[#This Row],[Total Industrial Employees FY20]]+Table2[[#This Row],[Total Restaurant Employees FY20]]+Table2[[#This Row],[Total Retail Employees FY20]]+Table2[[#This Row],[Total Other Employees FY20]]</f>
        <v>51</v>
      </c>
      <c r="EJ150" s="8">
        <f>Table2[[#This Row],[Number of Industrial Employees Earning More than Living Wage FY20]]+Table2[[#This Row],[Number of Restaurant Employees Earning More than Living Wage FY20]]+Table2[[#This Row],[Number of Retail Employees Earning More than Living Wage FY20]]+Table2[[#This Row],[Number of Other Employees Earning More than Living Wage FY20]]</f>
        <v>51</v>
      </c>
      <c r="EK150" s="72">
        <f>Table2[[#This Row],[Total Employees Earning More than Living Wage FY20]]/Table2[[#This Row],[Total Jobs FY20]]</f>
        <v>1</v>
      </c>
    </row>
    <row r="151" spans="1:141" x14ac:dyDescent="0.25">
      <c r="A151" s="9">
        <v>93992</v>
      </c>
      <c r="B151" s="11" t="s">
        <v>451</v>
      </c>
      <c r="C151" s="11" t="s">
        <v>904</v>
      </c>
      <c r="D151" s="11" t="s">
        <v>1046</v>
      </c>
      <c r="E151" s="15">
        <v>5</v>
      </c>
      <c r="F151" s="7">
        <v>1373</v>
      </c>
      <c r="G151" s="7">
        <v>20</v>
      </c>
      <c r="H151" s="7">
        <v>286626</v>
      </c>
      <c r="I151" s="7">
        <v>228535</v>
      </c>
      <c r="J151" s="7">
        <v>611310</v>
      </c>
      <c r="K151" s="11" t="s">
        <v>1408</v>
      </c>
      <c r="L151" s="11" t="s">
        <v>1356</v>
      </c>
      <c r="M151" s="11" t="s">
        <v>1449</v>
      </c>
      <c r="N151" s="18">
        <v>0</v>
      </c>
      <c r="P151" s="8">
        <v>0</v>
      </c>
      <c r="Q151" s="8">
        <v>0</v>
      </c>
      <c r="R151" s="8">
        <v>0</v>
      </c>
      <c r="S151" s="8">
        <v>0</v>
      </c>
      <c r="T151" s="8">
        <v>0</v>
      </c>
      <c r="U151" s="8">
        <v>0</v>
      </c>
      <c r="V151" s="8">
        <v>306</v>
      </c>
      <c r="W151" s="8">
        <v>0</v>
      </c>
      <c r="X151" s="8">
        <v>0</v>
      </c>
      <c r="Y151" s="8">
        <v>0</v>
      </c>
      <c r="Z151" s="8">
        <v>0</v>
      </c>
      <c r="AA151" s="19">
        <v>0</v>
      </c>
      <c r="AB151" s="8">
        <v>0</v>
      </c>
      <c r="AC151" s="8">
        <v>0</v>
      </c>
      <c r="AD151" s="8">
        <v>0</v>
      </c>
      <c r="AE151" s="8">
        <v>0</v>
      </c>
      <c r="AF151" s="8">
        <v>0</v>
      </c>
      <c r="AI151" s="60">
        <v>0</v>
      </c>
      <c r="AJ151" s="60">
        <v>0</v>
      </c>
      <c r="AK151" s="60">
        <v>0</v>
      </c>
      <c r="AL151" s="60">
        <f>Table2[[#This Row],[Company Direct Land Through FY20]]+Table2[[#This Row],[Company Direct Land FY20 and After]]</f>
        <v>0</v>
      </c>
      <c r="AM151" s="60">
        <v>0</v>
      </c>
      <c r="AN151" s="60">
        <v>0</v>
      </c>
      <c r="AO151" s="60">
        <v>0</v>
      </c>
      <c r="AP151" s="60">
        <f>Table2[[#This Row],[Company Direct Building Through FY20]]+Table2[[#This Row],[Company Direct Building FY20 and After]]</f>
        <v>0</v>
      </c>
      <c r="AQ151" s="60">
        <v>0</v>
      </c>
      <c r="AR151" s="60">
        <v>0</v>
      </c>
      <c r="AS151" s="60">
        <v>0</v>
      </c>
      <c r="AT151" s="60">
        <f>Table2[[#This Row],[Mortgage Recording Tax Through FY20]]+Table2[[#This Row],[Mortgage Recording Tax FY20 and After]]</f>
        <v>0</v>
      </c>
      <c r="AU151" s="60">
        <v>0</v>
      </c>
      <c r="AV151" s="60">
        <v>0</v>
      </c>
      <c r="AW151" s="60">
        <v>0</v>
      </c>
      <c r="AX151" s="60">
        <f>Table2[[#This Row],[Pilot Savings Through FY20]]+Table2[[#This Row],[Pilot Savings FY20 and After]]</f>
        <v>0</v>
      </c>
      <c r="AY151" s="60">
        <v>0</v>
      </c>
      <c r="AZ151" s="60">
        <v>0</v>
      </c>
      <c r="BA151" s="60">
        <v>0</v>
      </c>
      <c r="BB151" s="60">
        <f>Table2[[#This Row],[Mortgage Recording Tax Exemption Through FY20]]+Table2[[#This Row],[Indirect and Induced Land FY20]]</f>
        <v>122.64100000000001</v>
      </c>
      <c r="BC151" s="60">
        <v>122.64100000000001</v>
      </c>
      <c r="BD151" s="60">
        <v>1366.9223</v>
      </c>
      <c r="BE151" s="60">
        <v>2814.5462000000002</v>
      </c>
      <c r="BF151" s="60">
        <f>Table2[[#This Row],[Indirect and Induced Land Through FY20]]+Table2[[#This Row],[Indirect and Induced Land FY20 and After]]</f>
        <v>4181.4684999999999</v>
      </c>
      <c r="BG151" s="60">
        <v>434.81830000000002</v>
      </c>
      <c r="BH151" s="60">
        <v>4846.3611000000001</v>
      </c>
      <c r="BI151" s="60">
        <v>9978.8480999999992</v>
      </c>
      <c r="BJ151" s="60">
        <f>Table2[[#This Row],[Indirect and Induced Building Through FY20]]+Table2[[#This Row],[Indirect and Induced Building FY20 and After]]</f>
        <v>14825.209199999999</v>
      </c>
      <c r="BK151" s="60">
        <v>557.45929999999998</v>
      </c>
      <c r="BL151" s="60">
        <v>6213.2834000000003</v>
      </c>
      <c r="BM151" s="60">
        <v>12793.3943</v>
      </c>
      <c r="BN151" s="60">
        <f>Table2[[#This Row],[TOTAL Real Property Related Taxes Through FY20]]+Table2[[#This Row],[TOTAL Real Property Related Taxes FY20 and After]]</f>
        <v>19006.6777</v>
      </c>
      <c r="BO151" s="60">
        <v>514.66539999999998</v>
      </c>
      <c r="BP151" s="60">
        <v>5828.17</v>
      </c>
      <c r="BQ151" s="60">
        <v>11811.2973</v>
      </c>
      <c r="BR151" s="60">
        <f>Table2[[#This Row],[Company Direct Through FY20]]+Table2[[#This Row],[Company Direct FY20 and After]]</f>
        <v>17639.4673</v>
      </c>
      <c r="BS151" s="60">
        <v>0</v>
      </c>
      <c r="BT151" s="60">
        <v>0</v>
      </c>
      <c r="BU151" s="60">
        <v>0</v>
      </c>
      <c r="BV151" s="60">
        <f>Table2[[#This Row],[Sales Tax Exemption Through FY20]]+Table2[[#This Row],[Sales Tax Exemption FY20 and After]]</f>
        <v>0</v>
      </c>
      <c r="BW151" s="60">
        <v>0</v>
      </c>
      <c r="BX151" s="60">
        <v>0</v>
      </c>
      <c r="BY151" s="60">
        <v>0</v>
      </c>
      <c r="BZ151" s="60">
        <f>Table2[[#This Row],[Energy Tax Savings Through FY20]]+Table2[[#This Row],[Energy Tax Savings FY20 and After]]</f>
        <v>0</v>
      </c>
      <c r="CA151" s="60">
        <v>0</v>
      </c>
      <c r="CB151" s="60">
        <v>0</v>
      </c>
      <c r="CC151" s="60">
        <v>0</v>
      </c>
      <c r="CD151" s="60">
        <f>Table2[[#This Row],[Tax Exempt Bond Savings Through FY20]]+Table2[[#This Row],[Tax Exempt Bond Savings FY20 and After]]</f>
        <v>0</v>
      </c>
      <c r="CE151" s="60">
        <v>497.03280000000001</v>
      </c>
      <c r="CF151" s="60">
        <v>6214.7776000000003</v>
      </c>
      <c r="CG151" s="60">
        <v>11406.6389</v>
      </c>
      <c r="CH151" s="60">
        <f>Table2[[#This Row],[Indirect and Induced Through FY20]]+Table2[[#This Row],[Indirect and Induced FY20 and After]]</f>
        <v>17621.416499999999</v>
      </c>
      <c r="CI151" s="60">
        <v>1011.6982</v>
      </c>
      <c r="CJ151" s="60">
        <v>12042.9476</v>
      </c>
      <c r="CK151" s="60">
        <v>23217.9362</v>
      </c>
      <c r="CL151" s="60">
        <f>Table2[[#This Row],[TOTAL Income Consumption Use Taxes Through FY20]]+Table2[[#This Row],[TOTAL Income Consumption Use Taxes FY20 and After]]</f>
        <v>35260.883799999996</v>
      </c>
      <c r="CM151" s="60">
        <v>0</v>
      </c>
      <c r="CN151" s="60">
        <v>0</v>
      </c>
      <c r="CO151" s="60">
        <v>0</v>
      </c>
      <c r="CP151" s="60">
        <f>Table2[[#This Row],[Assistance Provided Through FY20]]+Table2[[#This Row],[Assistance Provided FY20 and After]]</f>
        <v>0</v>
      </c>
      <c r="CQ151" s="60">
        <v>0</v>
      </c>
      <c r="CR151" s="60">
        <v>0</v>
      </c>
      <c r="CS151" s="60">
        <v>0</v>
      </c>
      <c r="CT151" s="60">
        <f>Table2[[#This Row],[Recapture Cancellation Reduction Amount Through FY20]]+Table2[[#This Row],[Recapture Cancellation Reduction Amount FY20 and After]]</f>
        <v>0</v>
      </c>
      <c r="CU151" s="60">
        <v>0</v>
      </c>
      <c r="CV151" s="60">
        <v>0</v>
      </c>
      <c r="CW151" s="60">
        <v>0</v>
      </c>
      <c r="CX151" s="60">
        <f>Table2[[#This Row],[Penalty Paid Through FY20]]+Table2[[#This Row],[Penalty Paid FY20 and After]]</f>
        <v>0</v>
      </c>
      <c r="CY151" s="60">
        <v>0</v>
      </c>
      <c r="CZ151" s="60">
        <v>0</v>
      </c>
      <c r="DA151" s="60">
        <v>0</v>
      </c>
      <c r="DB151" s="60">
        <f>Table2[[#This Row],[TOTAL Assistance Net of Recapture Penalties Through FY20]]+Table2[[#This Row],[TOTAL Assistance Net of Recapture Penalties FY20 and After]]</f>
        <v>0</v>
      </c>
      <c r="DC151" s="60">
        <v>514.66539999999998</v>
      </c>
      <c r="DD151" s="60">
        <v>5828.17</v>
      </c>
      <c r="DE151" s="60">
        <v>11811.2973</v>
      </c>
      <c r="DF151" s="60">
        <f>Table2[[#This Row],[Company Direct Tax Revenue Before Assistance Through FY20]]+Table2[[#This Row],[Company Direct Tax Revenue Before Assistance FY20 and After]]</f>
        <v>17639.4673</v>
      </c>
      <c r="DG151" s="60">
        <v>1054.4920999999999</v>
      </c>
      <c r="DH151" s="60">
        <v>12428.061</v>
      </c>
      <c r="DI151" s="60">
        <v>24200.033200000002</v>
      </c>
      <c r="DJ151" s="60">
        <f>Table2[[#This Row],[Indirect and Induced Tax Revenues FY20 and After]]+Table2[[#This Row],[Indirect and Induced Tax Revenues Through FY20]]</f>
        <v>36628.0942</v>
      </c>
      <c r="DK151" s="60">
        <v>1569.1575</v>
      </c>
      <c r="DL151" s="60">
        <v>18256.231</v>
      </c>
      <c r="DM151" s="60">
        <v>36011.330499999996</v>
      </c>
      <c r="DN151" s="60">
        <f>Table2[[#This Row],[TOTAL Tax Revenues Before Assistance FY20 and After]]+Table2[[#This Row],[TOTAL Tax Revenues Before Assistance Through FY20]]</f>
        <v>54267.561499999996</v>
      </c>
      <c r="DO151" s="60">
        <v>1569.1575</v>
      </c>
      <c r="DP151" s="60">
        <v>18256.231</v>
      </c>
      <c r="DQ151" s="60">
        <v>36011.330499999996</v>
      </c>
      <c r="DR151" s="60">
        <f>Table2[[#This Row],[TOTAL Tax Revenues Net of Assistance Recapture and Penalty Through FY20]]+Table2[[#This Row],[TOTAL Tax Revenues Net of Assistance Recapture and Penalty FY20 and After]]</f>
        <v>54267.561499999996</v>
      </c>
      <c r="DS151" s="60">
        <v>0</v>
      </c>
      <c r="DT151" s="60">
        <v>0</v>
      </c>
      <c r="DU151" s="60">
        <v>0</v>
      </c>
      <c r="DV151" s="60">
        <v>0</v>
      </c>
      <c r="DW151" s="75">
        <v>0</v>
      </c>
      <c r="DX151" s="75">
        <v>0</v>
      </c>
      <c r="DY151" s="75">
        <v>0</v>
      </c>
      <c r="DZ151" s="75">
        <v>0</v>
      </c>
      <c r="EA151" s="75">
        <v>0</v>
      </c>
      <c r="EB151" s="75">
        <v>0</v>
      </c>
      <c r="EC151" s="75">
        <v>0</v>
      </c>
      <c r="ED151" s="75">
        <v>0</v>
      </c>
      <c r="EE151" s="75">
        <v>0</v>
      </c>
      <c r="EF151" s="75">
        <v>0</v>
      </c>
      <c r="EG151" s="75">
        <v>0</v>
      </c>
      <c r="EH151" s="75">
        <v>0</v>
      </c>
      <c r="EI151" s="76">
        <v>0</v>
      </c>
      <c r="EJ151" s="76">
        <v>0</v>
      </c>
      <c r="EK151" s="77">
        <v>0</v>
      </c>
    </row>
    <row r="152" spans="1:141" x14ac:dyDescent="0.25">
      <c r="A152" s="9">
        <v>93093</v>
      </c>
      <c r="B152" s="11" t="s">
        <v>283</v>
      </c>
      <c r="C152" s="11" t="s">
        <v>736</v>
      </c>
      <c r="D152" s="11" t="s">
        <v>1044</v>
      </c>
      <c r="E152" s="15">
        <v>42</v>
      </c>
      <c r="F152" s="7">
        <v>4383</v>
      </c>
      <c r="G152" s="7">
        <v>3</v>
      </c>
      <c r="H152" s="7">
        <v>48500</v>
      </c>
      <c r="I152" s="7">
        <v>41756</v>
      </c>
      <c r="J152" s="7">
        <v>423720</v>
      </c>
      <c r="K152" s="11" t="s">
        <v>1048</v>
      </c>
      <c r="L152" s="11" t="s">
        <v>1226</v>
      </c>
      <c r="M152" s="11" t="s">
        <v>1200</v>
      </c>
      <c r="N152" s="18">
        <v>2732000</v>
      </c>
      <c r="O152" s="11" t="s">
        <v>1662</v>
      </c>
      <c r="P152" s="8">
        <v>0</v>
      </c>
      <c r="Q152" s="8">
        <v>0</v>
      </c>
      <c r="R152" s="8">
        <v>14</v>
      </c>
      <c r="S152" s="8">
        <v>0</v>
      </c>
      <c r="T152" s="8">
        <v>0</v>
      </c>
      <c r="U152" s="8">
        <v>14</v>
      </c>
      <c r="V152" s="8">
        <v>14</v>
      </c>
      <c r="W152" s="8">
        <v>0</v>
      </c>
      <c r="X152" s="8">
        <v>0</v>
      </c>
      <c r="Y152" s="8">
        <v>25</v>
      </c>
      <c r="Z152" s="8">
        <v>3</v>
      </c>
      <c r="AA152" s="19">
        <v>0</v>
      </c>
      <c r="AB152" s="8">
        <v>0</v>
      </c>
      <c r="AC152" s="8">
        <v>0</v>
      </c>
      <c r="AD152" s="8">
        <v>0</v>
      </c>
      <c r="AE152" s="8">
        <v>0</v>
      </c>
      <c r="AF152" s="8">
        <v>71.428571428571431</v>
      </c>
      <c r="AG152" s="8" t="s">
        <v>1686</v>
      </c>
      <c r="AH152" s="8" t="s">
        <v>1686</v>
      </c>
      <c r="AI152" s="60">
        <v>74.025999999999996</v>
      </c>
      <c r="AJ152" s="60">
        <v>443.11599999999999</v>
      </c>
      <c r="AK152" s="60">
        <v>298.76679999999999</v>
      </c>
      <c r="AL152" s="60">
        <f>Table2[[#This Row],[Company Direct Land Through FY20]]+Table2[[#This Row],[Company Direct Land FY20 and After]]</f>
        <v>741.88279999999997</v>
      </c>
      <c r="AM152" s="60">
        <v>110.1996</v>
      </c>
      <c r="AN152" s="60">
        <v>506.13080000000002</v>
      </c>
      <c r="AO152" s="60">
        <v>444.7627</v>
      </c>
      <c r="AP152" s="60">
        <f>Table2[[#This Row],[Company Direct Building Through FY20]]+Table2[[#This Row],[Company Direct Building FY20 and After]]</f>
        <v>950.89350000000002</v>
      </c>
      <c r="AQ152" s="60">
        <v>0</v>
      </c>
      <c r="AR152" s="60">
        <v>0</v>
      </c>
      <c r="AS152" s="60">
        <v>0</v>
      </c>
      <c r="AT152" s="60">
        <f>Table2[[#This Row],[Mortgage Recording Tax Through FY20]]+Table2[[#This Row],[Mortgage Recording Tax FY20 and After]]</f>
        <v>0</v>
      </c>
      <c r="AU152" s="60">
        <v>129.48859999999999</v>
      </c>
      <c r="AV152" s="60">
        <v>655.37850000000003</v>
      </c>
      <c r="AW152" s="60">
        <v>522.6123</v>
      </c>
      <c r="AX152" s="60">
        <f>Table2[[#This Row],[Pilot Savings Through FY20]]+Table2[[#This Row],[Pilot Savings FY20 and After]]</f>
        <v>1177.9908</v>
      </c>
      <c r="AY152" s="60">
        <v>0</v>
      </c>
      <c r="AZ152" s="60">
        <v>0</v>
      </c>
      <c r="BA152" s="60">
        <v>0</v>
      </c>
      <c r="BB152" s="60">
        <f>Table2[[#This Row],[Mortgage Recording Tax Exemption Through FY20]]+Table2[[#This Row],[Indirect and Induced Land FY20]]</f>
        <v>23.785799999999998</v>
      </c>
      <c r="BC152" s="60">
        <v>23.785799999999998</v>
      </c>
      <c r="BD152" s="60">
        <v>199.05070000000001</v>
      </c>
      <c r="BE152" s="60">
        <v>95.998800000000003</v>
      </c>
      <c r="BF152" s="60">
        <f>Table2[[#This Row],[Indirect and Induced Land Through FY20]]+Table2[[#This Row],[Indirect and Induced Land FY20 and After]]</f>
        <v>295.04950000000002</v>
      </c>
      <c r="BG152" s="60">
        <v>84.331500000000005</v>
      </c>
      <c r="BH152" s="60">
        <v>705.72550000000001</v>
      </c>
      <c r="BI152" s="60">
        <v>340.35930000000002</v>
      </c>
      <c r="BJ152" s="60">
        <f>Table2[[#This Row],[Indirect and Induced Building Through FY20]]+Table2[[#This Row],[Indirect and Induced Building FY20 and After]]</f>
        <v>1046.0848000000001</v>
      </c>
      <c r="BK152" s="60">
        <v>162.85429999999999</v>
      </c>
      <c r="BL152" s="60">
        <v>1198.6445000000001</v>
      </c>
      <c r="BM152" s="60">
        <v>657.27530000000002</v>
      </c>
      <c r="BN152" s="60">
        <f>Table2[[#This Row],[TOTAL Real Property Related Taxes Through FY20]]+Table2[[#This Row],[TOTAL Real Property Related Taxes FY20 and After]]</f>
        <v>1855.9198000000001</v>
      </c>
      <c r="BO152" s="60">
        <v>199.81010000000001</v>
      </c>
      <c r="BP152" s="60">
        <v>2159.7698</v>
      </c>
      <c r="BQ152" s="60">
        <v>806.42809999999997</v>
      </c>
      <c r="BR152" s="60">
        <f>Table2[[#This Row],[Company Direct Through FY20]]+Table2[[#This Row],[Company Direct FY20 and After]]</f>
        <v>2966.1979000000001</v>
      </c>
      <c r="BS152" s="60">
        <v>0</v>
      </c>
      <c r="BT152" s="60">
        <v>14.7285</v>
      </c>
      <c r="BU152" s="60">
        <v>0</v>
      </c>
      <c r="BV152" s="60">
        <f>Table2[[#This Row],[Sales Tax Exemption Through FY20]]+Table2[[#This Row],[Sales Tax Exemption FY20 and After]]</f>
        <v>14.7285</v>
      </c>
      <c r="BW152" s="60">
        <v>0</v>
      </c>
      <c r="BX152" s="60">
        <v>0</v>
      </c>
      <c r="BY152" s="60">
        <v>0</v>
      </c>
      <c r="BZ152" s="60">
        <f>Table2[[#This Row],[Energy Tax Savings Through FY20]]+Table2[[#This Row],[Energy Tax Savings FY20 and After]]</f>
        <v>0</v>
      </c>
      <c r="CA152" s="60">
        <v>0</v>
      </c>
      <c r="CB152" s="60">
        <v>0</v>
      </c>
      <c r="CC152" s="60">
        <v>0</v>
      </c>
      <c r="CD152" s="60">
        <f>Table2[[#This Row],[Tax Exempt Bond Savings Through FY20]]+Table2[[#This Row],[Tax Exempt Bond Savings FY20 and After]]</f>
        <v>0</v>
      </c>
      <c r="CE152" s="60">
        <v>117.21550000000001</v>
      </c>
      <c r="CF152" s="60">
        <v>1215.2023999999999</v>
      </c>
      <c r="CG152" s="60">
        <v>473.07819999999998</v>
      </c>
      <c r="CH152" s="60">
        <f>Table2[[#This Row],[Indirect and Induced Through FY20]]+Table2[[#This Row],[Indirect and Induced FY20 and After]]</f>
        <v>1688.2805999999998</v>
      </c>
      <c r="CI152" s="60">
        <v>317.0256</v>
      </c>
      <c r="CJ152" s="60">
        <v>3360.2437</v>
      </c>
      <c r="CK152" s="60">
        <v>1279.5063</v>
      </c>
      <c r="CL152" s="60">
        <f>Table2[[#This Row],[TOTAL Income Consumption Use Taxes Through FY20]]+Table2[[#This Row],[TOTAL Income Consumption Use Taxes FY20 and After]]</f>
        <v>4639.75</v>
      </c>
      <c r="CM152" s="60">
        <v>129.48859999999999</v>
      </c>
      <c r="CN152" s="60">
        <v>670.10699999999997</v>
      </c>
      <c r="CO152" s="60">
        <v>522.6123</v>
      </c>
      <c r="CP152" s="60">
        <f>Table2[[#This Row],[Assistance Provided Through FY20]]+Table2[[#This Row],[Assistance Provided FY20 and After]]</f>
        <v>1192.7193</v>
      </c>
      <c r="CQ152" s="60">
        <v>0</v>
      </c>
      <c r="CR152" s="60">
        <v>0</v>
      </c>
      <c r="CS152" s="60">
        <v>0</v>
      </c>
      <c r="CT152" s="60">
        <f>Table2[[#This Row],[Recapture Cancellation Reduction Amount Through FY20]]+Table2[[#This Row],[Recapture Cancellation Reduction Amount FY20 and After]]</f>
        <v>0</v>
      </c>
      <c r="CU152" s="60">
        <v>0</v>
      </c>
      <c r="CV152" s="60">
        <v>0</v>
      </c>
      <c r="CW152" s="60">
        <v>0</v>
      </c>
      <c r="CX152" s="60">
        <f>Table2[[#This Row],[Penalty Paid Through FY20]]+Table2[[#This Row],[Penalty Paid FY20 and After]]</f>
        <v>0</v>
      </c>
      <c r="CY152" s="60">
        <v>129.48859999999999</v>
      </c>
      <c r="CZ152" s="60">
        <v>670.10699999999997</v>
      </c>
      <c r="DA152" s="60">
        <v>522.6123</v>
      </c>
      <c r="DB152" s="60">
        <f>Table2[[#This Row],[TOTAL Assistance Net of Recapture Penalties Through FY20]]+Table2[[#This Row],[TOTAL Assistance Net of Recapture Penalties FY20 and After]]</f>
        <v>1192.7193</v>
      </c>
      <c r="DC152" s="60">
        <v>384.03570000000002</v>
      </c>
      <c r="DD152" s="60">
        <v>3109.0165999999999</v>
      </c>
      <c r="DE152" s="60">
        <v>1549.9576</v>
      </c>
      <c r="DF152" s="60">
        <f>Table2[[#This Row],[Company Direct Tax Revenue Before Assistance Through FY20]]+Table2[[#This Row],[Company Direct Tax Revenue Before Assistance FY20 and After]]</f>
        <v>4658.9741999999997</v>
      </c>
      <c r="DG152" s="60">
        <v>225.33279999999999</v>
      </c>
      <c r="DH152" s="60">
        <v>2119.9785999999999</v>
      </c>
      <c r="DI152" s="60">
        <v>909.43629999999996</v>
      </c>
      <c r="DJ152" s="60">
        <f>Table2[[#This Row],[Indirect and Induced Tax Revenues FY20 and After]]+Table2[[#This Row],[Indirect and Induced Tax Revenues Through FY20]]</f>
        <v>3029.4148999999998</v>
      </c>
      <c r="DK152" s="60">
        <v>609.36850000000004</v>
      </c>
      <c r="DL152" s="60">
        <v>5228.9952000000003</v>
      </c>
      <c r="DM152" s="60">
        <v>2459.3939</v>
      </c>
      <c r="DN152" s="60">
        <f>Table2[[#This Row],[TOTAL Tax Revenues Before Assistance FY20 and After]]+Table2[[#This Row],[TOTAL Tax Revenues Before Assistance Through FY20]]</f>
        <v>7688.3891000000003</v>
      </c>
      <c r="DO152" s="60">
        <v>479.87990000000002</v>
      </c>
      <c r="DP152" s="60">
        <v>4558.8882000000003</v>
      </c>
      <c r="DQ152" s="60">
        <v>1936.7816</v>
      </c>
      <c r="DR152" s="60">
        <f>Table2[[#This Row],[TOTAL Tax Revenues Net of Assistance Recapture and Penalty Through FY20]]+Table2[[#This Row],[TOTAL Tax Revenues Net of Assistance Recapture and Penalty FY20 and After]]</f>
        <v>6495.6698000000006</v>
      </c>
      <c r="DS152" s="60">
        <v>0</v>
      </c>
      <c r="DT152" s="60">
        <v>0</v>
      </c>
      <c r="DU152" s="60">
        <v>0</v>
      </c>
      <c r="DV152" s="60">
        <v>0</v>
      </c>
      <c r="DW152" s="74">
        <v>14</v>
      </c>
      <c r="DX152" s="74">
        <v>0</v>
      </c>
      <c r="DY152" s="74">
        <v>0</v>
      </c>
      <c r="DZ152" s="74">
        <v>0</v>
      </c>
      <c r="EA152" s="74">
        <v>14</v>
      </c>
      <c r="EB152" s="74">
        <v>0</v>
      </c>
      <c r="EC152" s="74">
        <v>0</v>
      </c>
      <c r="ED152" s="74">
        <v>0</v>
      </c>
      <c r="EE152" s="74">
        <v>100</v>
      </c>
      <c r="EF152" s="74">
        <v>0</v>
      </c>
      <c r="EG152" s="74">
        <v>0</v>
      </c>
      <c r="EH152" s="74">
        <v>0</v>
      </c>
      <c r="EI152" s="8">
        <f>Table2[[#This Row],[Total Industrial Employees FY20]]+Table2[[#This Row],[Total Restaurant Employees FY20]]+Table2[[#This Row],[Total Retail Employees FY20]]+Table2[[#This Row],[Total Other Employees FY20]]</f>
        <v>14</v>
      </c>
      <c r="EJ152" s="8">
        <f>Table2[[#This Row],[Number of Industrial Employees Earning More than Living Wage FY20]]+Table2[[#This Row],[Number of Restaurant Employees Earning More than Living Wage FY20]]+Table2[[#This Row],[Number of Retail Employees Earning More than Living Wage FY20]]+Table2[[#This Row],[Number of Other Employees Earning More than Living Wage FY20]]</f>
        <v>14</v>
      </c>
      <c r="EK152" s="72">
        <f>Table2[[#This Row],[Total Employees Earning More than Living Wage FY20]]/Table2[[#This Row],[Total Jobs FY20]]</f>
        <v>1</v>
      </c>
    </row>
    <row r="153" spans="1:141" x14ac:dyDescent="0.25">
      <c r="A153" s="9">
        <v>92768</v>
      </c>
      <c r="B153" s="11" t="s">
        <v>250</v>
      </c>
      <c r="C153" s="11" t="s">
        <v>704</v>
      </c>
      <c r="D153" s="11" t="s">
        <v>1043</v>
      </c>
      <c r="E153" s="15">
        <v>8</v>
      </c>
      <c r="F153" s="7">
        <v>2296</v>
      </c>
      <c r="G153" s="7">
        <v>43</v>
      </c>
      <c r="H153" s="7">
        <v>9392</v>
      </c>
      <c r="I153" s="7">
        <v>11280</v>
      </c>
      <c r="J153" s="7">
        <v>623210</v>
      </c>
      <c r="K153" s="11" t="s">
        <v>1107</v>
      </c>
      <c r="L153" s="11" t="s">
        <v>1188</v>
      </c>
      <c r="M153" s="11" t="s">
        <v>1055</v>
      </c>
      <c r="N153" s="18">
        <v>780000</v>
      </c>
      <c r="O153" s="11" t="s">
        <v>1671</v>
      </c>
      <c r="P153" s="8">
        <v>8</v>
      </c>
      <c r="Q153" s="8">
        <v>8</v>
      </c>
      <c r="R153" s="8">
        <v>96</v>
      </c>
      <c r="S153" s="8">
        <v>0</v>
      </c>
      <c r="T153" s="8">
        <v>0</v>
      </c>
      <c r="U153" s="8">
        <v>112</v>
      </c>
      <c r="V153" s="8">
        <v>104</v>
      </c>
      <c r="W153" s="8">
        <v>0</v>
      </c>
      <c r="X153" s="8">
        <v>0</v>
      </c>
      <c r="Y153" s="8">
        <v>101</v>
      </c>
      <c r="Z153" s="8">
        <v>0</v>
      </c>
      <c r="AA153" s="19">
        <v>0</v>
      </c>
      <c r="AB153" s="8">
        <v>0</v>
      </c>
      <c r="AC153" s="8">
        <v>0</v>
      </c>
      <c r="AD153" s="8">
        <v>0</v>
      </c>
      <c r="AE153" s="8">
        <v>0</v>
      </c>
      <c r="AF153" s="8">
        <v>95.535714285714292</v>
      </c>
      <c r="AG153" s="8" t="s">
        <v>1686</v>
      </c>
      <c r="AH153" s="8" t="s">
        <v>1687</v>
      </c>
      <c r="AI153" s="60">
        <v>0</v>
      </c>
      <c r="AJ153" s="60">
        <v>0</v>
      </c>
      <c r="AK153" s="60">
        <v>0</v>
      </c>
      <c r="AL153" s="60">
        <f>Table2[[#This Row],[Company Direct Land Through FY20]]+Table2[[#This Row],[Company Direct Land FY20 and After]]</f>
        <v>0</v>
      </c>
      <c r="AM153" s="60">
        <v>0</v>
      </c>
      <c r="AN153" s="60">
        <v>0</v>
      </c>
      <c r="AO153" s="60">
        <v>0</v>
      </c>
      <c r="AP153" s="60">
        <f>Table2[[#This Row],[Company Direct Building Through FY20]]+Table2[[#This Row],[Company Direct Building FY20 and After]]</f>
        <v>0</v>
      </c>
      <c r="AQ153" s="60">
        <v>0</v>
      </c>
      <c r="AR153" s="60">
        <v>20.7941</v>
      </c>
      <c r="AS153" s="60">
        <v>0</v>
      </c>
      <c r="AT153" s="60">
        <f>Table2[[#This Row],[Mortgage Recording Tax Through FY20]]+Table2[[#This Row],[Mortgage Recording Tax FY20 and After]]</f>
        <v>20.7941</v>
      </c>
      <c r="AU153" s="60">
        <v>0</v>
      </c>
      <c r="AV153" s="60">
        <v>0</v>
      </c>
      <c r="AW153" s="60">
        <v>0</v>
      </c>
      <c r="AX153" s="60">
        <f>Table2[[#This Row],[Pilot Savings Through FY20]]+Table2[[#This Row],[Pilot Savings FY20 and After]]</f>
        <v>0</v>
      </c>
      <c r="AY153" s="60">
        <v>0</v>
      </c>
      <c r="AZ153" s="60">
        <v>20.7941</v>
      </c>
      <c r="BA153" s="60">
        <v>0</v>
      </c>
      <c r="BB153" s="60">
        <f>Table2[[#This Row],[Mortgage Recording Tax Exemption Through FY20]]+Table2[[#This Row],[Indirect and Induced Land FY20]]</f>
        <v>63.667299999999997</v>
      </c>
      <c r="BC153" s="60">
        <v>42.873199999999997</v>
      </c>
      <c r="BD153" s="60">
        <v>425.89139999999998</v>
      </c>
      <c r="BE153" s="60">
        <v>57.643700000000003</v>
      </c>
      <c r="BF153" s="60">
        <f>Table2[[#This Row],[Indirect and Induced Land Through FY20]]+Table2[[#This Row],[Indirect and Induced Land FY20 and After]]</f>
        <v>483.5351</v>
      </c>
      <c r="BG153" s="60">
        <v>152.0051</v>
      </c>
      <c r="BH153" s="60">
        <v>1509.9791</v>
      </c>
      <c r="BI153" s="60">
        <v>204.3732</v>
      </c>
      <c r="BJ153" s="60">
        <f>Table2[[#This Row],[Indirect and Induced Building Through FY20]]+Table2[[#This Row],[Indirect and Induced Building FY20 and After]]</f>
        <v>1714.3523</v>
      </c>
      <c r="BK153" s="60">
        <v>194.8783</v>
      </c>
      <c r="BL153" s="60">
        <v>1935.8705</v>
      </c>
      <c r="BM153" s="60">
        <v>262.01690000000002</v>
      </c>
      <c r="BN153" s="60">
        <f>Table2[[#This Row],[TOTAL Real Property Related Taxes Through FY20]]+Table2[[#This Row],[TOTAL Real Property Related Taxes FY20 and After]]</f>
        <v>2197.8874000000001</v>
      </c>
      <c r="BO153" s="60">
        <v>180.44730000000001</v>
      </c>
      <c r="BP153" s="60">
        <v>2077.8110000000001</v>
      </c>
      <c r="BQ153" s="60">
        <v>242.61429999999999</v>
      </c>
      <c r="BR153" s="60">
        <f>Table2[[#This Row],[Company Direct Through FY20]]+Table2[[#This Row],[Company Direct FY20 and After]]</f>
        <v>2320.4253000000003</v>
      </c>
      <c r="BS153" s="60">
        <v>0</v>
      </c>
      <c r="BT153" s="60">
        <v>0</v>
      </c>
      <c r="BU153" s="60">
        <v>0</v>
      </c>
      <c r="BV153" s="60">
        <f>Table2[[#This Row],[Sales Tax Exemption Through FY20]]+Table2[[#This Row],[Sales Tax Exemption FY20 and After]]</f>
        <v>0</v>
      </c>
      <c r="BW153" s="60">
        <v>0</v>
      </c>
      <c r="BX153" s="60">
        <v>0</v>
      </c>
      <c r="BY153" s="60">
        <v>0</v>
      </c>
      <c r="BZ153" s="60">
        <f>Table2[[#This Row],[Energy Tax Savings Through FY20]]+Table2[[#This Row],[Energy Tax Savings FY20 and After]]</f>
        <v>0</v>
      </c>
      <c r="CA153" s="60">
        <v>0.1913</v>
      </c>
      <c r="CB153" s="60">
        <v>4.0297999999999998</v>
      </c>
      <c r="CC153" s="60">
        <v>0.2329</v>
      </c>
      <c r="CD153" s="60">
        <f>Table2[[#This Row],[Tax Exempt Bond Savings Through FY20]]+Table2[[#This Row],[Tax Exempt Bond Savings FY20 and After]]</f>
        <v>4.2626999999999997</v>
      </c>
      <c r="CE153" s="60">
        <v>194.0694</v>
      </c>
      <c r="CF153" s="60">
        <v>2383.4659000000001</v>
      </c>
      <c r="CG153" s="60">
        <v>260.92930000000001</v>
      </c>
      <c r="CH153" s="60">
        <f>Table2[[#This Row],[Indirect and Induced Through FY20]]+Table2[[#This Row],[Indirect and Induced FY20 and After]]</f>
        <v>2644.3951999999999</v>
      </c>
      <c r="CI153" s="60">
        <v>374.3254</v>
      </c>
      <c r="CJ153" s="60">
        <v>4457.2470999999996</v>
      </c>
      <c r="CK153" s="60">
        <v>503.3107</v>
      </c>
      <c r="CL153" s="60">
        <f>Table2[[#This Row],[TOTAL Income Consumption Use Taxes Through FY20]]+Table2[[#This Row],[TOTAL Income Consumption Use Taxes FY20 and After]]</f>
        <v>4960.5577999999996</v>
      </c>
      <c r="CM153" s="60">
        <v>0.1913</v>
      </c>
      <c r="CN153" s="60">
        <v>24.823899999999998</v>
      </c>
      <c r="CO153" s="60">
        <v>0.2329</v>
      </c>
      <c r="CP153" s="60">
        <f>Table2[[#This Row],[Assistance Provided Through FY20]]+Table2[[#This Row],[Assistance Provided FY20 and After]]</f>
        <v>25.056799999999999</v>
      </c>
      <c r="CQ153" s="60">
        <v>0</v>
      </c>
      <c r="CR153" s="60">
        <v>0</v>
      </c>
      <c r="CS153" s="60">
        <v>0</v>
      </c>
      <c r="CT153" s="60">
        <f>Table2[[#This Row],[Recapture Cancellation Reduction Amount Through FY20]]+Table2[[#This Row],[Recapture Cancellation Reduction Amount FY20 and After]]</f>
        <v>0</v>
      </c>
      <c r="CU153" s="60">
        <v>0</v>
      </c>
      <c r="CV153" s="60">
        <v>0</v>
      </c>
      <c r="CW153" s="60">
        <v>0</v>
      </c>
      <c r="CX153" s="60">
        <f>Table2[[#This Row],[Penalty Paid Through FY20]]+Table2[[#This Row],[Penalty Paid FY20 and After]]</f>
        <v>0</v>
      </c>
      <c r="CY153" s="60">
        <v>0.1913</v>
      </c>
      <c r="CZ153" s="60">
        <v>24.823899999999998</v>
      </c>
      <c r="DA153" s="60">
        <v>0.2329</v>
      </c>
      <c r="DB153" s="60">
        <f>Table2[[#This Row],[TOTAL Assistance Net of Recapture Penalties Through FY20]]+Table2[[#This Row],[TOTAL Assistance Net of Recapture Penalties FY20 and After]]</f>
        <v>25.056799999999999</v>
      </c>
      <c r="DC153" s="60">
        <v>180.44730000000001</v>
      </c>
      <c r="DD153" s="60">
        <v>2098.6051000000002</v>
      </c>
      <c r="DE153" s="60">
        <v>242.61429999999999</v>
      </c>
      <c r="DF153" s="60">
        <f>Table2[[#This Row],[Company Direct Tax Revenue Before Assistance Through FY20]]+Table2[[#This Row],[Company Direct Tax Revenue Before Assistance FY20 and After]]</f>
        <v>2341.2194000000004</v>
      </c>
      <c r="DG153" s="60">
        <v>388.9477</v>
      </c>
      <c r="DH153" s="60">
        <v>4319.3364000000001</v>
      </c>
      <c r="DI153" s="60">
        <v>522.94619999999998</v>
      </c>
      <c r="DJ153" s="60">
        <f>Table2[[#This Row],[Indirect and Induced Tax Revenues FY20 and After]]+Table2[[#This Row],[Indirect and Induced Tax Revenues Through FY20]]</f>
        <v>4842.2826000000005</v>
      </c>
      <c r="DK153" s="60">
        <v>569.39499999999998</v>
      </c>
      <c r="DL153" s="60">
        <v>6417.9414999999999</v>
      </c>
      <c r="DM153" s="60">
        <v>765.56050000000005</v>
      </c>
      <c r="DN153" s="60">
        <f>Table2[[#This Row],[TOTAL Tax Revenues Before Assistance FY20 and After]]+Table2[[#This Row],[TOTAL Tax Revenues Before Assistance Through FY20]]</f>
        <v>7183.5020000000004</v>
      </c>
      <c r="DO153" s="60">
        <v>569.20370000000003</v>
      </c>
      <c r="DP153" s="60">
        <v>6393.1175999999996</v>
      </c>
      <c r="DQ153" s="60">
        <v>765.32759999999996</v>
      </c>
      <c r="DR153" s="60">
        <f>Table2[[#This Row],[TOTAL Tax Revenues Net of Assistance Recapture and Penalty Through FY20]]+Table2[[#This Row],[TOTAL Tax Revenues Net of Assistance Recapture and Penalty FY20 and After]]</f>
        <v>7158.4451999999992</v>
      </c>
      <c r="DS153" s="60">
        <v>0</v>
      </c>
      <c r="DT153" s="60">
        <v>0</v>
      </c>
      <c r="DU153" s="60">
        <v>0</v>
      </c>
      <c r="DV153" s="60">
        <v>0</v>
      </c>
      <c r="DW153" s="74">
        <v>0</v>
      </c>
      <c r="DX153" s="74">
        <v>0</v>
      </c>
      <c r="DY153" s="74">
        <v>0</v>
      </c>
      <c r="DZ153" s="74">
        <v>112</v>
      </c>
      <c r="EA153" s="74">
        <v>0</v>
      </c>
      <c r="EB153" s="74">
        <v>0</v>
      </c>
      <c r="EC153" s="74">
        <v>0</v>
      </c>
      <c r="ED153" s="74">
        <v>112</v>
      </c>
      <c r="EE153" s="74">
        <v>0</v>
      </c>
      <c r="EF153" s="74">
        <v>0</v>
      </c>
      <c r="EG153" s="74">
        <v>0</v>
      </c>
      <c r="EH153" s="74">
        <v>100</v>
      </c>
      <c r="EI153" s="8">
        <f>Table2[[#This Row],[Total Industrial Employees FY20]]+Table2[[#This Row],[Total Restaurant Employees FY20]]+Table2[[#This Row],[Total Retail Employees FY20]]+Table2[[#This Row],[Total Other Employees FY20]]</f>
        <v>112</v>
      </c>
      <c r="EJ153" s="8">
        <f>Table2[[#This Row],[Number of Industrial Employees Earning More than Living Wage FY20]]+Table2[[#This Row],[Number of Restaurant Employees Earning More than Living Wage FY20]]+Table2[[#This Row],[Number of Retail Employees Earning More than Living Wage FY20]]+Table2[[#This Row],[Number of Other Employees Earning More than Living Wage FY20]]</f>
        <v>112</v>
      </c>
      <c r="EK153" s="72">
        <f>Table2[[#This Row],[Total Employees Earning More than Living Wage FY20]]/Table2[[#This Row],[Total Jobs FY20]]</f>
        <v>1</v>
      </c>
    </row>
    <row r="154" spans="1:141" x14ac:dyDescent="0.25">
      <c r="A154" s="9">
        <v>92382</v>
      </c>
      <c r="B154" s="11" t="s">
        <v>174</v>
      </c>
      <c r="C154" s="11" t="s">
        <v>628</v>
      </c>
      <c r="D154" s="11" t="s">
        <v>1045</v>
      </c>
      <c r="E154" s="15">
        <v>19</v>
      </c>
      <c r="F154" s="7">
        <v>4385</v>
      </c>
      <c r="G154" s="7">
        <v>30</v>
      </c>
      <c r="H154" s="7">
        <v>174240</v>
      </c>
      <c r="I154" s="7">
        <v>188500</v>
      </c>
      <c r="J154" s="7">
        <v>332321</v>
      </c>
      <c r="K154" s="11" t="s">
        <v>1048</v>
      </c>
      <c r="L154" s="11" t="s">
        <v>1095</v>
      </c>
      <c r="M154" s="11" t="s">
        <v>1087</v>
      </c>
      <c r="N154" s="18">
        <v>15000000</v>
      </c>
      <c r="O154" s="11" t="s">
        <v>1670</v>
      </c>
      <c r="P154" s="8">
        <v>4</v>
      </c>
      <c r="Q154" s="8">
        <v>0</v>
      </c>
      <c r="R154" s="8">
        <v>341</v>
      </c>
      <c r="S154" s="8">
        <v>0</v>
      </c>
      <c r="T154" s="8">
        <v>0</v>
      </c>
      <c r="U154" s="8">
        <v>345</v>
      </c>
      <c r="V154" s="8">
        <v>343</v>
      </c>
      <c r="W154" s="8">
        <v>0</v>
      </c>
      <c r="X154" s="8">
        <v>0</v>
      </c>
      <c r="Y154" s="8">
        <v>0</v>
      </c>
      <c r="Z154" s="8">
        <v>240</v>
      </c>
      <c r="AA154" s="19">
        <v>12</v>
      </c>
      <c r="AB154" s="8">
        <v>2</v>
      </c>
      <c r="AC154" s="8">
        <v>22</v>
      </c>
      <c r="AD154" s="8">
        <v>51</v>
      </c>
      <c r="AE154" s="8">
        <v>12</v>
      </c>
      <c r="AF154" s="8">
        <v>89.565217391304358</v>
      </c>
      <c r="AG154" s="8" t="s">
        <v>1686</v>
      </c>
      <c r="AH154" s="8" t="s">
        <v>1686</v>
      </c>
      <c r="AI154" s="60">
        <v>407.25150000000002</v>
      </c>
      <c r="AJ154" s="60">
        <v>2369.4185000000002</v>
      </c>
      <c r="AK154" s="60">
        <v>406.21820000000002</v>
      </c>
      <c r="AL154" s="60">
        <f>Table2[[#This Row],[Company Direct Land Through FY20]]+Table2[[#This Row],[Company Direct Land FY20 and After]]</f>
        <v>2775.6367</v>
      </c>
      <c r="AM154" s="60">
        <v>458.40519999999998</v>
      </c>
      <c r="AN154" s="60">
        <v>5654.5654999999997</v>
      </c>
      <c r="AO154" s="60">
        <v>457.24220000000003</v>
      </c>
      <c r="AP154" s="60">
        <f>Table2[[#This Row],[Company Direct Building Through FY20]]+Table2[[#This Row],[Company Direct Building FY20 and After]]</f>
        <v>6111.8076999999994</v>
      </c>
      <c r="AQ154" s="60">
        <v>0</v>
      </c>
      <c r="AR154" s="60">
        <v>140.36000000000001</v>
      </c>
      <c r="AS154" s="60">
        <v>0</v>
      </c>
      <c r="AT154" s="60">
        <f>Table2[[#This Row],[Mortgage Recording Tax Through FY20]]+Table2[[#This Row],[Mortgage Recording Tax FY20 and After]]</f>
        <v>140.36000000000001</v>
      </c>
      <c r="AU154" s="60">
        <v>69.096699999999998</v>
      </c>
      <c r="AV154" s="60">
        <v>4842.4946</v>
      </c>
      <c r="AW154" s="60">
        <v>68.921499999999995</v>
      </c>
      <c r="AX154" s="60">
        <f>Table2[[#This Row],[Pilot Savings Through FY20]]+Table2[[#This Row],[Pilot Savings FY20 and After]]</f>
        <v>4911.4161000000004</v>
      </c>
      <c r="AY154" s="60">
        <v>0</v>
      </c>
      <c r="AZ154" s="60">
        <v>140.36000000000001</v>
      </c>
      <c r="BA154" s="60">
        <v>0</v>
      </c>
      <c r="BB154" s="60">
        <f>Table2[[#This Row],[Mortgage Recording Tax Exemption Through FY20]]+Table2[[#This Row],[Indirect and Induced Land FY20]]</f>
        <v>411.1927</v>
      </c>
      <c r="BC154" s="60">
        <v>270.83269999999999</v>
      </c>
      <c r="BD154" s="60">
        <v>1717.2627</v>
      </c>
      <c r="BE154" s="60">
        <v>270.1456</v>
      </c>
      <c r="BF154" s="60">
        <f>Table2[[#This Row],[Indirect and Induced Land Through FY20]]+Table2[[#This Row],[Indirect and Induced Land FY20 and After]]</f>
        <v>1987.4083000000001</v>
      </c>
      <c r="BG154" s="60">
        <v>960.22490000000005</v>
      </c>
      <c r="BH154" s="60">
        <v>6088.4767000000002</v>
      </c>
      <c r="BI154" s="60">
        <v>957.78859999999997</v>
      </c>
      <c r="BJ154" s="60">
        <f>Table2[[#This Row],[Indirect and Induced Building Through FY20]]+Table2[[#This Row],[Indirect and Induced Building FY20 and After]]</f>
        <v>7046.2653</v>
      </c>
      <c r="BK154" s="60">
        <v>2027.6176</v>
      </c>
      <c r="BL154" s="60">
        <v>10987.228800000001</v>
      </c>
      <c r="BM154" s="60">
        <v>2022.4730999999999</v>
      </c>
      <c r="BN154" s="60">
        <f>Table2[[#This Row],[TOTAL Real Property Related Taxes Through FY20]]+Table2[[#This Row],[TOTAL Real Property Related Taxes FY20 and After]]</f>
        <v>13009.7019</v>
      </c>
      <c r="BO154" s="60">
        <v>3204.1779000000001</v>
      </c>
      <c r="BP154" s="60">
        <v>22932.5605</v>
      </c>
      <c r="BQ154" s="60">
        <v>3196.0482000000002</v>
      </c>
      <c r="BR154" s="60">
        <f>Table2[[#This Row],[Company Direct Through FY20]]+Table2[[#This Row],[Company Direct FY20 and After]]</f>
        <v>26128.608700000001</v>
      </c>
      <c r="BS154" s="60">
        <v>0</v>
      </c>
      <c r="BT154" s="60">
        <v>0</v>
      </c>
      <c r="BU154" s="60">
        <v>0</v>
      </c>
      <c r="BV154" s="60">
        <f>Table2[[#This Row],[Sales Tax Exemption Through FY20]]+Table2[[#This Row],[Sales Tax Exemption FY20 and After]]</f>
        <v>0</v>
      </c>
      <c r="BW154" s="60">
        <v>0</v>
      </c>
      <c r="BX154" s="60">
        <v>22.439299999999999</v>
      </c>
      <c r="BY154" s="60">
        <v>0</v>
      </c>
      <c r="BZ154" s="60">
        <f>Table2[[#This Row],[Energy Tax Savings Through FY20]]+Table2[[#This Row],[Energy Tax Savings FY20 and After]]</f>
        <v>22.439299999999999</v>
      </c>
      <c r="CA154" s="60">
        <v>0</v>
      </c>
      <c r="CB154" s="60">
        <v>0</v>
      </c>
      <c r="CC154" s="60">
        <v>0</v>
      </c>
      <c r="CD154" s="60">
        <f>Table2[[#This Row],[Tax Exempt Bond Savings Through FY20]]+Table2[[#This Row],[Tax Exempt Bond Savings FY20 and After]]</f>
        <v>0</v>
      </c>
      <c r="CE154" s="60">
        <v>1225.9475</v>
      </c>
      <c r="CF154" s="60">
        <v>9878.6710999999996</v>
      </c>
      <c r="CG154" s="60">
        <v>1222.8371</v>
      </c>
      <c r="CH154" s="60">
        <f>Table2[[#This Row],[Indirect and Induced Through FY20]]+Table2[[#This Row],[Indirect and Induced FY20 and After]]</f>
        <v>11101.5082</v>
      </c>
      <c r="CI154" s="60">
        <v>4430.1253999999999</v>
      </c>
      <c r="CJ154" s="60">
        <v>32788.792300000001</v>
      </c>
      <c r="CK154" s="60">
        <v>4418.8852999999999</v>
      </c>
      <c r="CL154" s="60">
        <f>Table2[[#This Row],[TOTAL Income Consumption Use Taxes Through FY20]]+Table2[[#This Row],[TOTAL Income Consumption Use Taxes FY20 and After]]</f>
        <v>37207.677600000003</v>
      </c>
      <c r="CM154" s="60">
        <v>69.096699999999998</v>
      </c>
      <c r="CN154" s="60">
        <v>5005.2938999999997</v>
      </c>
      <c r="CO154" s="60">
        <v>68.921499999999995</v>
      </c>
      <c r="CP154" s="60">
        <f>Table2[[#This Row],[Assistance Provided Through FY20]]+Table2[[#This Row],[Assistance Provided FY20 and After]]</f>
        <v>5074.2154</v>
      </c>
      <c r="CQ154" s="60">
        <v>0</v>
      </c>
      <c r="CR154" s="60">
        <v>0</v>
      </c>
      <c r="CS154" s="60">
        <v>0</v>
      </c>
      <c r="CT154" s="60">
        <f>Table2[[#This Row],[Recapture Cancellation Reduction Amount Through FY20]]+Table2[[#This Row],[Recapture Cancellation Reduction Amount FY20 and After]]</f>
        <v>0</v>
      </c>
      <c r="CU154" s="60">
        <v>0</v>
      </c>
      <c r="CV154" s="60">
        <v>0</v>
      </c>
      <c r="CW154" s="60">
        <v>0</v>
      </c>
      <c r="CX154" s="60">
        <f>Table2[[#This Row],[Penalty Paid Through FY20]]+Table2[[#This Row],[Penalty Paid FY20 and After]]</f>
        <v>0</v>
      </c>
      <c r="CY154" s="60">
        <v>69.096699999999998</v>
      </c>
      <c r="CZ154" s="60">
        <v>5005.2938999999997</v>
      </c>
      <c r="DA154" s="60">
        <v>68.921499999999995</v>
      </c>
      <c r="DB154" s="60">
        <f>Table2[[#This Row],[TOTAL Assistance Net of Recapture Penalties Through FY20]]+Table2[[#This Row],[TOTAL Assistance Net of Recapture Penalties FY20 and After]]</f>
        <v>5074.2154</v>
      </c>
      <c r="DC154" s="60">
        <v>4069.8346000000001</v>
      </c>
      <c r="DD154" s="60">
        <v>31096.904500000001</v>
      </c>
      <c r="DE154" s="60">
        <v>4059.5086000000001</v>
      </c>
      <c r="DF154" s="60">
        <f>Table2[[#This Row],[Company Direct Tax Revenue Before Assistance Through FY20]]+Table2[[#This Row],[Company Direct Tax Revenue Before Assistance FY20 and After]]</f>
        <v>35156.413099999998</v>
      </c>
      <c r="DG154" s="60">
        <v>2457.0050999999999</v>
      </c>
      <c r="DH154" s="60">
        <v>17684.410500000002</v>
      </c>
      <c r="DI154" s="60">
        <v>2450.7712999999999</v>
      </c>
      <c r="DJ154" s="60">
        <f>Table2[[#This Row],[Indirect and Induced Tax Revenues FY20 and After]]+Table2[[#This Row],[Indirect and Induced Tax Revenues Through FY20]]</f>
        <v>20135.181800000002</v>
      </c>
      <c r="DK154" s="60">
        <v>6526.8397000000004</v>
      </c>
      <c r="DL154" s="60">
        <v>48781.315000000002</v>
      </c>
      <c r="DM154" s="60">
        <v>6510.2799000000005</v>
      </c>
      <c r="DN154" s="60">
        <f>Table2[[#This Row],[TOTAL Tax Revenues Before Assistance FY20 and After]]+Table2[[#This Row],[TOTAL Tax Revenues Before Assistance Through FY20]]</f>
        <v>55291.594900000004</v>
      </c>
      <c r="DO154" s="60">
        <v>6457.7430000000004</v>
      </c>
      <c r="DP154" s="60">
        <v>43776.021099999998</v>
      </c>
      <c r="DQ154" s="60">
        <v>6441.3584000000001</v>
      </c>
      <c r="DR154" s="60">
        <f>Table2[[#This Row],[TOTAL Tax Revenues Net of Assistance Recapture and Penalty Through FY20]]+Table2[[#This Row],[TOTAL Tax Revenues Net of Assistance Recapture and Penalty FY20 and After]]</f>
        <v>50217.379499999995</v>
      </c>
      <c r="DS154" s="60">
        <v>0</v>
      </c>
      <c r="DT154" s="60">
        <v>0</v>
      </c>
      <c r="DU154" s="60">
        <v>0</v>
      </c>
      <c r="DV154" s="60">
        <v>0</v>
      </c>
      <c r="DW154" s="74">
        <v>280</v>
      </c>
      <c r="DX154" s="74">
        <v>0</v>
      </c>
      <c r="DY154" s="74">
        <v>0</v>
      </c>
      <c r="DZ154" s="74">
        <v>65</v>
      </c>
      <c r="EA154" s="74">
        <v>280</v>
      </c>
      <c r="EB154" s="74">
        <v>0</v>
      </c>
      <c r="EC154" s="74">
        <v>0</v>
      </c>
      <c r="ED154" s="74">
        <v>65</v>
      </c>
      <c r="EE154" s="74">
        <v>100</v>
      </c>
      <c r="EF154" s="74">
        <v>0</v>
      </c>
      <c r="EG154" s="74">
        <v>0</v>
      </c>
      <c r="EH154" s="74">
        <v>100</v>
      </c>
      <c r="EI154" s="8">
        <f>Table2[[#This Row],[Total Industrial Employees FY20]]+Table2[[#This Row],[Total Restaurant Employees FY20]]+Table2[[#This Row],[Total Retail Employees FY20]]+Table2[[#This Row],[Total Other Employees FY20]]</f>
        <v>345</v>
      </c>
      <c r="EJ154" s="8">
        <f>Table2[[#This Row],[Number of Industrial Employees Earning More than Living Wage FY20]]+Table2[[#This Row],[Number of Restaurant Employees Earning More than Living Wage FY20]]+Table2[[#This Row],[Number of Retail Employees Earning More than Living Wage FY20]]+Table2[[#This Row],[Number of Other Employees Earning More than Living Wage FY20]]</f>
        <v>345</v>
      </c>
      <c r="EK154" s="72">
        <f>Table2[[#This Row],[Total Employees Earning More than Living Wage FY20]]/Table2[[#This Row],[Total Jobs FY20]]</f>
        <v>1</v>
      </c>
    </row>
    <row r="155" spans="1:141" x14ac:dyDescent="0.25">
      <c r="A155" s="9">
        <v>94046</v>
      </c>
      <c r="B155" s="11" t="s">
        <v>455</v>
      </c>
      <c r="C155" s="11" t="s">
        <v>908</v>
      </c>
      <c r="D155" s="11" t="s">
        <v>1047</v>
      </c>
      <c r="E155" s="15">
        <v>50</v>
      </c>
      <c r="F155" s="7">
        <v>2661</v>
      </c>
      <c r="G155" s="7">
        <v>23</v>
      </c>
      <c r="H155" s="7">
        <v>21403</v>
      </c>
      <c r="I155" s="7">
        <v>26201</v>
      </c>
      <c r="J155" s="7">
        <v>312113</v>
      </c>
      <c r="K155" s="11" t="s">
        <v>1048</v>
      </c>
      <c r="L155" s="11" t="s">
        <v>1455</v>
      </c>
      <c r="M155" s="11" t="s">
        <v>1456</v>
      </c>
      <c r="N155" s="18">
        <v>23089000</v>
      </c>
      <c r="O155" s="11" t="s">
        <v>1658</v>
      </c>
      <c r="P155" s="8">
        <v>0</v>
      </c>
      <c r="Q155" s="8">
        <v>0</v>
      </c>
      <c r="R155" s="8">
        <v>8</v>
      </c>
      <c r="S155" s="8">
        <v>0</v>
      </c>
      <c r="T155" s="8">
        <v>0</v>
      </c>
      <c r="U155" s="8">
        <v>8</v>
      </c>
      <c r="V155" s="8">
        <v>8</v>
      </c>
      <c r="W155" s="8">
        <v>0</v>
      </c>
      <c r="X155" s="8">
        <v>0</v>
      </c>
      <c r="Y155" s="8">
        <v>0</v>
      </c>
      <c r="Z155" s="8">
        <v>19</v>
      </c>
      <c r="AA155" s="19">
        <v>0</v>
      </c>
      <c r="AB155" s="8">
        <v>0</v>
      </c>
      <c r="AC155" s="8">
        <v>0</v>
      </c>
      <c r="AD155" s="8">
        <v>0</v>
      </c>
      <c r="AE155" s="8">
        <v>0</v>
      </c>
      <c r="AF155" s="8">
        <v>87.5</v>
      </c>
      <c r="AG155" s="8" t="s">
        <v>1686</v>
      </c>
      <c r="AH155" s="8" t="s">
        <v>1687</v>
      </c>
      <c r="AI155" s="60">
        <v>11.0238</v>
      </c>
      <c r="AJ155" s="60">
        <v>36.352499999999999</v>
      </c>
      <c r="AK155" s="60">
        <v>137.8545</v>
      </c>
      <c r="AL155" s="60">
        <f>Table2[[#This Row],[Company Direct Land Through FY20]]+Table2[[#This Row],[Company Direct Land FY20 and After]]</f>
        <v>174.20699999999999</v>
      </c>
      <c r="AM155" s="60">
        <v>47.459200000000003</v>
      </c>
      <c r="AN155" s="60">
        <v>98.026700000000005</v>
      </c>
      <c r="AO155" s="60">
        <v>593.4864</v>
      </c>
      <c r="AP155" s="60">
        <f>Table2[[#This Row],[Company Direct Building Through FY20]]+Table2[[#This Row],[Company Direct Building FY20 and After]]</f>
        <v>691.51310000000001</v>
      </c>
      <c r="AQ155" s="60">
        <v>0</v>
      </c>
      <c r="AR155" s="60">
        <v>105.176</v>
      </c>
      <c r="AS155" s="60">
        <v>0</v>
      </c>
      <c r="AT155" s="60">
        <f>Table2[[#This Row],[Mortgage Recording Tax Through FY20]]+Table2[[#This Row],[Mortgage Recording Tax FY20 and After]]</f>
        <v>105.176</v>
      </c>
      <c r="AU155" s="60">
        <v>54.463000000000001</v>
      </c>
      <c r="AV155" s="60">
        <v>104.63549999999999</v>
      </c>
      <c r="AW155" s="60">
        <v>681.0702</v>
      </c>
      <c r="AX155" s="60">
        <f>Table2[[#This Row],[Pilot Savings Through FY20]]+Table2[[#This Row],[Pilot Savings FY20 and After]]</f>
        <v>785.70569999999998</v>
      </c>
      <c r="AY155" s="60">
        <v>0</v>
      </c>
      <c r="AZ155" s="60">
        <v>105.176</v>
      </c>
      <c r="BA155" s="60">
        <v>0</v>
      </c>
      <c r="BB155" s="60">
        <f>Table2[[#This Row],[Mortgage Recording Tax Exemption Through FY20]]+Table2[[#This Row],[Indirect and Induced Land FY20]]</f>
        <v>110.3839</v>
      </c>
      <c r="BC155" s="60">
        <v>5.2079000000000004</v>
      </c>
      <c r="BD155" s="60">
        <v>34.647500000000001</v>
      </c>
      <c r="BE155" s="60">
        <v>65.126999999999995</v>
      </c>
      <c r="BF155" s="60">
        <f>Table2[[#This Row],[Indirect and Induced Land Through FY20]]+Table2[[#This Row],[Indirect and Induced Land FY20 and After]]</f>
        <v>99.774499999999989</v>
      </c>
      <c r="BG155" s="60">
        <v>18.464500000000001</v>
      </c>
      <c r="BH155" s="60">
        <v>122.8412</v>
      </c>
      <c r="BI155" s="60">
        <v>230.90280000000001</v>
      </c>
      <c r="BJ155" s="60">
        <f>Table2[[#This Row],[Indirect and Induced Building Through FY20]]+Table2[[#This Row],[Indirect and Induced Building FY20 and After]]</f>
        <v>353.74400000000003</v>
      </c>
      <c r="BK155" s="60">
        <v>27.692399999999999</v>
      </c>
      <c r="BL155" s="60">
        <v>187.23240000000001</v>
      </c>
      <c r="BM155" s="60">
        <v>346.3005</v>
      </c>
      <c r="BN155" s="60">
        <f>Table2[[#This Row],[TOTAL Real Property Related Taxes Through FY20]]+Table2[[#This Row],[TOTAL Real Property Related Taxes FY20 and After]]</f>
        <v>533.53290000000004</v>
      </c>
      <c r="BO155" s="60">
        <v>98.412999999999997</v>
      </c>
      <c r="BP155" s="60">
        <v>680.08219999999994</v>
      </c>
      <c r="BQ155" s="60">
        <v>1230.6731</v>
      </c>
      <c r="BR155" s="60">
        <f>Table2[[#This Row],[Company Direct Through FY20]]+Table2[[#This Row],[Company Direct FY20 and After]]</f>
        <v>1910.7552999999998</v>
      </c>
      <c r="BS155" s="60">
        <v>0</v>
      </c>
      <c r="BT155" s="60">
        <v>176.8776</v>
      </c>
      <c r="BU155" s="60">
        <v>0</v>
      </c>
      <c r="BV155" s="60">
        <f>Table2[[#This Row],[Sales Tax Exemption Through FY20]]+Table2[[#This Row],[Sales Tax Exemption FY20 and After]]</f>
        <v>176.8776</v>
      </c>
      <c r="BW155" s="60">
        <v>0</v>
      </c>
      <c r="BX155" s="60">
        <v>0</v>
      </c>
      <c r="BY155" s="60">
        <v>0</v>
      </c>
      <c r="BZ155" s="60">
        <f>Table2[[#This Row],[Energy Tax Savings Through FY20]]+Table2[[#This Row],[Energy Tax Savings FY20 and After]]</f>
        <v>0</v>
      </c>
      <c r="CA155" s="60">
        <v>0</v>
      </c>
      <c r="CB155" s="60">
        <v>0</v>
      </c>
      <c r="CC155" s="60">
        <v>0</v>
      </c>
      <c r="CD155" s="60">
        <f>Table2[[#This Row],[Tax Exempt Bond Savings Through FY20]]+Table2[[#This Row],[Tax Exempt Bond Savings FY20 and After]]</f>
        <v>0</v>
      </c>
      <c r="CE155" s="60">
        <v>25.7806</v>
      </c>
      <c r="CF155" s="60">
        <v>187.54949999999999</v>
      </c>
      <c r="CG155" s="60">
        <v>322.3913</v>
      </c>
      <c r="CH155" s="60">
        <f>Table2[[#This Row],[Indirect and Induced Through FY20]]+Table2[[#This Row],[Indirect and Induced FY20 and After]]</f>
        <v>509.94079999999997</v>
      </c>
      <c r="CI155" s="60">
        <v>124.1936</v>
      </c>
      <c r="CJ155" s="60">
        <v>690.75409999999999</v>
      </c>
      <c r="CK155" s="60">
        <v>1553.0644</v>
      </c>
      <c r="CL155" s="60">
        <f>Table2[[#This Row],[TOTAL Income Consumption Use Taxes Through FY20]]+Table2[[#This Row],[TOTAL Income Consumption Use Taxes FY20 and After]]</f>
        <v>2243.8184999999999</v>
      </c>
      <c r="CM155" s="60">
        <v>54.463000000000001</v>
      </c>
      <c r="CN155" s="60">
        <v>386.6891</v>
      </c>
      <c r="CO155" s="60">
        <v>681.0702</v>
      </c>
      <c r="CP155" s="60">
        <f>Table2[[#This Row],[Assistance Provided Through FY20]]+Table2[[#This Row],[Assistance Provided FY20 and After]]</f>
        <v>1067.7592999999999</v>
      </c>
      <c r="CQ155" s="60">
        <v>0</v>
      </c>
      <c r="CR155" s="60">
        <v>0</v>
      </c>
      <c r="CS155" s="60">
        <v>0</v>
      </c>
      <c r="CT155" s="60">
        <f>Table2[[#This Row],[Recapture Cancellation Reduction Amount Through FY20]]+Table2[[#This Row],[Recapture Cancellation Reduction Amount FY20 and After]]</f>
        <v>0</v>
      </c>
      <c r="CU155" s="60">
        <v>0</v>
      </c>
      <c r="CV155" s="60">
        <v>0</v>
      </c>
      <c r="CW155" s="60">
        <v>0</v>
      </c>
      <c r="CX155" s="60">
        <f>Table2[[#This Row],[Penalty Paid Through FY20]]+Table2[[#This Row],[Penalty Paid FY20 and After]]</f>
        <v>0</v>
      </c>
      <c r="CY155" s="60">
        <v>54.463000000000001</v>
      </c>
      <c r="CZ155" s="60">
        <v>386.6891</v>
      </c>
      <c r="DA155" s="60">
        <v>681.0702</v>
      </c>
      <c r="DB155" s="60">
        <f>Table2[[#This Row],[TOTAL Assistance Net of Recapture Penalties Through FY20]]+Table2[[#This Row],[TOTAL Assistance Net of Recapture Penalties FY20 and After]]</f>
        <v>1067.7592999999999</v>
      </c>
      <c r="DC155" s="60">
        <v>156.89599999999999</v>
      </c>
      <c r="DD155" s="60">
        <v>919.63739999999996</v>
      </c>
      <c r="DE155" s="60">
        <v>1962.0139999999999</v>
      </c>
      <c r="DF155" s="60">
        <f>Table2[[#This Row],[Company Direct Tax Revenue Before Assistance Through FY20]]+Table2[[#This Row],[Company Direct Tax Revenue Before Assistance FY20 and After]]</f>
        <v>2881.6513999999997</v>
      </c>
      <c r="DG155" s="60">
        <v>49.453000000000003</v>
      </c>
      <c r="DH155" s="60">
        <v>345.03820000000002</v>
      </c>
      <c r="DI155" s="60">
        <v>618.42110000000002</v>
      </c>
      <c r="DJ155" s="60">
        <f>Table2[[#This Row],[Indirect and Induced Tax Revenues FY20 and After]]+Table2[[#This Row],[Indirect and Induced Tax Revenues Through FY20]]</f>
        <v>963.45929999999998</v>
      </c>
      <c r="DK155" s="60">
        <v>206.34899999999999</v>
      </c>
      <c r="DL155" s="60">
        <v>1264.6756</v>
      </c>
      <c r="DM155" s="60">
        <v>2580.4351000000001</v>
      </c>
      <c r="DN155" s="60">
        <f>Table2[[#This Row],[TOTAL Tax Revenues Before Assistance FY20 and After]]+Table2[[#This Row],[TOTAL Tax Revenues Before Assistance Through FY20]]</f>
        <v>3845.1107000000002</v>
      </c>
      <c r="DO155" s="60">
        <v>151.886</v>
      </c>
      <c r="DP155" s="60">
        <v>877.98649999999998</v>
      </c>
      <c r="DQ155" s="60">
        <v>1899.3649</v>
      </c>
      <c r="DR155" s="60">
        <f>Table2[[#This Row],[TOTAL Tax Revenues Net of Assistance Recapture and Penalty Through FY20]]+Table2[[#This Row],[TOTAL Tax Revenues Net of Assistance Recapture and Penalty FY20 and After]]</f>
        <v>2777.3514</v>
      </c>
      <c r="DS155" s="60">
        <v>0</v>
      </c>
      <c r="DT155" s="60">
        <v>0</v>
      </c>
      <c r="DU155" s="60">
        <v>0</v>
      </c>
      <c r="DV155" s="60">
        <v>0</v>
      </c>
      <c r="DW155" s="74">
        <v>6</v>
      </c>
      <c r="DX155" s="74">
        <v>0</v>
      </c>
      <c r="DY155" s="74">
        <v>0</v>
      </c>
      <c r="DZ155" s="74">
        <v>2</v>
      </c>
      <c r="EA155" s="74">
        <v>6</v>
      </c>
      <c r="EB155" s="74">
        <v>0</v>
      </c>
      <c r="EC155" s="74">
        <v>0</v>
      </c>
      <c r="ED155" s="74">
        <v>2</v>
      </c>
      <c r="EE155" s="74">
        <v>100</v>
      </c>
      <c r="EF155" s="74">
        <v>0</v>
      </c>
      <c r="EG155" s="74">
        <v>0</v>
      </c>
      <c r="EH155" s="74">
        <v>100</v>
      </c>
      <c r="EI155" s="8">
        <f>Table2[[#This Row],[Total Industrial Employees FY20]]+Table2[[#This Row],[Total Restaurant Employees FY20]]+Table2[[#This Row],[Total Retail Employees FY20]]+Table2[[#This Row],[Total Other Employees FY20]]</f>
        <v>8</v>
      </c>
      <c r="EJ155" s="8">
        <f>Table2[[#This Row],[Number of Industrial Employees Earning More than Living Wage FY20]]+Table2[[#This Row],[Number of Restaurant Employees Earning More than Living Wage FY20]]+Table2[[#This Row],[Number of Retail Employees Earning More than Living Wage FY20]]+Table2[[#This Row],[Number of Other Employees Earning More than Living Wage FY20]]</f>
        <v>8</v>
      </c>
      <c r="EK155" s="72">
        <f>Table2[[#This Row],[Total Employees Earning More than Living Wage FY20]]/Table2[[#This Row],[Total Jobs FY20]]</f>
        <v>1</v>
      </c>
    </row>
    <row r="156" spans="1:141" x14ac:dyDescent="0.25">
      <c r="A156" s="9">
        <v>93202</v>
      </c>
      <c r="B156" s="11" t="s">
        <v>307</v>
      </c>
      <c r="C156" s="11" t="s">
        <v>760</v>
      </c>
      <c r="D156" s="11" t="s">
        <v>1045</v>
      </c>
      <c r="E156" s="15">
        <v>26</v>
      </c>
      <c r="F156" s="7">
        <v>2286</v>
      </c>
      <c r="G156" s="7">
        <v>53</v>
      </c>
      <c r="H156" s="7">
        <v>19000</v>
      </c>
      <c r="I156" s="7">
        <v>19000</v>
      </c>
      <c r="J156" s="7">
        <v>812320</v>
      </c>
      <c r="K156" s="11" t="s">
        <v>1048</v>
      </c>
      <c r="L156" s="11" t="s">
        <v>1258</v>
      </c>
      <c r="M156" s="11" t="s">
        <v>1259</v>
      </c>
      <c r="N156" s="18">
        <v>4955000</v>
      </c>
      <c r="O156" s="11" t="s">
        <v>1658</v>
      </c>
      <c r="P156" s="8">
        <v>9</v>
      </c>
      <c r="Q156" s="8">
        <v>0</v>
      </c>
      <c r="R156" s="8">
        <v>7</v>
      </c>
      <c r="S156" s="8">
        <v>0</v>
      </c>
      <c r="T156" s="8">
        <v>0</v>
      </c>
      <c r="U156" s="8">
        <v>16</v>
      </c>
      <c r="V156" s="8">
        <v>11</v>
      </c>
      <c r="W156" s="8">
        <v>0</v>
      </c>
      <c r="X156" s="8">
        <v>0</v>
      </c>
      <c r="Y156" s="8">
        <v>0</v>
      </c>
      <c r="Z156" s="8">
        <v>27</v>
      </c>
      <c r="AA156" s="19">
        <v>0</v>
      </c>
      <c r="AB156" s="8">
        <v>0</v>
      </c>
      <c r="AC156" s="8">
        <v>0</v>
      </c>
      <c r="AD156" s="8">
        <v>0</v>
      </c>
      <c r="AE156" s="8">
        <v>0</v>
      </c>
      <c r="AF156" s="8">
        <v>87.5</v>
      </c>
      <c r="AG156" s="8" t="s">
        <v>1687</v>
      </c>
      <c r="AH156" s="8" t="s">
        <v>1687</v>
      </c>
      <c r="AI156" s="60">
        <v>24.446300000000001</v>
      </c>
      <c r="AJ156" s="60">
        <v>265.37860000000001</v>
      </c>
      <c r="AK156" s="60">
        <v>120.8505</v>
      </c>
      <c r="AL156" s="60">
        <f>Table2[[#This Row],[Company Direct Land Through FY20]]+Table2[[#This Row],[Company Direct Land FY20 and After]]</f>
        <v>386.22910000000002</v>
      </c>
      <c r="AM156" s="60">
        <v>97.686400000000006</v>
      </c>
      <c r="AN156" s="60">
        <v>503.85379999999998</v>
      </c>
      <c r="AO156" s="60">
        <v>482.91329999999999</v>
      </c>
      <c r="AP156" s="60">
        <f>Table2[[#This Row],[Company Direct Building Through FY20]]+Table2[[#This Row],[Company Direct Building FY20 and After]]</f>
        <v>986.76710000000003</v>
      </c>
      <c r="AQ156" s="60">
        <v>0</v>
      </c>
      <c r="AR156" s="60">
        <v>66.721999999999994</v>
      </c>
      <c r="AS156" s="60">
        <v>0</v>
      </c>
      <c r="AT156" s="60">
        <f>Table2[[#This Row],[Mortgage Recording Tax Through FY20]]+Table2[[#This Row],[Mortgage Recording Tax FY20 and After]]</f>
        <v>66.721999999999994</v>
      </c>
      <c r="AU156" s="60">
        <v>71.056799999999996</v>
      </c>
      <c r="AV156" s="60">
        <v>378.42059999999998</v>
      </c>
      <c r="AW156" s="60">
        <v>351.26990000000001</v>
      </c>
      <c r="AX156" s="60">
        <f>Table2[[#This Row],[Pilot Savings Through FY20]]+Table2[[#This Row],[Pilot Savings FY20 and After]]</f>
        <v>729.69049999999993</v>
      </c>
      <c r="AY156" s="60">
        <v>0</v>
      </c>
      <c r="AZ156" s="60">
        <v>66.721999999999994</v>
      </c>
      <c r="BA156" s="60">
        <v>0</v>
      </c>
      <c r="BB156" s="60">
        <f>Table2[[#This Row],[Mortgage Recording Tax Exemption Through FY20]]+Table2[[#This Row],[Indirect and Induced Land FY20]]</f>
        <v>72.305399999999992</v>
      </c>
      <c r="BC156" s="60">
        <v>5.5834000000000001</v>
      </c>
      <c r="BD156" s="60">
        <v>179.71369999999999</v>
      </c>
      <c r="BE156" s="60">
        <v>27.601400000000002</v>
      </c>
      <c r="BF156" s="60">
        <f>Table2[[#This Row],[Indirect and Induced Land Through FY20]]+Table2[[#This Row],[Indirect and Induced Land FY20 and After]]</f>
        <v>207.3151</v>
      </c>
      <c r="BG156" s="60">
        <v>19.7957</v>
      </c>
      <c r="BH156" s="60">
        <v>637.16729999999995</v>
      </c>
      <c r="BI156" s="60">
        <v>97.860399999999998</v>
      </c>
      <c r="BJ156" s="60">
        <f>Table2[[#This Row],[Indirect and Induced Building Through FY20]]+Table2[[#This Row],[Indirect and Induced Building FY20 and After]]</f>
        <v>735.02769999999998</v>
      </c>
      <c r="BK156" s="60">
        <v>76.454999999999998</v>
      </c>
      <c r="BL156" s="60">
        <v>1207.6928</v>
      </c>
      <c r="BM156" s="60">
        <v>377.95569999999998</v>
      </c>
      <c r="BN156" s="60">
        <f>Table2[[#This Row],[TOTAL Real Property Related Taxes Through FY20]]+Table2[[#This Row],[TOTAL Real Property Related Taxes FY20 and After]]</f>
        <v>1585.6485</v>
      </c>
      <c r="BO156" s="60">
        <v>35.256399999999999</v>
      </c>
      <c r="BP156" s="60">
        <v>1265.261</v>
      </c>
      <c r="BQ156" s="60">
        <v>174.29079999999999</v>
      </c>
      <c r="BR156" s="60">
        <f>Table2[[#This Row],[Company Direct Through FY20]]+Table2[[#This Row],[Company Direct FY20 and After]]</f>
        <v>1439.5518</v>
      </c>
      <c r="BS156" s="60">
        <v>0</v>
      </c>
      <c r="BT156" s="60">
        <v>18.165500000000002</v>
      </c>
      <c r="BU156" s="60">
        <v>0</v>
      </c>
      <c r="BV156" s="60">
        <f>Table2[[#This Row],[Sales Tax Exemption Through FY20]]+Table2[[#This Row],[Sales Tax Exemption FY20 and After]]</f>
        <v>18.165500000000002</v>
      </c>
      <c r="BW156" s="60">
        <v>0</v>
      </c>
      <c r="BX156" s="60">
        <v>0</v>
      </c>
      <c r="BY156" s="60">
        <v>0</v>
      </c>
      <c r="BZ156" s="60">
        <f>Table2[[#This Row],[Energy Tax Savings Through FY20]]+Table2[[#This Row],[Energy Tax Savings FY20 and After]]</f>
        <v>0</v>
      </c>
      <c r="CA156" s="60">
        <v>0</v>
      </c>
      <c r="CB156" s="60">
        <v>0</v>
      </c>
      <c r="CC156" s="60">
        <v>0</v>
      </c>
      <c r="CD156" s="60">
        <f>Table2[[#This Row],[Tax Exempt Bond Savings Through FY20]]+Table2[[#This Row],[Tax Exempt Bond Savings FY20 and After]]</f>
        <v>0</v>
      </c>
      <c r="CE156" s="60">
        <v>25.273700000000002</v>
      </c>
      <c r="CF156" s="60">
        <v>1012.3586</v>
      </c>
      <c r="CG156" s="60">
        <v>124.94070000000001</v>
      </c>
      <c r="CH156" s="60">
        <f>Table2[[#This Row],[Indirect and Induced Through FY20]]+Table2[[#This Row],[Indirect and Induced FY20 and After]]</f>
        <v>1137.2993000000001</v>
      </c>
      <c r="CI156" s="60">
        <v>60.530099999999997</v>
      </c>
      <c r="CJ156" s="60">
        <v>2259.4540999999999</v>
      </c>
      <c r="CK156" s="60">
        <v>299.23149999999998</v>
      </c>
      <c r="CL156" s="60">
        <f>Table2[[#This Row],[TOTAL Income Consumption Use Taxes Through FY20]]+Table2[[#This Row],[TOTAL Income Consumption Use Taxes FY20 and After]]</f>
        <v>2558.6855999999998</v>
      </c>
      <c r="CM156" s="60">
        <v>71.056799999999996</v>
      </c>
      <c r="CN156" s="60">
        <v>463.30810000000002</v>
      </c>
      <c r="CO156" s="60">
        <v>351.26990000000001</v>
      </c>
      <c r="CP156" s="60">
        <f>Table2[[#This Row],[Assistance Provided Through FY20]]+Table2[[#This Row],[Assistance Provided FY20 and After]]</f>
        <v>814.57799999999997</v>
      </c>
      <c r="CQ156" s="60">
        <v>0</v>
      </c>
      <c r="CR156" s="60">
        <v>0</v>
      </c>
      <c r="CS156" s="60">
        <v>0</v>
      </c>
      <c r="CT156" s="60">
        <f>Table2[[#This Row],[Recapture Cancellation Reduction Amount Through FY20]]+Table2[[#This Row],[Recapture Cancellation Reduction Amount FY20 and After]]</f>
        <v>0</v>
      </c>
      <c r="CU156" s="60">
        <v>0</v>
      </c>
      <c r="CV156" s="60">
        <v>0</v>
      </c>
      <c r="CW156" s="60">
        <v>0</v>
      </c>
      <c r="CX156" s="60">
        <f>Table2[[#This Row],[Penalty Paid Through FY20]]+Table2[[#This Row],[Penalty Paid FY20 and After]]</f>
        <v>0</v>
      </c>
      <c r="CY156" s="60">
        <v>71.056799999999996</v>
      </c>
      <c r="CZ156" s="60">
        <v>463.30810000000002</v>
      </c>
      <c r="DA156" s="60">
        <v>351.26990000000001</v>
      </c>
      <c r="DB156" s="60">
        <f>Table2[[#This Row],[TOTAL Assistance Net of Recapture Penalties Through FY20]]+Table2[[#This Row],[TOTAL Assistance Net of Recapture Penalties FY20 and After]]</f>
        <v>814.57799999999997</v>
      </c>
      <c r="DC156" s="60">
        <v>157.38910000000001</v>
      </c>
      <c r="DD156" s="60">
        <v>2101.2154</v>
      </c>
      <c r="DE156" s="60">
        <v>778.05460000000005</v>
      </c>
      <c r="DF156" s="60">
        <f>Table2[[#This Row],[Company Direct Tax Revenue Before Assistance Through FY20]]+Table2[[#This Row],[Company Direct Tax Revenue Before Assistance FY20 and After]]</f>
        <v>2879.27</v>
      </c>
      <c r="DG156" s="60">
        <v>50.652799999999999</v>
      </c>
      <c r="DH156" s="60">
        <v>1829.2396000000001</v>
      </c>
      <c r="DI156" s="60">
        <v>250.4025</v>
      </c>
      <c r="DJ156" s="60">
        <f>Table2[[#This Row],[Indirect and Induced Tax Revenues FY20 and After]]+Table2[[#This Row],[Indirect and Induced Tax Revenues Through FY20]]</f>
        <v>2079.6421</v>
      </c>
      <c r="DK156" s="60">
        <v>208.0419</v>
      </c>
      <c r="DL156" s="60">
        <v>3930.4549999999999</v>
      </c>
      <c r="DM156" s="60">
        <v>1028.4571000000001</v>
      </c>
      <c r="DN156" s="60">
        <f>Table2[[#This Row],[TOTAL Tax Revenues Before Assistance FY20 and After]]+Table2[[#This Row],[TOTAL Tax Revenues Before Assistance Through FY20]]</f>
        <v>4958.9120999999996</v>
      </c>
      <c r="DO156" s="60">
        <v>136.98509999999999</v>
      </c>
      <c r="DP156" s="60">
        <v>3467.1469000000002</v>
      </c>
      <c r="DQ156" s="60">
        <v>677.18719999999996</v>
      </c>
      <c r="DR156" s="60">
        <f>Table2[[#This Row],[TOTAL Tax Revenues Net of Assistance Recapture and Penalty Through FY20]]+Table2[[#This Row],[TOTAL Tax Revenues Net of Assistance Recapture and Penalty FY20 and After]]</f>
        <v>4144.3341</v>
      </c>
      <c r="DS156" s="60">
        <v>0</v>
      </c>
      <c r="DT156" s="60">
        <v>0</v>
      </c>
      <c r="DU156" s="60">
        <v>0</v>
      </c>
      <c r="DV156" s="60">
        <v>0</v>
      </c>
      <c r="DW156" s="74">
        <v>16</v>
      </c>
      <c r="DX156" s="74">
        <v>0</v>
      </c>
      <c r="DY156" s="74">
        <v>0</v>
      </c>
      <c r="DZ156" s="74">
        <v>0</v>
      </c>
      <c r="EA156" s="74">
        <v>16</v>
      </c>
      <c r="EB156" s="74">
        <v>0</v>
      </c>
      <c r="EC156" s="74">
        <v>0</v>
      </c>
      <c r="ED156" s="74">
        <v>0</v>
      </c>
      <c r="EE156" s="74">
        <v>100</v>
      </c>
      <c r="EF156" s="74">
        <v>0</v>
      </c>
      <c r="EG156" s="74">
        <v>0</v>
      </c>
      <c r="EH156" s="74">
        <v>0</v>
      </c>
      <c r="EI156" s="8">
        <f>Table2[[#This Row],[Total Industrial Employees FY20]]+Table2[[#This Row],[Total Restaurant Employees FY20]]+Table2[[#This Row],[Total Retail Employees FY20]]+Table2[[#This Row],[Total Other Employees FY20]]</f>
        <v>16</v>
      </c>
      <c r="EJ156" s="8">
        <f>Table2[[#This Row],[Number of Industrial Employees Earning More than Living Wage FY20]]+Table2[[#This Row],[Number of Restaurant Employees Earning More than Living Wage FY20]]+Table2[[#This Row],[Number of Retail Employees Earning More than Living Wage FY20]]+Table2[[#This Row],[Number of Other Employees Earning More than Living Wage FY20]]</f>
        <v>16</v>
      </c>
      <c r="EK156" s="72">
        <f>Table2[[#This Row],[Total Employees Earning More than Living Wage FY20]]/Table2[[#This Row],[Total Jobs FY20]]</f>
        <v>1</v>
      </c>
    </row>
    <row r="157" spans="1:141" x14ac:dyDescent="0.25">
      <c r="A157" s="9">
        <v>93455</v>
      </c>
      <c r="B157" s="11" t="s">
        <v>355</v>
      </c>
      <c r="C157" s="11" t="s">
        <v>808</v>
      </c>
      <c r="D157" s="11" t="s">
        <v>1045</v>
      </c>
      <c r="E157" s="15">
        <v>19</v>
      </c>
      <c r="F157" s="7">
        <v>4047</v>
      </c>
      <c r="G157" s="7">
        <v>1</v>
      </c>
      <c r="H157" s="7">
        <v>37500</v>
      </c>
      <c r="I157" s="7">
        <v>35162</v>
      </c>
      <c r="J157" s="7">
        <v>238220</v>
      </c>
      <c r="K157" s="11" t="s">
        <v>1048</v>
      </c>
      <c r="L157" s="11" t="s">
        <v>1322</v>
      </c>
      <c r="M157" s="11" t="s">
        <v>1323</v>
      </c>
      <c r="N157" s="18">
        <v>5016000</v>
      </c>
      <c r="O157" s="11" t="s">
        <v>1658</v>
      </c>
      <c r="P157" s="8">
        <v>0</v>
      </c>
      <c r="Q157" s="8">
        <v>0</v>
      </c>
      <c r="R157" s="8">
        <v>52</v>
      </c>
      <c r="S157" s="8">
        <v>0</v>
      </c>
      <c r="T157" s="8">
        <v>0</v>
      </c>
      <c r="U157" s="8">
        <v>52</v>
      </c>
      <c r="V157" s="8">
        <v>52</v>
      </c>
      <c r="W157" s="8">
        <v>0</v>
      </c>
      <c r="X157" s="8">
        <v>0</v>
      </c>
      <c r="Y157" s="8">
        <v>0</v>
      </c>
      <c r="Z157" s="8">
        <v>5</v>
      </c>
      <c r="AA157" s="19">
        <v>0</v>
      </c>
      <c r="AB157" s="8">
        <v>0</v>
      </c>
      <c r="AC157" s="8">
        <v>0</v>
      </c>
      <c r="AD157" s="8">
        <v>0</v>
      </c>
      <c r="AE157" s="8">
        <v>0</v>
      </c>
      <c r="AF157" s="8">
        <v>63.46153846153846</v>
      </c>
      <c r="AG157" s="8" t="s">
        <v>1686</v>
      </c>
      <c r="AH157" s="8" t="s">
        <v>1687</v>
      </c>
      <c r="AI157" s="60">
        <v>43.527000000000001</v>
      </c>
      <c r="AJ157" s="60">
        <v>485.7525</v>
      </c>
      <c r="AK157" s="60">
        <v>341.4511</v>
      </c>
      <c r="AL157" s="60">
        <f>Table2[[#This Row],[Company Direct Land Through FY20]]+Table2[[#This Row],[Company Direct Land FY20 and After]]</f>
        <v>827.20360000000005</v>
      </c>
      <c r="AM157" s="60">
        <v>136.38140000000001</v>
      </c>
      <c r="AN157" s="60">
        <v>633.97080000000005</v>
      </c>
      <c r="AO157" s="60">
        <v>1069.8524</v>
      </c>
      <c r="AP157" s="60">
        <f>Table2[[#This Row],[Company Direct Building Through FY20]]+Table2[[#This Row],[Company Direct Building FY20 and After]]</f>
        <v>1703.8232</v>
      </c>
      <c r="AQ157" s="60">
        <v>0</v>
      </c>
      <c r="AR157" s="60">
        <v>25.918800000000001</v>
      </c>
      <c r="AS157" s="60">
        <v>0</v>
      </c>
      <c r="AT157" s="60">
        <f>Table2[[#This Row],[Mortgage Recording Tax Through FY20]]+Table2[[#This Row],[Mortgage Recording Tax FY20 and After]]</f>
        <v>25.918800000000001</v>
      </c>
      <c r="AU157" s="60">
        <v>74.008600000000001</v>
      </c>
      <c r="AV157" s="60">
        <v>233.7079</v>
      </c>
      <c r="AW157" s="60">
        <v>580.56529999999998</v>
      </c>
      <c r="AX157" s="60">
        <f>Table2[[#This Row],[Pilot Savings Through FY20]]+Table2[[#This Row],[Pilot Savings FY20 and After]]</f>
        <v>814.27319999999997</v>
      </c>
      <c r="AY157" s="60">
        <v>0</v>
      </c>
      <c r="AZ157" s="60">
        <v>25.918800000000001</v>
      </c>
      <c r="BA157" s="60">
        <v>0</v>
      </c>
      <c r="BB157" s="60">
        <f>Table2[[#This Row],[Mortgage Recording Tax Exemption Through FY20]]+Table2[[#This Row],[Indirect and Induced Land FY20]]</f>
        <v>56.523400000000002</v>
      </c>
      <c r="BC157" s="60">
        <v>30.604600000000001</v>
      </c>
      <c r="BD157" s="60">
        <v>244.22669999999999</v>
      </c>
      <c r="BE157" s="60">
        <v>240.0806</v>
      </c>
      <c r="BF157" s="60">
        <f>Table2[[#This Row],[Indirect and Induced Land Through FY20]]+Table2[[#This Row],[Indirect and Induced Land FY20 and After]]</f>
        <v>484.3073</v>
      </c>
      <c r="BG157" s="60">
        <v>108.5072</v>
      </c>
      <c r="BH157" s="60">
        <v>865.89499999999998</v>
      </c>
      <c r="BI157" s="60">
        <v>851.19190000000003</v>
      </c>
      <c r="BJ157" s="60">
        <f>Table2[[#This Row],[Indirect and Induced Building Through FY20]]+Table2[[#This Row],[Indirect and Induced Building FY20 and After]]</f>
        <v>1717.0869</v>
      </c>
      <c r="BK157" s="60">
        <v>245.01159999999999</v>
      </c>
      <c r="BL157" s="60">
        <v>1996.1370999999999</v>
      </c>
      <c r="BM157" s="60">
        <v>1922.0107</v>
      </c>
      <c r="BN157" s="60">
        <f>Table2[[#This Row],[TOTAL Real Property Related Taxes Through FY20]]+Table2[[#This Row],[TOTAL Real Property Related Taxes FY20 and After]]</f>
        <v>3918.1477999999997</v>
      </c>
      <c r="BO157" s="60">
        <v>316.02109999999999</v>
      </c>
      <c r="BP157" s="60">
        <v>2769.0203999999999</v>
      </c>
      <c r="BQ157" s="60">
        <v>2479.0479999999998</v>
      </c>
      <c r="BR157" s="60">
        <f>Table2[[#This Row],[Company Direct Through FY20]]+Table2[[#This Row],[Company Direct FY20 and After]]</f>
        <v>5248.0684000000001</v>
      </c>
      <c r="BS157" s="60">
        <v>0</v>
      </c>
      <c r="BT157" s="60">
        <v>18.0365</v>
      </c>
      <c r="BU157" s="60">
        <v>0</v>
      </c>
      <c r="BV157" s="60">
        <f>Table2[[#This Row],[Sales Tax Exemption Through FY20]]+Table2[[#This Row],[Sales Tax Exemption FY20 and After]]</f>
        <v>18.0365</v>
      </c>
      <c r="BW157" s="60">
        <v>0</v>
      </c>
      <c r="BX157" s="60">
        <v>0</v>
      </c>
      <c r="BY157" s="60">
        <v>0</v>
      </c>
      <c r="BZ157" s="60">
        <f>Table2[[#This Row],[Energy Tax Savings Through FY20]]+Table2[[#This Row],[Energy Tax Savings FY20 and After]]</f>
        <v>0</v>
      </c>
      <c r="CA157" s="60">
        <v>0</v>
      </c>
      <c r="CB157" s="60">
        <v>0</v>
      </c>
      <c r="CC157" s="60">
        <v>0</v>
      </c>
      <c r="CD157" s="60">
        <f>Table2[[#This Row],[Tax Exempt Bond Savings Through FY20]]+Table2[[#This Row],[Tax Exempt Bond Savings FY20 and After]]</f>
        <v>0</v>
      </c>
      <c r="CE157" s="60">
        <v>138.5343</v>
      </c>
      <c r="CF157" s="60">
        <v>1277.3294000000001</v>
      </c>
      <c r="CG157" s="60">
        <v>1086.7414000000001</v>
      </c>
      <c r="CH157" s="60">
        <f>Table2[[#This Row],[Indirect and Induced Through FY20]]+Table2[[#This Row],[Indirect and Induced FY20 and After]]</f>
        <v>2364.0708000000004</v>
      </c>
      <c r="CI157" s="60">
        <v>454.55540000000002</v>
      </c>
      <c r="CJ157" s="60">
        <v>4028.3132999999998</v>
      </c>
      <c r="CK157" s="60">
        <v>3565.7894000000001</v>
      </c>
      <c r="CL157" s="60">
        <f>Table2[[#This Row],[TOTAL Income Consumption Use Taxes Through FY20]]+Table2[[#This Row],[TOTAL Income Consumption Use Taxes FY20 and After]]</f>
        <v>7594.1026999999995</v>
      </c>
      <c r="CM157" s="60">
        <v>74.008600000000001</v>
      </c>
      <c r="CN157" s="60">
        <v>277.66320000000002</v>
      </c>
      <c r="CO157" s="60">
        <v>580.56529999999998</v>
      </c>
      <c r="CP157" s="60">
        <f>Table2[[#This Row],[Assistance Provided Through FY20]]+Table2[[#This Row],[Assistance Provided FY20 and After]]</f>
        <v>858.22849999999994</v>
      </c>
      <c r="CQ157" s="60">
        <v>0</v>
      </c>
      <c r="CR157" s="60">
        <v>0</v>
      </c>
      <c r="CS157" s="60">
        <v>0</v>
      </c>
      <c r="CT157" s="60">
        <f>Table2[[#This Row],[Recapture Cancellation Reduction Amount Through FY20]]+Table2[[#This Row],[Recapture Cancellation Reduction Amount FY20 and After]]</f>
        <v>0</v>
      </c>
      <c r="CU157" s="60">
        <v>0</v>
      </c>
      <c r="CV157" s="60">
        <v>0</v>
      </c>
      <c r="CW157" s="60">
        <v>0</v>
      </c>
      <c r="CX157" s="60">
        <f>Table2[[#This Row],[Penalty Paid Through FY20]]+Table2[[#This Row],[Penalty Paid FY20 and After]]</f>
        <v>0</v>
      </c>
      <c r="CY157" s="60">
        <v>74.008600000000001</v>
      </c>
      <c r="CZ157" s="60">
        <v>277.66320000000002</v>
      </c>
      <c r="DA157" s="60">
        <v>580.56529999999998</v>
      </c>
      <c r="DB157" s="60">
        <f>Table2[[#This Row],[TOTAL Assistance Net of Recapture Penalties Through FY20]]+Table2[[#This Row],[TOTAL Assistance Net of Recapture Penalties FY20 and After]]</f>
        <v>858.22849999999994</v>
      </c>
      <c r="DC157" s="60">
        <v>495.92950000000002</v>
      </c>
      <c r="DD157" s="60">
        <v>3914.6624999999999</v>
      </c>
      <c r="DE157" s="60">
        <v>3890.3515000000002</v>
      </c>
      <c r="DF157" s="60">
        <f>Table2[[#This Row],[Company Direct Tax Revenue Before Assistance Through FY20]]+Table2[[#This Row],[Company Direct Tax Revenue Before Assistance FY20 and After]]</f>
        <v>7805.0140000000001</v>
      </c>
      <c r="DG157" s="60">
        <v>277.64609999999999</v>
      </c>
      <c r="DH157" s="60">
        <v>2387.4511000000002</v>
      </c>
      <c r="DI157" s="60">
        <v>2178.0138999999999</v>
      </c>
      <c r="DJ157" s="60">
        <f>Table2[[#This Row],[Indirect and Induced Tax Revenues FY20 and After]]+Table2[[#This Row],[Indirect and Induced Tax Revenues Through FY20]]</f>
        <v>4565.4650000000001</v>
      </c>
      <c r="DK157" s="60">
        <v>773.57560000000001</v>
      </c>
      <c r="DL157" s="60">
        <v>6302.1135999999997</v>
      </c>
      <c r="DM157" s="60">
        <v>6068.3653999999997</v>
      </c>
      <c r="DN157" s="60">
        <f>Table2[[#This Row],[TOTAL Tax Revenues Before Assistance FY20 and After]]+Table2[[#This Row],[TOTAL Tax Revenues Before Assistance Through FY20]]</f>
        <v>12370.478999999999</v>
      </c>
      <c r="DO157" s="60">
        <v>699.56700000000001</v>
      </c>
      <c r="DP157" s="60">
        <v>6024.4503999999997</v>
      </c>
      <c r="DQ157" s="60">
        <v>5487.8001000000004</v>
      </c>
      <c r="DR157" s="60">
        <f>Table2[[#This Row],[TOTAL Tax Revenues Net of Assistance Recapture and Penalty Through FY20]]+Table2[[#This Row],[TOTAL Tax Revenues Net of Assistance Recapture and Penalty FY20 and After]]</f>
        <v>11512.2505</v>
      </c>
      <c r="DS157" s="60">
        <v>0</v>
      </c>
      <c r="DT157" s="60">
        <v>0</v>
      </c>
      <c r="DU157" s="60">
        <v>0</v>
      </c>
      <c r="DV157" s="60">
        <v>0</v>
      </c>
      <c r="DW157" s="74">
        <v>0</v>
      </c>
      <c r="DX157" s="74">
        <v>0</v>
      </c>
      <c r="DY157" s="74">
        <v>0</v>
      </c>
      <c r="DZ157" s="74">
        <v>52</v>
      </c>
      <c r="EA157" s="74">
        <v>0</v>
      </c>
      <c r="EB157" s="74">
        <v>0</v>
      </c>
      <c r="EC157" s="74">
        <v>0</v>
      </c>
      <c r="ED157" s="74">
        <v>52</v>
      </c>
      <c r="EE157" s="74">
        <v>0</v>
      </c>
      <c r="EF157" s="74">
        <v>0</v>
      </c>
      <c r="EG157" s="74">
        <v>0</v>
      </c>
      <c r="EH157" s="74">
        <v>100</v>
      </c>
      <c r="EI157" s="8">
        <f>Table2[[#This Row],[Total Industrial Employees FY20]]+Table2[[#This Row],[Total Restaurant Employees FY20]]+Table2[[#This Row],[Total Retail Employees FY20]]+Table2[[#This Row],[Total Other Employees FY20]]</f>
        <v>52</v>
      </c>
      <c r="EJ157" s="8">
        <f>Table2[[#This Row],[Number of Industrial Employees Earning More than Living Wage FY20]]+Table2[[#This Row],[Number of Restaurant Employees Earning More than Living Wage FY20]]+Table2[[#This Row],[Number of Retail Employees Earning More than Living Wage FY20]]+Table2[[#This Row],[Number of Other Employees Earning More than Living Wage FY20]]</f>
        <v>52</v>
      </c>
      <c r="EK157" s="72">
        <f>Table2[[#This Row],[Total Employees Earning More than Living Wage FY20]]/Table2[[#This Row],[Total Jobs FY20]]</f>
        <v>1</v>
      </c>
    </row>
    <row r="158" spans="1:141" x14ac:dyDescent="0.25">
      <c r="A158" s="9">
        <v>93288</v>
      </c>
      <c r="B158" s="11" t="s">
        <v>326</v>
      </c>
      <c r="C158" s="11" t="s">
        <v>779</v>
      </c>
      <c r="D158" s="11" t="s">
        <v>1044</v>
      </c>
      <c r="E158" s="15">
        <v>42</v>
      </c>
      <c r="F158" s="7">
        <v>4367</v>
      </c>
      <c r="G158" s="7">
        <v>15</v>
      </c>
      <c r="H158" s="7">
        <v>50000</v>
      </c>
      <c r="I158" s="7">
        <v>42734</v>
      </c>
      <c r="J158" s="7">
        <v>541870</v>
      </c>
      <c r="K158" s="11" t="s">
        <v>1048</v>
      </c>
      <c r="L158" s="11" t="s">
        <v>1287</v>
      </c>
      <c r="M158" s="11" t="s">
        <v>1259</v>
      </c>
      <c r="N158" s="18">
        <v>5500000</v>
      </c>
      <c r="O158" s="11" t="s">
        <v>1658</v>
      </c>
      <c r="P158" s="8">
        <v>9</v>
      </c>
      <c r="Q158" s="8">
        <v>0</v>
      </c>
      <c r="R158" s="8">
        <v>15</v>
      </c>
      <c r="S158" s="8">
        <v>0</v>
      </c>
      <c r="T158" s="8">
        <v>0</v>
      </c>
      <c r="U158" s="8">
        <v>24</v>
      </c>
      <c r="V158" s="8">
        <v>19</v>
      </c>
      <c r="W158" s="8">
        <v>0</v>
      </c>
      <c r="X158" s="8">
        <v>0</v>
      </c>
      <c r="Y158" s="8">
        <v>0</v>
      </c>
      <c r="Z158" s="8">
        <v>34</v>
      </c>
      <c r="AA158" s="19">
        <v>0</v>
      </c>
      <c r="AB158" s="8">
        <v>0</v>
      </c>
      <c r="AC158" s="8">
        <v>0</v>
      </c>
      <c r="AD158" s="8">
        <v>0</v>
      </c>
      <c r="AE158" s="8">
        <v>0</v>
      </c>
      <c r="AF158" s="8">
        <v>95.833333333333343</v>
      </c>
      <c r="AG158" s="8" t="s">
        <v>1687</v>
      </c>
      <c r="AH158" s="8" t="s">
        <v>1687</v>
      </c>
      <c r="AI158" s="60">
        <v>45.265500000000003</v>
      </c>
      <c r="AJ158" s="60">
        <v>334.12139999999999</v>
      </c>
      <c r="AK158" s="60">
        <v>237.75569999999999</v>
      </c>
      <c r="AL158" s="60">
        <f>Table2[[#This Row],[Company Direct Land Through FY20]]+Table2[[#This Row],[Company Direct Land FY20 and After]]</f>
        <v>571.87709999999993</v>
      </c>
      <c r="AM158" s="60">
        <v>64.005399999999995</v>
      </c>
      <c r="AN158" s="60">
        <v>515.1671</v>
      </c>
      <c r="AO158" s="60">
        <v>336.18689999999998</v>
      </c>
      <c r="AP158" s="60">
        <f>Table2[[#This Row],[Company Direct Building Through FY20]]+Table2[[#This Row],[Company Direct Building FY20 and After]]</f>
        <v>851.35400000000004</v>
      </c>
      <c r="AQ158" s="60">
        <v>0</v>
      </c>
      <c r="AR158" s="60">
        <v>71.456000000000003</v>
      </c>
      <c r="AS158" s="60">
        <v>0</v>
      </c>
      <c r="AT158" s="60">
        <f>Table2[[#This Row],[Mortgage Recording Tax Through FY20]]+Table2[[#This Row],[Mortgage Recording Tax FY20 and After]]</f>
        <v>71.456000000000003</v>
      </c>
      <c r="AU158" s="60">
        <v>54.619500000000002</v>
      </c>
      <c r="AV158" s="60">
        <v>445.048</v>
      </c>
      <c r="AW158" s="60">
        <v>286.88780000000003</v>
      </c>
      <c r="AX158" s="60">
        <f>Table2[[#This Row],[Pilot Savings Through FY20]]+Table2[[#This Row],[Pilot Savings FY20 and After]]</f>
        <v>731.93579999999997</v>
      </c>
      <c r="AY158" s="60">
        <v>0</v>
      </c>
      <c r="AZ158" s="60">
        <v>71.456000000000003</v>
      </c>
      <c r="BA158" s="60">
        <v>0</v>
      </c>
      <c r="BB158" s="60">
        <f>Table2[[#This Row],[Mortgage Recording Tax Exemption Through FY20]]+Table2[[#This Row],[Indirect and Induced Land FY20]]</f>
        <v>89.990200000000002</v>
      </c>
      <c r="BC158" s="60">
        <v>18.534199999999998</v>
      </c>
      <c r="BD158" s="60">
        <v>430.4239</v>
      </c>
      <c r="BE158" s="60">
        <v>97.350300000000004</v>
      </c>
      <c r="BF158" s="60">
        <f>Table2[[#This Row],[Indirect and Induced Land Through FY20]]+Table2[[#This Row],[Indirect and Induced Land FY20 and After]]</f>
        <v>527.77420000000006</v>
      </c>
      <c r="BG158" s="60">
        <v>65.712000000000003</v>
      </c>
      <c r="BH158" s="60">
        <v>1526.0483999999999</v>
      </c>
      <c r="BI158" s="60">
        <v>345.1508</v>
      </c>
      <c r="BJ158" s="60">
        <f>Table2[[#This Row],[Indirect and Induced Building Through FY20]]+Table2[[#This Row],[Indirect and Induced Building FY20 and After]]</f>
        <v>1871.1992</v>
      </c>
      <c r="BK158" s="60">
        <v>138.89760000000001</v>
      </c>
      <c r="BL158" s="60">
        <v>2360.7127999999998</v>
      </c>
      <c r="BM158" s="60">
        <v>729.55589999999995</v>
      </c>
      <c r="BN158" s="60">
        <f>Table2[[#This Row],[TOTAL Real Property Related Taxes Through FY20]]+Table2[[#This Row],[TOTAL Real Property Related Taxes FY20 and After]]</f>
        <v>3090.2686999999996</v>
      </c>
      <c r="BO158" s="60">
        <v>138.22919999999999</v>
      </c>
      <c r="BP158" s="60">
        <v>3904.913</v>
      </c>
      <c r="BQ158" s="60">
        <v>726.04650000000004</v>
      </c>
      <c r="BR158" s="60">
        <f>Table2[[#This Row],[Company Direct Through FY20]]+Table2[[#This Row],[Company Direct FY20 and After]]</f>
        <v>4630.9594999999999</v>
      </c>
      <c r="BS158" s="60">
        <v>0</v>
      </c>
      <c r="BT158" s="60">
        <v>4.9010999999999996</v>
      </c>
      <c r="BU158" s="60">
        <v>0</v>
      </c>
      <c r="BV158" s="60">
        <f>Table2[[#This Row],[Sales Tax Exemption Through FY20]]+Table2[[#This Row],[Sales Tax Exemption FY20 and After]]</f>
        <v>4.9010999999999996</v>
      </c>
      <c r="BW158" s="60">
        <v>0</v>
      </c>
      <c r="BX158" s="60">
        <v>0</v>
      </c>
      <c r="BY158" s="60">
        <v>0</v>
      </c>
      <c r="BZ158" s="60">
        <f>Table2[[#This Row],[Energy Tax Savings Through FY20]]+Table2[[#This Row],[Energy Tax Savings FY20 and After]]</f>
        <v>0</v>
      </c>
      <c r="CA158" s="60">
        <v>0</v>
      </c>
      <c r="CB158" s="60">
        <v>0</v>
      </c>
      <c r="CC158" s="60">
        <v>0</v>
      </c>
      <c r="CD158" s="60">
        <f>Table2[[#This Row],[Tax Exempt Bond Savings Through FY20]]+Table2[[#This Row],[Tax Exempt Bond Savings FY20 and After]]</f>
        <v>0</v>
      </c>
      <c r="CE158" s="60">
        <v>91.335499999999996</v>
      </c>
      <c r="CF158" s="60">
        <v>2671.7537000000002</v>
      </c>
      <c r="CG158" s="60">
        <v>479.7371</v>
      </c>
      <c r="CH158" s="60">
        <f>Table2[[#This Row],[Indirect and Induced Through FY20]]+Table2[[#This Row],[Indirect and Induced FY20 and After]]</f>
        <v>3151.4908</v>
      </c>
      <c r="CI158" s="60">
        <v>229.56469999999999</v>
      </c>
      <c r="CJ158" s="60">
        <v>6571.7655999999997</v>
      </c>
      <c r="CK158" s="60">
        <v>1205.7836</v>
      </c>
      <c r="CL158" s="60">
        <f>Table2[[#This Row],[TOTAL Income Consumption Use Taxes Through FY20]]+Table2[[#This Row],[TOTAL Income Consumption Use Taxes FY20 and After]]</f>
        <v>7777.5491999999995</v>
      </c>
      <c r="CM158" s="60">
        <v>54.619500000000002</v>
      </c>
      <c r="CN158" s="60">
        <v>521.40509999999995</v>
      </c>
      <c r="CO158" s="60">
        <v>286.88780000000003</v>
      </c>
      <c r="CP158" s="60">
        <f>Table2[[#This Row],[Assistance Provided Through FY20]]+Table2[[#This Row],[Assistance Provided FY20 and After]]</f>
        <v>808.29289999999992</v>
      </c>
      <c r="CQ158" s="60">
        <v>0</v>
      </c>
      <c r="CR158" s="60">
        <v>0</v>
      </c>
      <c r="CS158" s="60">
        <v>0</v>
      </c>
      <c r="CT158" s="60">
        <f>Table2[[#This Row],[Recapture Cancellation Reduction Amount Through FY20]]+Table2[[#This Row],[Recapture Cancellation Reduction Amount FY20 and After]]</f>
        <v>0</v>
      </c>
      <c r="CU158" s="60">
        <v>0</v>
      </c>
      <c r="CV158" s="60">
        <v>0</v>
      </c>
      <c r="CW158" s="60">
        <v>0</v>
      </c>
      <c r="CX158" s="60">
        <f>Table2[[#This Row],[Penalty Paid Through FY20]]+Table2[[#This Row],[Penalty Paid FY20 and After]]</f>
        <v>0</v>
      </c>
      <c r="CY158" s="60">
        <v>54.619500000000002</v>
      </c>
      <c r="CZ158" s="60">
        <v>521.40509999999995</v>
      </c>
      <c r="DA158" s="60">
        <v>286.88780000000003</v>
      </c>
      <c r="DB158" s="60">
        <f>Table2[[#This Row],[TOTAL Assistance Net of Recapture Penalties Through FY20]]+Table2[[#This Row],[TOTAL Assistance Net of Recapture Penalties FY20 and After]]</f>
        <v>808.29289999999992</v>
      </c>
      <c r="DC158" s="60">
        <v>247.5001</v>
      </c>
      <c r="DD158" s="60">
        <v>4825.6575000000003</v>
      </c>
      <c r="DE158" s="60">
        <v>1299.9891</v>
      </c>
      <c r="DF158" s="60">
        <f>Table2[[#This Row],[Company Direct Tax Revenue Before Assistance Through FY20]]+Table2[[#This Row],[Company Direct Tax Revenue Before Assistance FY20 and After]]</f>
        <v>6125.6466</v>
      </c>
      <c r="DG158" s="60">
        <v>175.58170000000001</v>
      </c>
      <c r="DH158" s="60">
        <v>4628.2259999999997</v>
      </c>
      <c r="DI158" s="60">
        <v>922.23820000000001</v>
      </c>
      <c r="DJ158" s="60">
        <f>Table2[[#This Row],[Indirect and Induced Tax Revenues FY20 and After]]+Table2[[#This Row],[Indirect and Induced Tax Revenues Through FY20]]</f>
        <v>5550.4641999999994</v>
      </c>
      <c r="DK158" s="60">
        <v>423.08179999999999</v>
      </c>
      <c r="DL158" s="60">
        <v>9453.8834999999999</v>
      </c>
      <c r="DM158" s="60">
        <v>2222.2273</v>
      </c>
      <c r="DN158" s="60">
        <f>Table2[[#This Row],[TOTAL Tax Revenues Before Assistance FY20 and After]]+Table2[[#This Row],[TOTAL Tax Revenues Before Assistance Through FY20]]</f>
        <v>11676.1108</v>
      </c>
      <c r="DO158" s="60">
        <v>368.46230000000003</v>
      </c>
      <c r="DP158" s="60">
        <v>8932.4784</v>
      </c>
      <c r="DQ158" s="60">
        <v>1935.3395</v>
      </c>
      <c r="DR158" s="60">
        <f>Table2[[#This Row],[TOTAL Tax Revenues Net of Assistance Recapture and Penalty Through FY20]]+Table2[[#This Row],[TOTAL Tax Revenues Net of Assistance Recapture and Penalty FY20 and After]]</f>
        <v>10867.8179</v>
      </c>
      <c r="DS158" s="60">
        <v>0</v>
      </c>
      <c r="DT158" s="60">
        <v>0</v>
      </c>
      <c r="DU158" s="60">
        <v>0</v>
      </c>
      <c r="DV158" s="60">
        <v>0</v>
      </c>
      <c r="DW158" s="74">
        <v>0</v>
      </c>
      <c r="DX158" s="74">
        <v>0</v>
      </c>
      <c r="DY158" s="74">
        <v>0</v>
      </c>
      <c r="DZ158" s="74">
        <v>24</v>
      </c>
      <c r="EA158" s="74">
        <v>0</v>
      </c>
      <c r="EB158" s="74">
        <v>0</v>
      </c>
      <c r="EC158" s="74">
        <v>0</v>
      </c>
      <c r="ED158" s="74">
        <v>24</v>
      </c>
      <c r="EE158" s="74">
        <v>0</v>
      </c>
      <c r="EF158" s="74">
        <v>0</v>
      </c>
      <c r="EG158" s="74">
        <v>0</v>
      </c>
      <c r="EH158" s="74">
        <v>100</v>
      </c>
      <c r="EI158" s="8">
        <f>Table2[[#This Row],[Total Industrial Employees FY20]]+Table2[[#This Row],[Total Restaurant Employees FY20]]+Table2[[#This Row],[Total Retail Employees FY20]]+Table2[[#This Row],[Total Other Employees FY20]]</f>
        <v>24</v>
      </c>
      <c r="EJ158" s="8">
        <f>Table2[[#This Row],[Number of Industrial Employees Earning More than Living Wage FY20]]+Table2[[#This Row],[Number of Restaurant Employees Earning More than Living Wage FY20]]+Table2[[#This Row],[Number of Retail Employees Earning More than Living Wage FY20]]+Table2[[#This Row],[Number of Other Employees Earning More than Living Wage FY20]]</f>
        <v>24</v>
      </c>
      <c r="EK158" s="72">
        <f>Table2[[#This Row],[Total Employees Earning More than Living Wage FY20]]/Table2[[#This Row],[Total Jobs FY20]]</f>
        <v>1</v>
      </c>
    </row>
    <row r="159" spans="1:141" x14ac:dyDescent="0.25">
      <c r="A159" s="9">
        <v>94050</v>
      </c>
      <c r="B159" s="11" t="s">
        <v>460</v>
      </c>
      <c r="C159" s="11" t="s">
        <v>913</v>
      </c>
      <c r="D159" s="11" t="s">
        <v>1047</v>
      </c>
      <c r="E159" s="15">
        <v>50</v>
      </c>
      <c r="F159" s="7">
        <v>1801</v>
      </c>
      <c r="G159" s="7">
        <v>160</v>
      </c>
      <c r="H159" s="7">
        <v>382000</v>
      </c>
      <c r="I159" s="7">
        <v>4500</v>
      </c>
      <c r="J159" s="7">
        <v>812930</v>
      </c>
      <c r="K159" s="11" t="s">
        <v>1048</v>
      </c>
      <c r="L159" s="11" t="s">
        <v>1461</v>
      </c>
      <c r="M159" s="11" t="s">
        <v>1424</v>
      </c>
      <c r="N159" s="18">
        <v>7516000</v>
      </c>
      <c r="O159" s="11" t="s">
        <v>1658</v>
      </c>
      <c r="P159" s="8">
        <v>6</v>
      </c>
      <c r="Q159" s="8">
        <v>0</v>
      </c>
      <c r="R159" s="8">
        <v>27</v>
      </c>
      <c r="S159" s="8">
        <v>0</v>
      </c>
      <c r="T159" s="8">
        <v>0</v>
      </c>
      <c r="U159" s="8">
        <v>33</v>
      </c>
      <c r="V159" s="8">
        <v>30</v>
      </c>
      <c r="W159" s="8">
        <v>0</v>
      </c>
      <c r="X159" s="8">
        <v>0</v>
      </c>
      <c r="Y159" s="8">
        <v>30</v>
      </c>
      <c r="Z159" s="8">
        <v>15</v>
      </c>
      <c r="AA159" s="19">
        <v>0</v>
      </c>
      <c r="AB159" s="8">
        <v>0</v>
      </c>
      <c r="AC159" s="8">
        <v>0</v>
      </c>
      <c r="AD159" s="8">
        <v>0</v>
      </c>
      <c r="AE159" s="8">
        <v>0</v>
      </c>
      <c r="AF159" s="8">
        <v>84.848484848484844</v>
      </c>
      <c r="AG159" s="8" t="s">
        <v>1687</v>
      </c>
      <c r="AH159" s="8" t="s">
        <v>1687</v>
      </c>
      <c r="AI159" s="60">
        <v>134.42609999999999</v>
      </c>
      <c r="AJ159" s="60">
        <v>587.39380000000006</v>
      </c>
      <c r="AK159" s="60">
        <v>1524.9031</v>
      </c>
      <c r="AL159" s="60">
        <f>Table2[[#This Row],[Company Direct Land Through FY20]]+Table2[[#This Row],[Company Direct Land FY20 and After]]</f>
        <v>2112.2969000000003</v>
      </c>
      <c r="AM159" s="60">
        <v>45.385599999999997</v>
      </c>
      <c r="AN159" s="60">
        <v>402.22089999999997</v>
      </c>
      <c r="AO159" s="60">
        <v>514.84479999999996</v>
      </c>
      <c r="AP159" s="60">
        <f>Table2[[#This Row],[Company Direct Building Through FY20]]+Table2[[#This Row],[Company Direct Building FY20 and After]]</f>
        <v>917.06569999999988</v>
      </c>
      <c r="AQ159" s="60">
        <v>0</v>
      </c>
      <c r="AR159" s="60">
        <v>57.000799999999998</v>
      </c>
      <c r="AS159" s="60">
        <v>0</v>
      </c>
      <c r="AT159" s="60">
        <f>Table2[[#This Row],[Mortgage Recording Tax Through FY20]]+Table2[[#This Row],[Mortgage Recording Tax FY20 and After]]</f>
        <v>57.000799999999998</v>
      </c>
      <c r="AU159" s="60">
        <v>151.99879999999999</v>
      </c>
      <c r="AV159" s="60">
        <v>603.23919999999998</v>
      </c>
      <c r="AW159" s="60">
        <v>1724.2456</v>
      </c>
      <c r="AX159" s="60">
        <f>Table2[[#This Row],[Pilot Savings Through FY20]]+Table2[[#This Row],[Pilot Savings FY20 and After]]</f>
        <v>2327.4848000000002</v>
      </c>
      <c r="AY159" s="60">
        <v>0</v>
      </c>
      <c r="AZ159" s="60">
        <v>57.000799999999998</v>
      </c>
      <c r="BA159" s="60">
        <v>0</v>
      </c>
      <c r="BB159" s="60">
        <f>Table2[[#This Row],[Mortgage Recording Tax Exemption Through FY20]]+Table2[[#This Row],[Indirect and Induced Land FY20]]</f>
        <v>72.228200000000001</v>
      </c>
      <c r="BC159" s="60">
        <v>15.227399999999999</v>
      </c>
      <c r="BD159" s="60">
        <v>78.923699999999997</v>
      </c>
      <c r="BE159" s="60">
        <v>172.73670000000001</v>
      </c>
      <c r="BF159" s="60">
        <f>Table2[[#This Row],[Indirect and Induced Land Through FY20]]+Table2[[#This Row],[Indirect and Induced Land FY20 and After]]</f>
        <v>251.66040000000001</v>
      </c>
      <c r="BG159" s="60">
        <v>53.988</v>
      </c>
      <c r="BH159" s="60">
        <v>279.8202</v>
      </c>
      <c r="BI159" s="60">
        <v>612.42909999999995</v>
      </c>
      <c r="BJ159" s="60">
        <f>Table2[[#This Row],[Indirect and Induced Building Through FY20]]+Table2[[#This Row],[Indirect and Induced Building FY20 and After]]</f>
        <v>892.24929999999995</v>
      </c>
      <c r="BK159" s="60">
        <v>97.028300000000002</v>
      </c>
      <c r="BL159" s="60">
        <v>745.11940000000004</v>
      </c>
      <c r="BM159" s="60">
        <v>1100.6681000000001</v>
      </c>
      <c r="BN159" s="60">
        <f>Table2[[#This Row],[TOTAL Real Property Related Taxes Through FY20]]+Table2[[#This Row],[TOTAL Real Property Related Taxes FY20 and After]]</f>
        <v>1845.7875000000001</v>
      </c>
      <c r="BO159" s="60">
        <v>105.1536</v>
      </c>
      <c r="BP159" s="60">
        <v>581.48270000000002</v>
      </c>
      <c r="BQ159" s="60">
        <v>1192.8417999999999</v>
      </c>
      <c r="BR159" s="60">
        <f>Table2[[#This Row],[Company Direct Through FY20]]+Table2[[#This Row],[Company Direct FY20 and After]]</f>
        <v>1774.3244999999999</v>
      </c>
      <c r="BS159" s="60">
        <v>0</v>
      </c>
      <c r="BT159" s="60">
        <v>0</v>
      </c>
      <c r="BU159" s="60">
        <v>0</v>
      </c>
      <c r="BV159" s="60">
        <f>Table2[[#This Row],[Sales Tax Exemption Through FY20]]+Table2[[#This Row],[Sales Tax Exemption FY20 and After]]</f>
        <v>0</v>
      </c>
      <c r="BW159" s="60">
        <v>0</v>
      </c>
      <c r="BX159" s="60">
        <v>0</v>
      </c>
      <c r="BY159" s="60">
        <v>0</v>
      </c>
      <c r="BZ159" s="60">
        <f>Table2[[#This Row],[Energy Tax Savings Through FY20]]+Table2[[#This Row],[Energy Tax Savings FY20 and After]]</f>
        <v>0</v>
      </c>
      <c r="CA159" s="60">
        <v>0</v>
      </c>
      <c r="CB159" s="60">
        <v>0</v>
      </c>
      <c r="CC159" s="60">
        <v>0</v>
      </c>
      <c r="CD159" s="60">
        <f>Table2[[#This Row],[Tax Exempt Bond Savings Through FY20]]+Table2[[#This Row],[Tax Exempt Bond Savings FY20 and After]]</f>
        <v>0</v>
      </c>
      <c r="CE159" s="60">
        <v>75.379400000000004</v>
      </c>
      <c r="CF159" s="60">
        <v>433.50869999999998</v>
      </c>
      <c r="CG159" s="60">
        <v>855.08889999999997</v>
      </c>
      <c r="CH159" s="60">
        <f>Table2[[#This Row],[Indirect and Induced Through FY20]]+Table2[[#This Row],[Indirect and Induced FY20 and After]]</f>
        <v>1288.5976000000001</v>
      </c>
      <c r="CI159" s="60">
        <v>180.53299999999999</v>
      </c>
      <c r="CJ159" s="60">
        <v>1014.9914</v>
      </c>
      <c r="CK159" s="60">
        <v>2047.9306999999999</v>
      </c>
      <c r="CL159" s="60">
        <f>Table2[[#This Row],[TOTAL Income Consumption Use Taxes Through FY20]]+Table2[[#This Row],[TOTAL Income Consumption Use Taxes FY20 and After]]</f>
        <v>3062.9220999999998</v>
      </c>
      <c r="CM159" s="60">
        <v>151.99879999999999</v>
      </c>
      <c r="CN159" s="60">
        <v>660.24</v>
      </c>
      <c r="CO159" s="60">
        <v>1724.2456</v>
      </c>
      <c r="CP159" s="60">
        <f>Table2[[#This Row],[Assistance Provided Through FY20]]+Table2[[#This Row],[Assistance Provided FY20 and After]]</f>
        <v>2384.4856</v>
      </c>
      <c r="CQ159" s="60">
        <v>0</v>
      </c>
      <c r="CR159" s="60">
        <v>0</v>
      </c>
      <c r="CS159" s="60">
        <v>0</v>
      </c>
      <c r="CT159" s="60">
        <f>Table2[[#This Row],[Recapture Cancellation Reduction Amount Through FY20]]+Table2[[#This Row],[Recapture Cancellation Reduction Amount FY20 and After]]</f>
        <v>0</v>
      </c>
      <c r="CU159" s="60">
        <v>0</v>
      </c>
      <c r="CV159" s="60">
        <v>0</v>
      </c>
      <c r="CW159" s="60">
        <v>0</v>
      </c>
      <c r="CX159" s="60">
        <f>Table2[[#This Row],[Penalty Paid Through FY20]]+Table2[[#This Row],[Penalty Paid FY20 and After]]</f>
        <v>0</v>
      </c>
      <c r="CY159" s="60">
        <v>151.99879999999999</v>
      </c>
      <c r="CZ159" s="60">
        <v>660.24</v>
      </c>
      <c r="DA159" s="60">
        <v>1724.2456</v>
      </c>
      <c r="DB159" s="60">
        <f>Table2[[#This Row],[TOTAL Assistance Net of Recapture Penalties Through FY20]]+Table2[[#This Row],[TOTAL Assistance Net of Recapture Penalties FY20 and After]]</f>
        <v>2384.4856</v>
      </c>
      <c r="DC159" s="60">
        <v>284.96530000000001</v>
      </c>
      <c r="DD159" s="60">
        <v>1628.0981999999999</v>
      </c>
      <c r="DE159" s="60">
        <v>3232.5897</v>
      </c>
      <c r="DF159" s="60">
        <f>Table2[[#This Row],[Company Direct Tax Revenue Before Assistance Through FY20]]+Table2[[#This Row],[Company Direct Tax Revenue Before Assistance FY20 and After]]</f>
        <v>4860.6878999999999</v>
      </c>
      <c r="DG159" s="60">
        <v>144.59479999999999</v>
      </c>
      <c r="DH159" s="60">
        <v>792.25260000000003</v>
      </c>
      <c r="DI159" s="60">
        <v>1640.2547</v>
      </c>
      <c r="DJ159" s="60">
        <f>Table2[[#This Row],[Indirect and Induced Tax Revenues FY20 and After]]+Table2[[#This Row],[Indirect and Induced Tax Revenues Through FY20]]</f>
        <v>2432.5073000000002</v>
      </c>
      <c r="DK159" s="60">
        <v>429.56009999999998</v>
      </c>
      <c r="DL159" s="60">
        <v>2420.3508000000002</v>
      </c>
      <c r="DM159" s="60">
        <v>4872.8444</v>
      </c>
      <c r="DN159" s="60">
        <f>Table2[[#This Row],[TOTAL Tax Revenues Before Assistance FY20 and After]]+Table2[[#This Row],[TOTAL Tax Revenues Before Assistance Through FY20]]</f>
        <v>7293.1952000000001</v>
      </c>
      <c r="DO159" s="60">
        <v>277.56130000000002</v>
      </c>
      <c r="DP159" s="60">
        <v>1760.1107999999999</v>
      </c>
      <c r="DQ159" s="60">
        <v>3148.5988000000002</v>
      </c>
      <c r="DR159" s="60">
        <f>Table2[[#This Row],[TOTAL Tax Revenues Net of Assistance Recapture and Penalty Through FY20]]+Table2[[#This Row],[TOTAL Tax Revenues Net of Assistance Recapture and Penalty FY20 and After]]</f>
        <v>4908.7096000000001</v>
      </c>
      <c r="DS159" s="60">
        <v>0</v>
      </c>
      <c r="DT159" s="60">
        <v>0</v>
      </c>
      <c r="DU159" s="60">
        <v>0</v>
      </c>
      <c r="DV159" s="60">
        <v>0</v>
      </c>
      <c r="DW159" s="74">
        <v>0</v>
      </c>
      <c r="DX159" s="74">
        <v>0</v>
      </c>
      <c r="DY159" s="74">
        <v>0</v>
      </c>
      <c r="DZ159" s="74">
        <v>33</v>
      </c>
      <c r="EA159" s="74">
        <v>0</v>
      </c>
      <c r="EB159" s="74">
        <v>0</v>
      </c>
      <c r="EC159" s="74">
        <v>0</v>
      </c>
      <c r="ED159" s="74">
        <v>33</v>
      </c>
      <c r="EE159" s="74">
        <v>0</v>
      </c>
      <c r="EF159" s="74">
        <v>0</v>
      </c>
      <c r="EG159" s="74">
        <v>0</v>
      </c>
      <c r="EH159" s="74">
        <v>100</v>
      </c>
      <c r="EI159" s="8">
        <f>Table2[[#This Row],[Total Industrial Employees FY20]]+Table2[[#This Row],[Total Restaurant Employees FY20]]+Table2[[#This Row],[Total Retail Employees FY20]]+Table2[[#This Row],[Total Other Employees FY20]]</f>
        <v>33</v>
      </c>
      <c r="EJ159" s="8">
        <f>Table2[[#This Row],[Number of Industrial Employees Earning More than Living Wage FY20]]+Table2[[#This Row],[Number of Restaurant Employees Earning More than Living Wage FY20]]+Table2[[#This Row],[Number of Retail Employees Earning More than Living Wage FY20]]+Table2[[#This Row],[Number of Other Employees Earning More than Living Wage FY20]]</f>
        <v>33</v>
      </c>
      <c r="EK159" s="72">
        <f>Table2[[#This Row],[Total Employees Earning More than Living Wage FY20]]/Table2[[#This Row],[Total Jobs FY20]]</f>
        <v>1</v>
      </c>
    </row>
    <row r="160" spans="1:141" x14ac:dyDescent="0.25">
      <c r="A160" s="9">
        <v>94206</v>
      </c>
      <c r="B160" s="11" t="s">
        <v>589</v>
      </c>
      <c r="C160" s="11" t="s">
        <v>1032</v>
      </c>
      <c r="D160" s="11" t="s">
        <v>1046</v>
      </c>
      <c r="E160" s="15">
        <v>2</v>
      </c>
      <c r="F160" s="7">
        <v>881</v>
      </c>
      <c r="G160" s="7">
        <v>1</v>
      </c>
      <c r="H160" s="7">
        <v>20737</v>
      </c>
      <c r="I160" s="7">
        <v>258000</v>
      </c>
      <c r="J160" s="7">
        <v>523930</v>
      </c>
      <c r="K160" s="11" t="s">
        <v>1238</v>
      </c>
      <c r="L160" s="11" t="s">
        <v>1640</v>
      </c>
      <c r="M160" s="11" t="s">
        <v>1424</v>
      </c>
      <c r="N160" s="18">
        <v>605000000</v>
      </c>
      <c r="O160" s="11" t="s">
        <v>1658</v>
      </c>
      <c r="P160" s="8">
        <v>0</v>
      </c>
      <c r="Q160" s="8">
        <v>0</v>
      </c>
      <c r="R160" s="8">
        <v>0</v>
      </c>
      <c r="S160" s="8">
        <v>0</v>
      </c>
      <c r="T160" s="8">
        <v>40</v>
      </c>
      <c r="U160" s="8">
        <v>40</v>
      </c>
      <c r="V160" s="8">
        <v>40</v>
      </c>
      <c r="W160" s="8">
        <v>65</v>
      </c>
      <c r="X160" s="8">
        <v>0</v>
      </c>
      <c r="Y160" s="8">
        <v>0</v>
      </c>
      <c r="Z160" s="8">
        <v>1274</v>
      </c>
      <c r="AA160" s="19">
        <v>0</v>
      </c>
      <c r="AB160" s="8">
        <v>0</v>
      </c>
      <c r="AC160" s="8">
        <v>0</v>
      </c>
      <c r="AD160" s="8">
        <v>0</v>
      </c>
      <c r="AE160" s="8">
        <v>0</v>
      </c>
      <c r="AF160" s="8">
        <v>92.5</v>
      </c>
      <c r="AG160" s="8" t="s">
        <v>1686</v>
      </c>
      <c r="AH160" s="8" t="s">
        <v>1687</v>
      </c>
      <c r="AI160" s="60">
        <v>1245.3196</v>
      </c>
      <c r="AJ160" s="60">
        <v>1245.3196</v>
      </c>
      <c r="AK160" s="60">
        <v>19128.6476</v>
      </c>
      <c r="AL160" s="60">
        <f>Table2[[#This Row],[Company Direct Land Through FY20]]+Table2[[#This Row],[Company Direct Land FY20 and After]]</f>
        <v>20373.967199999999</v>
      </c>
      <c r="AM160" s="60">
        <v>2312.7365</v>
      </c>
      <c r="AN160" s="60">
        <v>2312.7365</v>
      </c>
      <c r="AO160" s="60">
        <v>35524.630400000002</v>
      </c>
      <c r="AP160" s="60">
        <f>Table2[[#This Row],[Company Direct Building Through FY20]]+Table2[[#This Row],[Company Direct Building FY20 and After]]</f>
        <v>37837.366900000001</v>
      </c>
      <c r="AQ160" s="60">
        <v>4840.7785999999996</v>
      </c>
      <c r="AR160" s="60">
        <v>4840.7785999999996</v>
      </c>
      <c r="AS160" s="60">
        <v>0</v>
      </c>
      <c r="AT160" s="60">
        <f>Table2[[#This Row],[Mortgage Recording Tax Through FY20]]+Table2[[#This Row],[Mortgage Recording Tax FY20 and After]]</f>
        <v>4840.7785999999996</v>
      </c>
      <c r="AU160" s="60">
        <v>0</v>
      </c>
      <c r="AV160" s="60">
        <v>0</v>
      </c>
      <c r="AW160" s="60">
        <v>68799.054999999993</v>
      </c>
      <c r="AX160" s="60">
        <f>Table2[[#This Row],[Pilot Savings Through FY20]]+Table2[[#This Row],[Pilot Savings FY20 and After]]</f>
        <v>68799.054999999993</v>
      </c>
      <c r="AY160" s="60">
        <v>4840.7785999999996</v>
      </c>
      <c r="AZ160" s="60">
        <v>4840.7785999999996</v>
      </c>
      <c r="BA160" s="60">
        <v>0</v>
      </c>
      <c r="BB160" s="60">
        <f>Table2[[#This Row],[Mortgage Recording Tax Exemption Through FY20]]+Table2[[#This Row],[Indirect and Induced Land FY20]]</f>
        <v>4969.4472999999998</v>
      </c>
      <c r="BC160" s="60">
        <v>128.6687</v>
      </c>
      <c r="BD160" s="60">
        <v>128.6687</v>
      </c>
      <c r="BE160" s="60">
        <v>1340.4318000000001</v>
      </c>
      <c r="BF160" s="60">
        <f>Table2[[#This Row],[Indirect and Induced Land Through FY20]]+Table2[[#This Row],[Indirect and Induced Land FY20 and After]]</f>
        <v>1469.1005</v>
      </c>
      <c r="BG160" s="60">
        <v>456.18900000000002</v>
      </c>
      <c r="BH160" s="60">
        <v>456.18900000000002</v>
      </c>
      <c r="BI160" s="60">
        <v>4752.4368999999997</v>
      </c>
      <c r="BJ160" s="60">
        <f>Table2[[#This Row],[Indirect and Induced Building Through FY20]]+Table2[[#This Row],[Indirect and Induced Building FY20 and After]]</f>
        <v>5208.6259</v>
      </c>
      <c r="BK160" s="60">
        <v>4142.9138000000003</v>
      </c>
      <c r="BL160" s="60">
        <v>4142.9138000000003</v>
      </c>
      <c r="BM160" s="60">
        <v>-8052.9083000000001</v>
      </c>
      <c r="BN160" s="60">
        <f>Table2[[#This Row],[TOTAL Real Property Related Taxes Through FY20]]+Table2[[#This Row],[TOTAL Real Property Related Taxes FY20 and After]]</f>
        <v>-3909.9944999999998</v>
      </c>
      <c r="BO160" s="60">
        <v>594.99419999999998</v>
      </c>
      <c r="BP160" s="60">
        <v>594.99419999999998</v>
      </c>
      <c r="BQ160" s="60">
        <v>4200.2469000000001</v>
      </c>
      <c r="BR160" s="60">
        <f>Table2[[#This Row],[Company Direct Through FY20]]+Table2[[#This Row],[Company Direct FY20 and After]]</f>
        <v>4795.2411000000002</v>
      </c>
      <c r="BS160" s="60">
        <v>686.03650000000005</v>
      </c>
      <c r="BT160" s="60">
        <v>686.03650000000005</v>
      </c>
      <c r="BU160" s="60">
        <v>11960.8385</v>
      </c>
      <c r="BV160" s="60">
        <f>Table2[[#This Row],[Sales Tax Exemption Through FY20]]+Table2[[#This Row],[Sales Tax Exemption FY20 and After]]</f>
        <v>12646.875</v>
      </c>
      <c r="BW160" s="60">
        <v>0</v>
      </c>
      <c r="BX160" s="60">
        <v>0</v>
      </c>
      <c r="BY160" s="60">
        <v>0</v>
      </c>
      <c r="BZ160" s="60">
        <f>Table2[[#This Row],[Energy Tax Savings Through FY20]]+Table2[[#This Row],[Energy Tax Savings FY20 and After]]</f>
        <v>0</v>
      </c>
      <c r="CA160" s="60">
        <v>0</v>
      </c>
      <c r="CB160" s="60">
        <v>0</v>
      </c>
      <c r="CC160" s="60">
        <v>0</v>
      </c>
      <c r="CD160" s="60">
        <f>Table2[[#This Row],[Tax Exempt Bond Savings Through FY20]]+Table2[[#This Row],[Tax Exempt Bond Savings FY20 and After]]</f>
        <v>0</v>
      </c>
      <c r="CE160" s="60">
        <v>521.46130000000005</v>
      </c>
      <c r="CF160" s="60">
        <v>521.46130000000005</v>
      </c>
      <c r="CG160" s="60">
        <v>8009.8693999999996</v>
      </c>
      <c r="CH160" s="60">
        <f>Table2[[#This Row],[Indirect and Induced Through FY20]]+Table2[[#This Row],[Indirect and Induced FY20 and After]]</f>
        <v>8531.3307000000004</v>
      </c>
      <c r="CI160" s="60">
        <v>430.41899999999998</v>
      </c>
      <c r="CJ160" s="60">
        <v>430.41899999999998</v>
      </c>
      <c r="CK160" s="60">
        <v>249.27780000000001</v>
      </c>
      <c r="CL160" s="60">
        <f>Table2[[#This Row],[TOTAL Income Consumption Use Taxes Through FY20]]+Table2[[#This Row],[TOTAL Income Consumption Use Taxes FY20 and After]]</f>
        <v>679.69679999999994</v>
      </c>
      <c r="CM160" s="60">
        <v>5526.8150999999998</v>
      </c>
      <c r="CN160" s="60">
        <v>5526.8150999999998</v>
      </c>
      <c r="CO160" s="60">
        <v>80759.893500000006</v>
      </c>
      <c r="CP160" s="60">
        <f>Table2[[#This Row],[Assistance Provided Through FY20]]+Table2[[#This Row],[Assistance Provided FY20 and After]]</f>
        <v>86286.708600000013</v>
      </c>
      <c r="CQ160" s="60">
        <v>0</v>
      </c>
      <c r="CR160" s="60">
        <v>0</v>
      </c>
      <c r="CS160" s="60">
        <v>0</v>
      </c>
      <c r="CT160" s="60">
        <f>Table2[[#This Row],[Recapture Cancellation Reduction Amount Through FY20]]+Table2[[#This Row],[Recapture Cancellation Reduction Amount FY20 and After]]</f>
        <v>0</v>
      </c>
      <c r="CU160" s="60">
        <v>0</v>
      </c>
      <c r="CV160" s="60">
        <v>0</v>
      </c>
      <c r="CW160" s="60">
        <v>0</v>
      </c>
      <c r="CX160" s="60">
        <f>Table2[[#This Row],[Penalty Paid Through FY20]]+Table2[[#This Row],[Penalty Paid FY20 and After]]</f>
        <v>0</v>
      </c>
      <c r="CY160" s="60">
        <v>5526.8150999999998</v>
      </c>
      <c r="CZ160" s="60">
        <v>5526.8150999999998</v>
      </c>
      <c r="DA160" s="60">
        <v>80759.893500000006</v>
      </c>
      <c r="DB160" s="60">
        <f>Table2[[#This Row],[TOTAL Assistance Net of Recapture Penalties Through FY20]]+Table2[[#This Row],[TOTAL Assistance Net of Recapture Penalties FY20 and After]]</f>
        <v>86286.708600000013</v>
      </c>
      <c r="DC160" s="60">
        <v>8993.8289000000004</v>
      </c>
      <c r="DD160" s="60">
        <v>8993.8289000000004</v>
      </c>
      <c r="DE160" s="60">
        <v>58853.524899999997</v>
      </c>
      <c r="DF160" s="60">
        <f>Table2[[#This Row],[Company Direct Tax Revenue Before Assistance Through FY20]]+Table2[[#This Row],[Company Direct Tax Revenue Before Assistance FY20 and After]]</f>
        <v>67847.353799999997</v>
      </c>
      <c r="DG160" s="60">
        <v>1106.319</v>
      </c>
      <c r="DH160" s="60">
        <v>1106.319</v>
      </c>
      <c r="DI160" s="60">
        <v>14102.7381</v>
      </c>
      <c r="DJ160" s="60">
        <f>Table2[[#This Row],[Indirect and Induced Tax Revenues FY20 and After]]+Table2[[#This Row],[Indirect and Induced Tax Revenues Through FY20]]</f>
        <v>15209.0571</v>
      </c>
      <c r="DK160" s="60">
        <v>10100.1479</v>
      </c>
      <c r="DL160" s="60">
        <v>10100.1479</v>
      </c>
      <c r="DM160" s="60">
        <v>72956.263000000006</v>
      </c>
      <c r="DN160" s="60">
        <f>Table2[[#This Row],[TOTAL Tax Revenues Before Assistance FY20 and After]]+Table2[[#This Row],[TOTAL Tax Revenues Before Assistance Through FY20]]</f>
        <v>83056.410900000003</v>
      </c>
      <c r="DO160" s="60">
        <v>4573.3328000000001</v>
      </c>
      <c r="DP160" s="60">
        <v>4573.3328000000001</v>
      </c>
      <c r="DQ160" s="60">
        <v>-7803.6305000000002</v>
      </c>
      <c r="DR160" s="60">
        <f>Table2[[#This Row],[TOTAL Tax Revenues Net of Assistance Recapture and Penalty Through FY20]]+Table2[[#This Row],[TOTAL Tax Revenues Net of Assistance Recapture and Penalty FY20 and After]]</f>
        <v>-3230.2977000000001</v>
      </c>
      <c r="DS160" s="60">
        <v>0</v>
      </c>
      <c r="DT160" s="60">
        <v>0</v>
      </c>
      <c r="DU160" s="60">
        <v>0</v>
      </c>
      <c r="DV160" s="60">
        <v>0</v>
      </c>
      <c r="DW160" s="74">
        <v>0</v>
      </c>
      <c r="DX160" s="74">
        <v>0</v>
      </c>
      <c r="DY160" s="74">
        <v>0</v>
      </c>
      <c r="DZ160" s="74">
        <v>105</v>
      </c>
      <c r="EA160" s="74">
        <v>0</v>
      </c>
      <c r="EB160" s="74">
        <v>0</v>
      </c>
      <c r="EC160" s="74">
        <v>0</v>
      </c>
      <c r="ED160" s="74">
        <v>105</v>
      </c>
      <c r="EE160" s="74">
        <v>0</v>
      </c>
      <c r="EF160" s="74">
        <v>0</v>
      </c>
      <c r="EG160" s="74">
        <v>0</v>
      </c>
      <c r="EH160" s="74">
        <v>100</v>
      </c>
      <c r="EI160" s="8">
        <f>Table2[[#This Row],[Total Industrial Employees FY20]]+Table2[[#This Row],[Total Restaurant Employees FY20]]+Table2[[#This Row],[Total Retail Employees FY20]]+Table2[[#This Row],[Total Other Employees FY20]]</f>
        <v>105</v>
      </c>
      <c r="EJ160" s="8">
        <f>Table2[[#This Row],[Number of Industrial Employees Earning More than Living Wage FY20]]+Table2[[#This Row],[Number of Restaurant Employees Earning More than Living Wage FY20]]+Table2[[#This Row],[Number of Retail Employees Earning More than Living Wage FY20]]+Table2[[#This Row],[Number of Other Employees Earning More than Living Wage FY20]]</f>
        <v>105</v>
      </c>
      <c r="EK160" s="72">
        <f>Table2[[#This Row],[Total Employees Earning More than Living Wage FY20]]/Table2[[#This Row],[Total Jobs FY20]]</f>
        <v>1</v>
      </c>
    </row>
    <row r="161" spans="1:141" x14ac:dyDescent="0.25">
      <c r="A161" s="9">
        <v>93377</v>
      </c>
      <c r="B161" s="11" t="s">
        <v>345</v>
      </c>
      <c r="C161" s="11" t="s">
        <v>798</v>
      </c>
      <c r="D161" s="11" t="s">
        <v>1045</v>
      </c>
      <c r="E161" s="15">
        <v>27</v>
      </c>
      <c r="F161" s="7">
        <v>10343</v>
      </c>
      <c r="G161" s="7">
        <v>85</v>
      </c>
      <c r="H161" s="7">
        <v>30269</v>
      </c>
      <c r="I161" s="7">
        <v>29514</v>
      </c>
      <c r="J161" s="7">
        <v>424490</v>
      </c>
      <c r="K161" s="11" t="s">
        <v>1048</v>
      </c>
      <c r="L161" s="11" t="s">
        <v>1308</v>
      </c>
      <c r="M161" s="11" t="s">
        <v>1307</v>
      </c>
      <c r="N161" s="18">
        <v>3825000</v>
      </c>
      <c r="O161" s="11" t="s">
        <v>1658</v>
      </c>
      <c r="P161" s="8">
        <v>0</v>
      </c>
      <c r="Q161" s="8">
        <v>0</v>
      </c>
      <c r="R161" s="8">
        <v>39</v>
      </c>
      <c r="S161" s="8">
        <v>0</v>
      </c>
      <c r="T161" s="8">
        <v>0</v>
      </c>
      <c r="U161" s="8">
        <v>39</v>
      </c>
      <c r="V161" s="8">
        <v>39</v>
      </c>
      <c r="W161" s="8">
        <v>0</v>
      </c>
      <c r="X161" s="8">
        <v>0</v>
      </c>
      <c r="Y161" s="8">
        <v>18</v>
      </c>
      <c r="Z161" s="8">
        <v>7</v>
      </c>
      <c r="AA161" s="19">
        <v>0</v>
      </c>
      <c r="AB161" s="8">
        <v>0</v>
      </c>
      <c r="AC161" s="8">
        <v>0</v>
      </c>
      <c r="AD161" s="8">
        <v>0</v>
      </c>
      <c r="AE161" s="8">
        <v>0</v>
      </c>
      <c r="AF161" s="8">
        <v>87.179487179487182</v>
      </c>
      <c r="AG161" s="8" t="s">
        <v>1686</v>
      </c>
      <c r="AH161" s="8" t="s">
        <v>1687</v>
      </c>
      <c r="AI161" s="60">
        <v>10.137700000000001</v>
      </c>
      <c r="AJ161" s="60">
        <v>197.05879999999999</v>
      </c>
      <c r="AK161" s="60">
        <v>67.672899999999998</v>
      </c>
      <c r="AL161" s="60">
        <f>Table2[[#This Row],[Company Direct Land Through FY20]]+Table2[[#This Row],[Company Direct Land FY20 and After]]</f>
        <v>264.73169999999999</v>
      </c>
      <c r="AM161" s="60">
        <v>46.516199999999998</v>
      </c>
      <c r="AN161" s="60">
        <v>447.20749999999998</v>
      </c>
      <c r="AO161" s="60">
        <v>310.51440000000002</v>
      </c>
      <c r="AP161" s="60">
        <f>Table2[[#This Row],[Company Direct Building Through FY20]]+Table2[[#This Row],[Company Direct Building FY20 and After]]</f>
        <v>757.72190000000001</v>
      </c>
      <c r="AQ161" s="60">
        <v>0</v>
      </c>
      <c r="AR161" s="60">
        <v>32.601799999999997</v>
      </c>
      <c r="AS161" s="60">
        <v>0</v>
      </c>
      <c r="AT161" s="60">
        <f>Table2[[#This Row],[Mortgage Recording Tax Through FY20]]+Table2[[#This Row],[Mortgage Recording Tax FY20 and After]]</f>
        <v>32.601799999999997</v>
      </c>
      <c r="AU161" s="60">
        <v>39.5351</v>
      </c>
      <c r="AV161" s="60">
        <v>187.67920000000001</v>
      </c>
      <c r="AW161" s="60">
        <v>263.91289999999998</v>
      </c>
      <c r="AX161" s="60">
        <f>Table2[[#This Row],[Pilot Savings Through FY20]]+Table2[[#This Row],[Pilot Savings FY20 and After]]</f>
        <v>451.59209999999996</v>
      </c>
      <c r="AY161" s="60">
        <v>0</v>
      </c>
      <c r="AZ161" s="60">
        <v>32.601799999999997</v>
      </c>
      <c r="BA161" s="60">
        <v>0</v>
      </c>
      <c r="BB161" s="60">
        <f>Table2[[#This Row],[Mortgage Recording Tax Exemption Through FY20]]+Table2[[#This Row],[Indirect and Induced Land FY20]]</f>
        <v>98.861499999999992</v>
      </c>
      <c r="BC161" s="60">
        <v>66.259699999999995</v>
      </c>
      <c r="BD161" s="60">
        <v>324.89819999999997</v>
      </c>
      <c r="BE161" s="60">
        <v>442.3098</v>
      </c>
      <c r="BF161" s="60">
        <f>Table2[[#This Row],[Indirect and Induced Land Through FY20]]+Table2[[#This Row],[Indirect and Induced Land FY20 and After]]</f>
        <v>767.20799999999997</v>
      </c>
      <c r="BG161" s="60">
        <v>234.92080000000001</v>
      </c>
      <c r="BH161" s="60">
        <v>1151.912</v>
      </c>
      <c r="BI161" s="60">
        <v>1568.1889000000001</v>
      </c>
      <c r="BJ161" s="60">
        <f>Table2[[#This Row],[Indirect and Induced Building Through FY20]]+Table2[[#This Row],[Indirect and Induced Building FY20 and After]]</f>
        <v>2720.1009000000004</v>
      </c>
      <c r="BK161" s="60">
        <v>318.29930000000002</v>
      </c>
      <c r="BL161" s="60">
        <v>1933.3973000000001</v>
      </c>
      <c r="BM161" s="60">
        <v>2124.7730999999999</v>
      </c>
      <c r="BN161" s="60">
        <f>Table2[[#This Row],[TOTAL Real Property Related Taxes Through FY20]]+Table2[[#This Row],[TOTAL Real Property Related Taxes FY20 and After]]</f>
        <v>4058.1704</v>
      </c>
      <c r="BO161" s="60">
        <v>511.27879999999999</v>
      </c>
      <c r="BP161" s="60">
        <v>2990.2465999999999</v>
      </c>
      <c r="BQ161" s="60">
        <v>3412.9875999999999</v>
      </c>
      <c r="BR161" s="60">
        <f>Table2[[#This Row],[Company Direct Through FY20]]+Table2[[#This Row],[Company Direct FY20 and After]]</f>
        <v>6403.2341999999999</v>
      </c>
      <c r="BS161" s="60">
        <v>0</v>
      </c>
      <c r="BT161" s="60">
        <v>0</v>
      </c>
      <c r="BU161" s="60">
        <v>0</v>
      </c>
      <c r="BV161" s="60">
        <f>Table2[[#This Row],[Sales Tax Exemption Through FY20]]+Table2[[#This Row],[Sales Tax Exemption FY20 and After]]</f>
        <v>0</v>
      </c>
      <c r="BW161" s="60">
        <v>0</v>
      </c>
      <c r="BX161" s="60">
        <v>0</v>
      </c>
      <c r="BY161" s="60">
        <v>0</v>
      </c>
      <c r="BZ161" s="60">
        <f>Table2[[#This Row],[Energy Tax Savings Through FY20]]+Table2[[#This Row],[Energy Tax Savings FY20 and After]]</f>
        <v>0</v>
      </c>
      <c r="CA161" s="60">
        <v>0</v>
      </c>
      <c r="CB161" s="60">
        <v>0</v>
      </c>
      <c r="CC161" s="60">
        <v>0</v>
      </c>
      <c r="CD161" s="60">
        <f>Table2[[#This Row],[Tax Exempt Bond Savings Through FY20]]+Table2[[#This Row],[Tax Exempt Bond Savings FY20 and After]]</f>
        <v>0</v>
      </c>
      <c r="CE161" s="60">
        <v>299.93029999999999</v>
      </c>
      <c r="CF161" s="60">
        <v>1698.6229000000001</v>
      </c>
      <c r="CG161" s="60">
        <v>2002.1534999999999</v>
      </c>
      <c r="CH161" s="60">
        <f>Table2[[#This Row],[Indirect and Induced Through FY20]]+Table2[[#This Row],[Indirect and Induced FY20 and After]]</f>
        <v>3700.7763999999997</v>
      </c>
      <c r="CI161" s="60">
        <v>811.20910000000003</v>
      </c>
      <c r="CJ161" s="60">
        <v>4688.8694999999998</v>
      </c>
      <c r="CK161" s="60">
        <v>5415.1410999999998</v>
      </c>
      <c r="CL161" s="60">
        <f>Table2[[#This Row],[TOTAL Income Consumption Use Taxes Through FY20]]+Table2[[#This Row],[TOTAL Income Consumption Use Taxes FY20 and After]]</f>
        <v>10104.0106</v>
      </c>
      <c r="CM161" s="60">
        <v>39.5351</v>
      </c>
      <c r="CN161" s="60">
        <v>220.28100000000001</v>
      </c>
      <c r="CO161" s="60">
        <v>263.91289999999998</v>
      </c>
      <c r="CP161" s="60">
        <f>Table2[[#This Row],[Assistance Provided Through FY20]]+Table2[[#This Row],[Assistance Provided FY20 and After]]</f>
        <v>484.19389999999999</v>
      </c>
      <c r="CQ161" s="60">
        <v>0</v>
      </c>
      <c r="CR161" s="60">
        <v>0</v>
      </c>
      <c r="CS161" s="60">
        <v>0</v>
      </c>
      <c r="CT161" s="60">
        <f>Table2[[#This Row],[Recapture Cancellation Reduction Amount Through FY20]]+Table2[[#This Row],[Recapture Cancellation Reduction Amount FY20 and After]]</f>
        <v>0</v>
      </c>
      <c r="CU161" s="60">
        <v>0</v>
      </c>
      <c r="CV161" s="60">
        <v>0</v>
      </c>
      <c r="CW161" s="60">
        <v>0</v>
      </c>
      <c r="CX161" s="60">
        <f>Table2[[#This Row],[Penalty Paid Through FY20]]+Table2[[#This Row],[Penalty Paid FY20 and After]]</f>
        <v>0</v>
      </c>
      <c r="CY161" s="60">
        <v>39.5351</v>
      </c>
      <c r="CZ161" s="60">
        <v>220.28100000000001</v>
      </c>
      <c r="DA161" s="60">
        <v>263.91289999999998</v>
      </c>
      <c r="DB161" s="60">
        <f>Table2[[#This Row],[TOTAL Assistance Net of Recapture Penalties Through FY20]]+Table2[[#This Row],[TOTAL Assistance Net of Recapture Penalties FY20 and After]]</f>
        <v>484.19389999999999</v>
      </c>
      <c r="DC161" s="60">
        <v>567.93269999999995</v>
      </c>
      <c r="DD161" s="60">
        <v>3667.1147000000001</v>
      </c>
      <c r="DE161" s="60">
        <v>3791.1749</v>
      </c>
      <c r="DF161" s="60">
        <f>Table2[[#This Row],[Company Direct Tax Revenue Before Assistance Through FY20]]+Table2[[#This Row],[Company Direct Tax Revenue Before Assistance FY20 and After]]</f>
        <v>7458.2896000000001</v>
      </c>
      <c r="DG161" s="60">
        <v>601.11080000000004</v>
      </c>
      <c r="DH161" s="60">
        <v>3175.4331000000002</v>
      </c>
      <c r="DI161" s="60">
        <v>4012.6522</v>
      </c>
      <c r="DJ161" s="60">
        <f>Table2[[#This Row],[Indirect and Induced Tax Revenues FY20 and After]]+Table2[[#This Row],[Indirect and Induced Tax Revenues Through FY20]]</f>
        <v>7188.0853000000006</v>
      </c>
      <c r="DK161" s="60">
        <v>1169.0435</v>
      </c>
      <c r="DL161" s="60">
        <v>6842.5478000000003</v>
      </c>
      <c r="DM161" s="60">
        <v>7803.8271000000004</v>
      </c>
      <c r="DN161" s="60">
        <f>Table2[[#This Row],[TOTAL Tax Revenues Before Assistance FY20 and After]]+Table2[[#This Row],[TOTAL Tax Revenues Before Assistance Through FY20]]</f>
        <v>14646.374900000001</v>
      </c>
      <c r="DO161" s="60">
        <v>1129.5083999999999</v>
      </c>
      <c r="DP161" s="60">
        <v>6622.2668000000003</v>
      </c>
      <c r="DQ161" s="60">
        <v>7539.9142000000002</v>
      </c>
      <c r="DR161" s="60">
        <f>Table2[[#This Row],[TOTAL Tax Revenues Net of Assistance Recapture and Penalty Through FY20]]+Table2[[#This Row],[TOTAL Tax Revenues Net of Assistance Recapture and Penalty FY20 and After]]</f>
        <v>14162.181</v>
      </c>
      <c r="DS161" s="60">
        <v>0</v>
      </c>
      <c r="DT161" s="60">
        <v>0</v>
      </c>
      <c r="DU161" s="60">
        <v>0</v>
      </c>
      <c r="DV161" s="60">
        <v>0</v>
      </c>
      <c r="DW161" s="74">
        <v>0</v>
      </c>
      <c r="DX161" s="74">
        <v>0</v>
      </c>
      <c r="DY161" s="74">
        <v>0</v>
      </c>
      <c r="DZ161" s="74">
        <v>39</v>
      </c>
      <c r="EA161" s="74">
        <v>0</v>
      </c>
      <c r="EB161" s="74">
        <v>0</v>
      </c>
      <c r="EC161" s="74">
        <v>0</v>
      </c>
      <c r="ED161" s="74">
        <v>39</v>
      </c>
      <c r="EE161" s="74">
        <v>0</v>
      </c>
      <c r="EF161" s="74">
        <v>0</v>
      </c>
      <c r="EG161" s="74">
        <v>0</v>
      </c>
      <c r="EH161" s="74">
        <v>100</v>
      </c>
      <c r="EI161" s="8">
        <f>Table2[[#This Row],[Total Industrial Employees FY20]]+Table2[[#This Row],[Total Restaurant Employees FY20]]+Table2[[#This Row],[Total Retail Employees FY20]]+Table2[[#This Row],[Total Other Employees FY20]]</f>
        <v>39</v>
      </c>
      <c r="EJ161" s="8">
        <f>Table2[[#This Row],[Number of Industrial Employees Earning More than Living Wage FY20]]+Table2[[#This Row],[Number of Restaurant Employees Earning More than Living Wage FY20]]+Table2[[#This Row],[Number of Retail Employees Earning More than Living Wage FY20]]+Table2[[#This Row],[Number of Other Employees Earning More than Living Wage FY20]]</f>
        <v>39</v>
      </c>
      <c r="EK161" s="72">
        <f>Table2[[#This Row],[Total Employees Earning More than Living Wage FY20]]/Table2[[#This Row],[Total Jobs FY20]]</f>
        <v>1</v>
      </c>
    </row>
    <row r="162" spans="1:141" x14ac:dyDescent="0.25">
      <c r="A162" s="9">
        <v>94160</v>
      </c>
      <c r="B162" s="11" t="s">
        <v>557</v>
      </c>
      <c r="C162" s="11" t="s">
        <v>1005</v>
      </c>
      <c r="D162" s="11" t="s">
        <v>1045</v>
      </c>
      <c r="E162" s="15">
        <v>26</v>
      </c>
      <c r="F162" s="7">
        <v>451</v>
      </c>
      <c r="G162" s="7">
        <v>1</v>
      </c>
      <c r="H162" s="7">
        <v>42300</v>
      </c>
      <c r="I162" s="7">
        <v>86234</v>
      </c>
      <c r="J162" s="7">
        <v>531120</v>
      </c>
      <c r="K162" s="11" t="s">
        <v>1048</v>
      </c>
      <c r="L162" s="11" t="s">
        <v>1549</v>
      </c>
      <c r="M162" s="11" t="s">
        <v>1400</v>
      </c>
      <c r="N162" s="18">
        <v>32096773</v>
      </c>
      <c r="O162" s="11" t="s">
        <v>1658</v>
      </c>
      <c r="P162" s="8">
        <v>0</v>
      </c>
      <c r="Q162" s="8">
        <v>0</v>
      </c>
      <c r="R162" s="8">
        <v>0</v>
      </c>
      <c r="S162" s="8">
        <v>0</v>
      </c>
      <c r="T162" s="8">
        <v>0</v>
      </c>
      <c r="U162" s="8">
        <v>0</v>
      </c>
      <c r="V162" s="8">
        <v>0</v>
      </c>
      <c r="W162" s="8">
        <v>0</v>
      </c>
      <c r="X162" s="8">
        <v>0</v>
      </c>
      <c r="Y162" s="8">
        <v>0</v>
      </c>
      <c r="Z162" s="8">
        <v>125</v>
      </c>
      <c r="AA162" s="19">
        <v>0</v>
      </c>
      <c r="AB162" s="8">
        <v>0</v>
      </c>
      <c r="AC162" s="8">
        <v>0</v>
      </c>
      <c r="AD162" s="8">
        <v>0</v>
      </c>
      <c r="AE162" s="8">
        <v>0</v>
      </c>
      <c r="AF162" s="8">
        <v>0</v>
      </c>
      <c r="AG162" s="8" t="s">
        <v>1687</v>
      </c>
      <c r="AH162" s="8" t="s">
        <v>1687</v>
      </c>
      <c r="AI162" s="60">
        <v>41.831299999999999</v>
      </c>
      <c r="AJ162" s="60">
        <v>91.188699999999997</v>
      </c>
      <c r="AK162" s="60">
        <v>631.62300000000005</v>
      </c>
      <c r="AL162" s="60">
        <f>Table2[[#This Row],[Company Direct Land Through FY20]]+Table2[[#This Row],[Company Direct Land FY20 and After]]</f>
        <v>722.81170000000009</v>
      </c>
      <c r="AM162" s="60">
        <v>77.686700000000002</v>
      </c>
      <c r="AN162" s="60">
        <v>169.35059999999999</v>
      </c>
      <c r="AO162" s="60">
        <v>1173.0170000000001</v>
      </c>
      <c r="AP162" s="60">
        <f>Table2[[#This Row],[Company Direct Building Through FY20]]+Table2[[#This Row],[Company Direct Building FY20 and After]]</f>
        <v>1342.3676</v>
      </c>
      <c r="AQ162" s="60">
        <v>0</v>
      </c>
      <c r="AR162" s="60">
        <v>347.02969999999999</v>
      </c>
      <c r="AS162" s="60">
        <v>0</v>
      </c>
      <c r="AT162" s="60">
        <f>Table2[[#This Row],[Mortgage Recording Tax Through FY20]]+Table2[[#This Row],[Mortgage Recording Tax FY20 and After]]</f>
        <v>347.02969999999999</v>
      </c>
      <c r="AU162" s="60">
        <v>119.518</v>
      </c>
      <c r="AV162" s="60">
        <v>191.51939999999999</v>
      </c>
      <c r="AW162" s="60">
        <v>1804.6385</v>
      </c>
      <c r="AX162" s="60">
        <f>Table2[[#This Row],[Pilot Savings Through FY20]]+Table2[[#This Row],[Pilot Savings FY20 and After]]</f>
        <v>1996.1578999999999</v>
      </c>
      <c r="AY162" s="60">
        <v>0</v>
      </c>
      <c r="AZ162" s="60">
        <v>347.02969999999999</v>
      </c>
      <c r="BA162" s="60">
        <v>0</v>
      </c>
      <c r="BB162" s="60">
        <f>Table2[[#This Row],[Mortgage Recording Tax Exemption Through FY20]]+Table2[[#This Row],[Indirect and Induced Land FY20]]</f>
        <v>347.02969999999999</v>
      </c>
      <c r="BC162" s="60">
        <v>0</v>
      </c>
      <c r="BD162" s="60">
        <v>2.7406999999999999</v>
      </c>
      <c r="BE162" s="60">
        <v>0</v>
      </c>
      <c r="BF162" s="60">
        <f>Table2[[#This Row],[Indirect and Induced Land Through FY20]]+Table2[[#This Row],[Indirect and Induced Land FY20 and After]]</f>
        <v>2.7406999999999999</v>
      </c>
      <c r="BG162" s="60">
        <v>0</v>
      </c>
      <c r="BH162" s="60">
        <v>9.7172000000000001</v>
      </c>
      <c r="BI162" s="60">
        <v>0</v>
      </c>
      <c r="BJ162" s="60">
        <f>Table2[[#This Row],[Indirect and Induced Building Through FY20]]+Table2[[#This Row],[Indirect and Induced Building FY20 and After]]</f>
        <v>9.7172000000000001</v>
      </c>
      <c r="BK162" s="60">
        <v>0</v>
      </c>
      <c r="BL162" s="60">
        <v>81.477800000000002</v>
      </c>
      <c r="BM162" s="60">
        <v>1.5E-3</v>
      </c>
      <c r="BN162" s="60">
        <f>Table2[[#This Row],[TOTAL Real Property Related Taxes Through FY20]]+Table2[[#This Row],[TOTAL Real Property Related Taxes FY20 and After]]</f>
        <v>81.479299999999995</v>
      </c>
      <c r="BO162" s="60">
        <v>0</v>
      </c>
      <c r="BP162" s="60">
        <v>32.672400000000003</v>
      </c>
      <c r="BQ162" s="60">
        <v>0</v>
      </c>
      <c r="BR162" s="60">
        <f>Table2[[#This Row],[Company Direct Through FY20]]+Table2[[#This Row],[Company Direct FY20 and After]]</f>
        <v>32.672400000000003</v>
      </c>
      <c r="BS162" s="60">
        <v>0</v>
      </c>
      <c r="BT162" s="60">
        <v>0</v>
      </c>
      <c r="BU162" s="60">
        <v>0</v>
      </c>
      <c r="BV162" s="60">
        <f>Table2[[#This Row],[Sales Tax Exemption Through FY20]]+Table2[[#This Row],[Sales Tax Exemption FY20 and After]]</f>
        <v>0</v>
      </c>
      <c r="BW162" s="60">
        <v>0</v>
      </c>
      <c r="BX162" s="60">
        <v>0</v>
      </c>
      <c r="BY162" s="60">
        <v>0</v>
      </c>
      <c r="BZ162" s="60">
        <f>Table2[[#This Row],[Energy Tax Savings Through FY20]]+Table2[[#This Row],[Energy Tax Savings FY20 and After]]</f>
        <v>0</v>
      </c>
      <c r="CA162" s="60">
        <v>0</v>
      </c>
      <c r="CB162" s="60">
        <v>0</v>
      </c>
      <c r="CC162" s="60">
        <v>0</v>
      </c>
      <c r="CD162" s="60">
        <f>Table2[[#This Row],[Tax Exempt Bond Savings Through FY20]]+Table2[[#This Row],[Tax Exempt Bond Savings FY20 and After]]</f>
        <v>0</v>
      </c>
      <c r="CE162" s="60">
        <v>0</v>
      </c>
      <c r="CF162" s="60">
        <v>13.663600000000001</v>
      </c>
      <c r="CG162" s="60">
        <v>0</v>
      </c>
      <c r="CH162" s="60">
        <f>Table2[[#This Row],[Indirect and Induced Through FY20]]+Table2[[#This Row],[Indirect and Induced FY20 and After]]</f>
        <v>13.663600000000001</v>
      </c>
      <c r="CI162" s="60">
        <v>0</v>
      </c>
      <c r="CJ162" s="60">
        <v>46.335999999999999</v>
      </c>
      <c r="CK162" s="60">
        <v>0</v>
      </c>
      <c r="CL162" s="60">
        <f>Table2[[#This Row],[TOTAL Income Consumption Use Taxes Through FY20]]+Table2[[#This Row],[TOTAL Income Consumption Use Taxes FY20 and After]]</f>
        <v>46.335999999999999</v>
      </c>
      <c r="CM162" s="60">
        <v>119.518</v>
      </c>
      <c r="CN162" s="60">
        <v>538.54909999999995</v>
      </c>
      <c r="CO162" s="60">
        <v>1804.6385</v>
      </c>
      <c r="CP162" s="60">
        <f>Table2[[#This Row],[Assistance Provided Through FY20]]+Table2[[#This Row],[Assistance Provided FY20 and After]]</f>
        <v>2343.1876000000002</v>
      </c>
      <c r="CQ162" s="60">
        <v>0</v>
      </c>
      <c r="CR162" s="60">
        <v>0</v>
      </c>
      <c r="CS162" s="60">
        <v>0</v>
      </c>
      <c r="CT162" s="60">
        <f>Table2[[#This Row],[Recapture Cancellation Reduction Amount Through FY20]]+Table2[[#This Row],[Recapture Cancellation Reduction Amount FY20 and After]]</f>
        <v>0</v>
      </c>
      <c r="CU162" s="60">
        <v>0</v>
      </c>
      <c r="CV162" s="60">
        <v>0</v>
      </c>
      <c r="CW162" s="60">
        <v>0</v>
      </c>
      <c r="CX162" s="60">
        <f>Table2[[#This Row],[Penalty Paid Through FY20]]+Table2[[#This Row],[Penalty Paid FY20 and After]]</f>
        <v>0</v>
      </c>
      <c r="CY162" s="60">
        <v>119.518</v>
      </c>
      <c r="CZ162" s="60">
        <v>538.54909999999995</v>
      </c>
      <c r="DA162" s="60">
        <v>1804.6385</v>
      </c>
      <c r="DB162" s="60">
        <f>Table2[[#This Row],[TOTAL Assistance Net of Recapture Penalties Through FY20]]+Table2[[#This Row],[TOTAL Assistance Net of Recapture Penalties FY20 and After]]</f>
        <v>2343.1876000000002</v>
      </c>
      <c r="DC162" s="60">
        <v>119.518</v>
      </c>
      <c r="DD162" s="60">
        <v>640.2414</v>
      </c>
      <c r="DE162" s="60">
        <v>1804.64</v>
      </c>
      <c r="DF162" s="60">
        <f>Table2[[#This Row],[Company Direct Tax Revenue Before Assistance Through FY20]]+Table2[[#This Row],[Company Direct Tax Revenue Before Assistance FY20 and After]]</f>
        <v>2444.8814000000002</v>
      </c>
      <c r="DG162" s="60">
        <v>0</v>
      </c>
      <c r="DH162" s="60">
        <v>26.121500000000001</v>
      </c>
      <c r="DI162" s="60">
        <v>0</v>
      </c>
      <c r="DJ162" s="60">
        <f>Table2[[#This Row],[Indirect and Induced Tax Revenues FY20 and After]]+Table2[[#This Row],[Indirect and Induced Tax Revenues Through FY20]]</f>
        <v>26.121500000000001</v>
      </c>
      <c r="DK162" s="60">
        <v>119.518</v>
      </c>
      <c r="DL162" s="60">
        <v>666.36289999999997</v>
      </c>
      <c r="DM162" s="60">
        <v>1804.64</v>
      </c>
      <c r="DN162" s="60">
        <f>Table2[[#This Row],[TOTAL Tax Revenues Before Assistance FY20 and After]]+Table2[[#This Row],[TOTAL Tax Revenues Before Assistance Through FY20]]</f>
        <v>2471.0029</v>
      </c>
      <c r="DO162" s="60">
        <v>0</v>
      </c>
      <c r="DP162" s="60">
        <v>127.8138</v>
      </c>
      <c r="DQ162" s="60">
        <v>1.5E-3</v>
      </c>
      <c r="DR162" s="60">
        <f>Table2[[#This Row],[TOTAL Tax Revenues Net of Assistance Recapture and Penalty Through FY20]]+Table2[[#This Row],[TOTAL Tax Revenues Net of Assistance Recapture and Penalty FY20 and After]]</f>
        <v>127.81529999999999</v>
      </c>
      <c r="DS162" s="60">
        <v>0</v>
      </c>
      <c r="DT162" s="60">
        <v>0</v>
      </c>
      <c r="DU162" s="60">
        <v>0</v>
      </c>
      <c r="DV162" s="60">
        <v>0</v>
      </c>
      <c r="DW162" s="74">
        <v>0</v>
      </c>
      <c r="DX162" s="74">
        <v>0</v>
      </c>
      <c r="DY162" s="74">
        <v>0</v>
      </c>
      <c r="DZ162" s="74">
        <v>0</v>
      </c>
      <c r="EA162" s="74">
        <v>0</v>
      </c>
      <c r="EB162" s="74">
        <v>0</v>
      </c>
      <c r="EC162" s="74">
        <v>0</v>
      </c>
      <c r="ED162" s="74">
        <v>0</v>
      </c>
      <c r="EE162" s="74">
        <v>0</v>
      </c>
      <c r="EF162" s="74">
        <v>0</v>
      </c>
      <c r="EG162" s="74">
        <v>0</v>
      </c>
      <c r="EH162" s="74">
        <v>0</v>
      </c>
      <c r="EI162" s="8">
        <f>Table2[[#This Row],[Total Industrial Employees FY20]]+Table2[[#This Row],[Total Restaurant Employees FY20]]+Table2[[#This Row],[Total Retail Employees FY20]]+Table2[[#This Row],[Total Other Employees FY20]]</f>
        <v>0</v>
      </c>
      <c r="EJ162" s="8">
        <f>Table2[[#This Row],[Number of Industrial Employees Earning More than Living Wage FY20]]+Table2[[#This Row],[Number of Restaurant Employees Earning More than Living Wage FY20]]+Table2[[#This Row],[Number of Retail Employees Earning More than Living Wage FY20]]+Table2[[#This Row],[Number of Other Employees Earning More than Living Wage FY20]]</f>
        <v>0</v>
      </c>
      <c r="EK162" s="72">
        <v>0</v>
      </c>
    </row>
    <row r="163" spans="1:141" x14ac:dyDescent="0.25">
      <c r="A163" s="9">
        <v>94211</v>
      </c>
      <c r="B163" s="11" t="s">
        <v>596</v>
      </c>
      <c r="C163" s="11" t="s">
        <v>1039</v>
      </c>
      <c r="D163" s="11" t="s">
        <v>1045</v>
      </c>
      <c r="E163" s="15">
        <v>30</v>
      </c>
      <c r="F163" s="7">
        <v>2630</v>
      </c>
      <c r="G163" s="7">
        <v>46</v>
      </c>
      <c r="H163" s="7">
        <v>20800</v>
      </c>
      <c r="I163" s="7">
        <v>22000</v>
      </c>
      <c r="J163" s="7">
        <v>333415</v>
      </c>
      <c r="K163" s="11" t="s">
        <v>1048</v>
      </c>
      <c r="L163" s="11" t="s">
        <v>1652</v>
      </c>
      <c r="M163" s="11" t="s">
        <v>1491</v>
      </c>
      <c r="N163" s="18">
        <v>7570000</v>
      </c>
      <c r="O163" s="11" t="s">
        <v>1658</v>
      </c>
      <c r="P163" s="8">
        <v>0</v>
      </c>
      <c r="Q163" s="8">
        <v>0</v>
      </c>
      <c r="R163" s="8">
        <v>50</v>
      </c>
      <c r="S163" s="8">
        <v>0</v>
      </c>
      <c r="T163" s="8">
        <v>0</v>
      </c>
      <c r="U163" s="8">
        <v>50</v>
      </c>
      <c r="V163" s="8">
        <v>50</v>
      </c>
      <c r="W163" s="8">
        <v>5</v>
      </c>
      <c r="X163" s="8">
        <v>0</v>
      </c>
      <c r="Y163" s="8">
        <v>0</v>
      </c>
      <c r="Z163" s="8">
        <v>15</v>
      </c>
      <c r="AA163" s="19">
        <v>0</v>
      </c>
      <c r="AB163" s="8">
        <v>0</v>
      </c>
      <c r="AC163" s="8">
        <v>0</v>
      </c>
      <c r="AD163" s="8">
        <v>0</v>
      </c>
      <c r="AE163" s="8">
        <v>0</v>
      </c>
      <c r="AF163" s="8">
        <v>68</v>
      </c>
      <c r="AG163" s="8" t="s">
        <v>1686</v>
      </c>
      <c r="AH163" s="8" t="s">
        <v>1686</v>
      </c>
      <c r="AI163" s="60">
        <v>18.683499999999999</v>
      </c>
      <c r="AJ163" s="60">
        <v>18.683499999999999</v>
      </c>
      <c r="AK163" s="60">
        <v>338.12970000000001</v>
      </c>
      <c r="AL163" s="60">
        <f>Table2[[#This Row],[Company Direct Land Through FY20]]+Table2[[#This Row],[Company Direct Land FY20 and After]]</f>
        <v>356.81319999999999</v>
      </c>
      <c r="AM163" s="60">
        <v>34.697899999999997</v>
      </c>
      <c r="AN163" s="60">
        <v>34.697899999999997</v>
      </c>
      <c r="AO163" s="60">
        <v>627.95489999999995</v>
      </c>
      <c r="AP163" s="60">
        <f>Table2[[#This Row],[Company Direct Building Through FY20]]+Table2[[#This Row],[Company Direct Building FY20 and After]]</f>
        <v>662.65279999999996</v>
      </c>
      <c r="AQ163" s="60">
        <v>53.414499999999997</v>
      </c>
      <c r="AR163" s="60">
        <v>53.414499999999997</v>
      </c>
      <c r="AS163" s="60">
        <v>0</v>
      </c>
      <c r="AT163" s="60">
        <f>Table2[[#This Row],[Mortgage Recording Tax Through FY20]]+Table2[[#This Row],[Mortgage Recording Tax FY20 and After]]</f>
        <v>53.414499999999997</v>
      </c>
      <c r="AU163" s="60">
        <v>0</v>
      </c>
      <c r="AV163" s="60">
        <v>0</v>
      </c>
      <c r="AW163" s="60">
        <v>0</v>
      </c>
      <c r="AX163" s="60">
        <f>Table2[[#This Row],[Pilot Savings Through FY20]]+Table2[[#This Row],[Pilot Savings FY20 and After]]</f>
        <v>0</v>
      </c>
      <c r="AY163" s="60">
        <v>53.414499999999997</v>
      </c>
      <c r="AZ163" s="60">
        <v>53.414499999999997</v>
      </c>
      <c r="BA163" s="60">
        <v>0</v>
      </c>
      <c r="BB163" s="60">
        <f>Table2[[#This Row],[Mortgage Recording Tax Exemption Through FY20]]+Table2[[#This Row],[Indirect and Induced Land FY20]]</f>
        <v>111.55240000000001</v>
      </c>
      <c r="BC163" s="60">
        <v>58.137900000000002</v>
      </c>
      <c r="BD163" s="60">
        <v>58.137900000000002</v>
      </c>
      <c r="BE163" s="60">
        <v>994.52719999999999</v>
      </c>
      <c r="BF163" s="60">
        <f>Table2[[#This Row],[Indirect and Induced Land Through FY20]]+Table2[[#This Row],[Indirect and Induced Land FY20 and After]]</f>
        <v>1052.6650999999999</v>
      </c>
      <c r="BG163" s="60">
        <v>206.12540000000001</v>
      </c>
      <c r="BH163" s="60">
        <v>206.12540000000001</v>
      </c>
      <c r="BI163" s="60">
        <v>3526.0527000000002</v>
      </c>
      <c r="BJ163" s="60">
        <f>Table2[[#This Row],[Indirect and Induced Building Through FY20]]+Table2[[#This Row],[Indirect and Induced Building FY20 and After]]</f>
        <v>3732.1781000000001</v>
      </c>
      <c r="BK163" s="60">
        <v>317.6447</v>
      </c>
      <c r="BL163" s="60">
        <v>317.6447</v>
      </c>
      <c r="BM163" s="60">
        <v>5486.6644999999999</v>
      </c>
      <c r="BN163" s="60">
        <f>Table2[[#This Row],[TOTAL Real Property Related Taxes Through FY20]]+Table2[[#This Row],[TOTAL Real Property Related Taxes FY20 and After]]</f>
        <v>5804.3091999999997</v>
      </c>
      <c r="BO163" s="60">
        <v>853.71109999999999</v>
      </c>
      <c r="BP163" s="60">
        <v>853.71109999999999</v>
      </c>
      <c r="BQ163" s="60">
        <v>14950.303099999999</v>
      </c>
      <c r="BR163" s="60">
        <f>Table2[[#This Row],[Company Direct Through FY20]]+Table2[[#This Row],[Company Direct FY20 and After]]</f>
        <v>15804.0142</v>
      </c>
      <c r="BS163" s="60">
        <v>9.7039000000000009</v>
      </c>
      <c r="BT163" s="60">
        <v>9.7039000000000009</v>
      </c>
      <c r="BU163" s="60">
        <v>63.036299999999997</v>
      </c>
      <c r="BV163" s="60">
        <f>Table2[[#This Row],[Sales Tax Exemption Through FY20]]+Table2[[#This Row],[Sales Tax Exemption FY20 and After]]</f>
        <v>72.740200000000002</v>
      </c>
      <c r="BW163" s="60">
        <v>0</v>
      </c>
      <c r="BX163" s="60">
        <v>0</v>
      </c>
      <c r="BY163" s="60">
        <v>0</v>
      </c>
      <c r="BZ163" s="60">
        <f>Table2[[#This Row],[Energy Tax Savings Through FY20]]+Table2[[#This Row],[Energy Tax Savings FY20 and After]]</f>
        <v>0</v>
      </c>
      <c r="CA163" s="60">
        <v>0</v>
      </c>
      <c r="CB163" s="60">
        <v>0</v>
      </c>
      <c r="CC163" s="60">
        <v>0</v>
      </c>
      <c r="CD163" s="60">
        <f>Table2[[#This Row],[Tax Exempt Bond Savings Through FY20]]+Table2[[#This Row],[Tax Exempt Bond Savings FY20 and After]]</f>
        <v>0</v>
      </c>
      <c r="CE163" s="60">
        <v>263.16640000000001</v>
      </c>
      <c r="CF163" s="60">
        <v>263.16640000000001</v>
      </c>
      <c r="CG163" s="60">
        <v>4762.7289000000001</v>
      </c>
      <c r="CH163" s="60">
        <f>Table2[[#This Row],[Indirect and Induced Through FY20]]+Table2[[#This Row],[Indirect and Induced FY20 and After]]</f>
        <v>5025.8953000000001</v>
      </c>
      <c r="CI163" s="60">
        <v>1107.1736000000001</v>
      </c>
      <c r="CJ163" s="60">
        <v>1107.1736000000001</v>
      </c>
      <c r="CK163" s="60">
        <v>19649.995699999999</v>
      </c>
      <c r="CL163" s="60">
        <f>Table2[[#This Row],[TOTAL Income Consumption Use Taxes Through FY20]]+Table2[[#This Row],[TOTAL Income Consumption Use Taxes FY20 and After]]</f>
        <v>20757.169300000001</v>
      </c>
      <c r="CM163" s="60">
        <v>63.118400000000001</v>
      </c>
      <c r="CN163" s="60">
        <v>63.118400000000001</v>
      </c>
      <c r="CO163" s="60">
        <v>63.036299999999997</v>
      </c>
      <c r="CP163" s="60">
        <f>Table2[[#This Row],[Assistance Provided Through FY20]]+Table2[[#This Row],[Assistance Provided FY20 and After]]</f>
        <v>126.15469999999999</v>
      </c>
      <c r="CQ163" s="60">
        <v>0</v>
      </c>
      <c r="CR163" s="60">
        <v>0</v>
      </c>
      <c r="CS163" s="60">
        <v>0</v>
      </c>
      <c r="CT163" s="60">
        <f>Table2[[#This Row],[Recapture Cancellation Reduction Amount Through FY20]]+Table2[[#This Row],[Recapture Cancellation Reduction Amount FY20 and After]]</f>
        <v>0</v>
      </c>
      <c r="CU163" s="60">
        <v>0</v>
      </c>
      <c r="CV163" s="60">
        <v>0</v>
      </c>
      <c r="CW163" s="60">
        <v>0</v>
      </c>
      <c r="CX163" s="60">
        <f>Table2[[#This Row],[Penalty Paid Through FY20]]+Table2[[#This Row],[Penalty Paid FY20 and After]]</f>
        <v>0</v>
      </c>
      <c r="CY163" s="60">
        <v>63.118400000000001</v>
      </c>
      <c r="CZ163" s="60">
        <v>63.118400000000001</v>
      </c>
      <c r="DA163" s="60">
        <v>63.036299999999997</v>
      </c>
      <c r="DB163" s="60">
        <f>Table2[[#This Row],[TOTAL Assistance Net of Recapture Penalties Through FY20]]+Table2[[#This Row],[TOTAL Assistance Net of Recapture Penalties FY20 and After]]</f>
        <v>126.15469999999999</v>
      </c>
      <c r="DC163" s="60">
        <v>960.50699999999995</v>
      </c>
      <c r="DD163" s="60">
        <v>960.50699999999995</v>
      </c>
      <c r="DE163" s="60">
        <v>15916.387699999999</v>
      </c>
      <c r="DF163" s="60">
        <f>Table2[[#This Row],[Company Direct Tax Revenue Before Assistance Through FY20]]+Table2[[#This Row],[Company Direct Tax Revenue Before Assistance FY20 and After]]</f>
        <v>16876.894700000001</v>
      </c>
      <c r="DG163" s="60">
        <v>527.42970000000003</v>
      </c>
      <c r="DH163" s="60">
        <v>527.42970000000003</v>
      </c>
      <c r="DI163" s="60">
        <v>9283.3088000000007</v>
      </c>
      <c r="DJ163" s="60">
        <f>Table2[[#This Row],[Indirect and Induced Tax Revenues FY20 and After]]+Table2[[#This Row],[Indirect and Induced Tax Revenues Through FY20]]</f>
        <v>9810.7385000000013</v>
      </c>
      <c r="DK163" s="60">
        <v>1487.9367</v>
      </c>
      <c r="DL163" s="60">
        <v>1487.9367</v>
      </c>
      <c r="DM163" s="60">
        <v>25199.696499999998</v>
      </c>
      <c r="DN163" s="60">
        <f>Table2[[#This Row],[TOTAL Tax Revenues Before Assistance FY20 and After]]+Table2[[#This Row],[TOTAL Tax Revenues Before Assistance Through FY20]]</f>
        <v>26687.633199999997</v>
      </c>
      <c r="DO163" s="60">
        <v>1424.8182999999999</v>
      </c>
      <c r="DP163" s="60">
        <v>1424.8182999999999</v>
      </c>
      <c r="DQ163" s="60">
        <v>25136.660199999998</v>
      </c>
      <c r="DR163" s="60">
        <f>Table2[[#This Row],[TOTAL Tax Revenues Net of Assistance Recapture and Penalty Through FY20]]+Table2[[#This Row],[TOTAL Tax Revenues Net of Assistance Recapture and Penalty FY20 and After]]</f>
        <v>26561.478499999997</v>
      </c>
      <c r="DS163" s="60">
        <v>0</v>
      </c>
      <c r="DT163" s="60">
        <v>0</v>
      </c>
      <c r="DU163" s="60">
        <v>0</v>
      </c>
      <c r="DV163" s="60">
        <v>0</v>
      </c>
      <c r="DW163" s="74">
        <v>50</v>
      </c>
      <c r="DX163" s="74">
        <v>0</v>
      </c>
      <c r="DY163" s="74">
        <v>0</v>
      </c>
      <c r="DZ163" s="74">
        <v>5</v>
      </c>
      <c r="EA163" s="74">
        <v>50</v>
      </c>
      <c r="EB163" s="74">
        <v>0</v>
      </c>
      <c r="EC163" s="74">
        <v>0</v>
      </c>
      <c r="ED163" s="74">
        <v>5</v>
      </c>
      <c r="EE163" s="74">
        <v>100</v>
      </c>
      <c r="EF163" s="74">
        <v>0</v>
      </c>
      <c r="EG163" s="74">
        <v>0</v>
      </c>
      <c r="EH163" s="74">
        <v>100</v>
      </c>
      <c r="EI163" s="8">
        <f>Table2[[#This Row],[Total Industrial Employees FY20]]+Table2[[#This Row],[Total Restaurant Employees FY20]]+Table2[[#This Row],[Total Retail Employees FY20]]+Table2[[#This Row],[Total Other Employees FY20]]</f>
        <v>55</v>
      </c>
      <c r="EJ163" s="8">
        <f>Table2[[#This Row],[Number of Industrial Employees Earning More than Living Wage FY20]]+Table2[[#This Row],[Number of Restaurant Employees Earning More than Living Wage FY20]]+Table2[[#This Row],[Number of Retail Employees Earning More than Living Wage FY20]]+Table2[[#This Row],[Number of Other Employees Earning More than Living Wage FY20]]</f>
        <v>55</v>
      </c>
      <c r="EK163" s="72">
        <f>Table2[[#This Row],[Total Employees Earning More than Living Wage FY20]]/Table2[[#This Row],[Total Jobs FY20]]</f>
        <v>1</v>
      </c>
    </row>
    <row r="164" spans="1:141" x14ac:dyDescent="0.25">
      <c r="A164" s="9">
        <v>94114</v>
      </c>
      <c r="B164" s="11" t="s">
        <v>521</v>
      </c>
      <c r="C164" s="11" t="s">
        <v>970</v>
      </c>
      <c r="D164" s="11" t="s">
        <v>1047</v>
      </c>
      <c r="E164" s="15">
        <v>49</v>
      </c>
      <c r="F164" s="7">
        <v>1208</v>
      </c>
      <c r="G164" s="7">
        <v>51</v>
      </c>
      <c r="H164" s="7">
        <v>739180</v>
      </c>
      <c r="I164" s="7">
        <v>7700</v>
      </c>
      <c r="J164" s="7">
        <v>237990</v>
      </c>
      <c r="K164" s="11" t="s">
        <v>1048</v>
      </c>
      <c r="L164" s="11" t="s">
        <v>1547</v>
      </c>
      <c r="M164" s="11" t="s">
        <v>1548</v>
      </c>
      <c r="N164" s="18">
        <v>5000000</v>
      </c>
      <c r="O164" s="11" t="s">
        <v>1675</v>
      </c>
      <c r="P164" s="8">
        <v>0</v>
      </c>
      <c r="Q164" s="8">
        <v>1</v>
      </c>
      <c r="R164" s="8">
        <v>3</v>
      </c>
      <c r="S164" s="8">
        <v>0</v>
      </c>
      <c r="T164" s="8">
        <v>0</v>
      </c>
      <c r="U164" s="8">
        <v>4</v>
      </c>
      <c r="V164" s="8">
        <v>3</v>
      </c>
      <c r="W164" s="8">
        <v>0</v>
      </c>
      <c r="X164" s="8">
        <v>0</v>
      </c>
      <c r="Y164" s="8">
        <v>2</v>
      </c>
      <c r="Z164" s="8">
        <v>14</v>
      </c>
      <c r="AA164" s="19">
        <v>0</v>
      </c>
      <c r="AB164" s="8">
        <v>0</v>
      </c>
      <c r="AC164" s="8">
        <v>0</v>
      </c>
      <c r="AD164" s="8">
        <v>0</v>
      </c>
      <c r="AE164" s="8">
        <v>0</v>
      </c>
      <c r="AF164" s="8">
        <v>75</v>
      </c>
      <c r="AG164" s="8" t="s">
        <v>1686</v>
      </c>
      <c r="AH164" s="8" t="s">
        <v>1686</v>
      </c>
      <c r="AI164" s="60">
        <v>72.839100000000002</v>
      </c>
      <c r="AJ164" s="60">
        <v>212.54669999999999</v>
      </c>
      <c r="AK164" s="60">
        <v>942.96640000000002</v>
      </c>
      <c r="AL164" s="60">
        <f>Table2[[#This Row],[Company Direct Land Through FY20]]+Table2[[#This Row],[Company Direct Land FY20 and After]]</f>
        <v>1155.5131000000001</v>
      </c>
      <c r="AM164" s="60">
        <v>18.8931</v>
      </c>
      <c r="AN164" s="60">
        <v>222.6799</v>
      </c>
      <c r="AO164" s="60">
        <v>244.58949999999999</v>
      </c>
      <c r="AP164" s="60">
        <f>Table2[[#This Row],[Company Direct Building Through FY20]]+Table2[[#This Row],[Company Direct Building FY20 and After]]</f>
        <v>467.26940000000002</v>
      </c>
      <c r="AQ164" s="60">
        <v>0</v>
      </c>
      <c r="AR164" s="60">
        <v>35.648699999999998</v>
      </c>
      <c r="AS164" s="60">
        <v>0</v>
      </c>
      <c r="AT164" s="60">
        <f>Table2[[#This Row],[Mortgage Recording Tax Through FY20]]+Table2[[#This Row],[Mortgage Recording Tax FY20 and After]]</f>
        <v>35.648699999999998</v>
      </c>
      <c r="AU164" s="60">
        <v>76.524199999999993</v>
      </c>
      <c r="AV164" s="60">
        <v>186.50309999999999</v>
      </c>
      <c r="AW164" s="60">
        <v>990.67340000000002</v>
      </c>
      <c r="AX164" s="60">
        <f>Table2[[#This Row],[Pilot Savings Through FY20]]+Table2[[#This Row],[Pilot Savings FY20 and After]]</f>
        <v>1177.1765</v>
      </c>
      <c r="AY164" s="60">
        <v>0</v>
      </c>
      <c r="AZ164" s="60">
        <v>35.648699999999998</v>
      </c>
      <c r="BA164" s="60">
        <v>0</v>
      </c>
      <c r="BB164" s="60">
        <f>Table2[[#This Row],[Mortgage Recording Tax Exemption Through FY20]]+Table2[[#This Row],[Indirect and Induced Land FY20]]</f>
        <v>37.4146</v>
      </c>
      <c r="BC164" s="60">
        <v>1.7659</v>
      </c>
      <c r="BD164" s="60">
        <v>7.1374000000000004</v>
      </c>
      <c r="BE164" s="60">
        <v>22.860700000000001</v>
      </c>
      <c r="BF164" s="60">
        <f>Table2[[#This Row],[Indirect and Induced Land Through FY20]]+Table2[[#This Row],[Indirect and Induced Land FY20 and After]]</f>
        <v>29.998100000000001</v>
      </c>
      <c r="BG164" s="60">
        <v>6.2609000000000004</v>
      </c>
      <c r="BH164" s="60">
        <v>25.305099999999999</v>
      </c>
      <c r="BI164" s="60">
        <v>81.053700000000006</v>
      </c>
      <c r="BJ164" s="60">
        <f>Table2[[#This Row],[Indirect and Induced Building Through FY20]]+Table2[[#This Row],[Indirect and Induced Building FY20 and After]]</f>
        <v>106.3588</v>
      </c>
      <c r="BK164" s="60">
        <v>23.2348</v>
      </c>
      <c r="BL164" s="60">
        <v>281.166</v>
      </c>
      <c r="BM164" s="60">
        <v>300.79689999999999</v>
      </c>
      <c r="BN164" s="60">
        <f>Table2[[#This Row],[TOTAL Real Property Related Taxes Through FY20]]+Table2[[#This Row],[TOTAL Real Property Related Taxes FY20 and After]]</f>
        <v>581.96289999999999</v>
      </c>
      <c r="BO164" s="60">
        <v>19.938400000000001</v>
      </c>
      <c r="BP164" s="60">
        <v>86.875900000000001</v>
      </c>
      <c r="BQ164" s="60">
        <v>258.1189</v>
      </c>
      <c r="BR164" s="60">
        <f>Table2[[#This Row],[Company Direct Through FY20]]+Table2[[#This Row],[Company Direct FY20 and After]]</f>
        <v>344.9948</v>
      </c>
      <c r="BS164" s="60">
        <v>0</v>
      </c>
      <c r="BT164" s="60">
        <v>0</v>
      </c>
      <c r="BU164" s="60">
        <v>0</v>
      </c>
      <c r="BV164" s="60">
        <f>Table2[[#This Row],[Sales Tax Exemption Through FY20]]+Table2[[#This Row],[Sales Tax Exemption FY20 and After]]</f>
        <v>0</v>
      </c>
      <c r="BW164" s="60">
        <v>0</v>
      </c>
      <c r="BX164" s="60">
        <v>0</v>
      </c>
      <c r="BY164" s="60">
        <v>0</v>
      </c>
      <c r="BZ164" s="60">
        <f>Table2[[#This Row],[Energy Tax Savings Through FY20]]+Table2[[#This Row],[Energy Tax Savings FY20 and After]]</f>
        <v>0</v>
      </c>
      <c r="CA164" s="60">
        <v>0</v>
      </c>
      <c r="CB164" s="60">
        <v>0</v>
      </c>
      <c r="CC164" s="60">
        <v>0</v>
      </c>
      <c r="CD164" s="60">
        <f>Table2[[#This Row],[Tax Exempt Bond Savings Through FY20]]+Table2[[#This Row],[Tax Exempt Bond Savings FY20 and After]]</f>
        <v>0</v>
      </c>
      <c r="CE164" s="60">
        <v>8.7416999999999998</v>
      </c>
      <c r="CF164" s="60">
        <v>38.277900000000002</v>
      </c>
      <c r="CG164" s="60">
        <v>113.1705</v>
      </c>
      <c r="CH164" s="60">
        <f>Table2[[#This Row],[Indirect and Induced Through FY20]]+Table2[[#This Row],[Indirect and Induced FY20 and After]]</f>
        <v>151.44839999999999</v>
      </c>
      <c r="CI164" s="60">
        <v>28.680099999999999</v>
      </c>
      <c r="CJ164" s="60">
        <v>125.1538</v>
      </c>
      <c r="CK164" s="60">
        <v>371.2894</v>
      </c>
      <c r="CL164" s="60">
        <f>Table2[[#This Row],[TOTAL Income Consumption Use Taxes Through FY20]]+Table2[[#This Row],[TOTAL Income Consumption Use Taxes FY20 and After]]</f>
        <v>496.44319999999999</v>
      </c>
      <c r="CM164" s="60">
        <v>76.524199999999993</v>
      </c>
      <c r="CN164" s="60">
        <v>222.15180000000001</v>
      </c>
      <c r="CO164" s="60">
        <v>990.67340000000002</v>
      </c>
      <c r="CP164" s="60">
        <f>Table2[[#This Row],[Assistance Provided Through FY20]]+Table2[[#This Row],[Assistance Provided FY20 and After]]</f>
        <v>1212.8252</v>
      </c>
      <c r="CQ164" s="60">
        <v>0</v>
      </c>
      <c r="CR164" s="60">
        <v>0</v>
      </c>
      <c r="CS164" s="60">
        <v>0</v>
      </c>
      <c r="CT164" s="60">
        <f>Table2[[#This Row],[Recapture Cancellation Reduction Amount Through FY20]]+Table2[[#This Row],[Recapture Cancellation Reduction Amount FY20 and After]]</f>
        <v>0</v>
      </c>
      <c r="CU164" s="60">
        <v>0</v>
      </c>
      <c r="CV164" s="60">
        <v>0</v>
      </c>
      <c r="CW164" s="60">
        <v>0</v>
      </c>
      <c r="CX164" s="60">
        <f>Table2[[#This Row],[Penalty Paid Through FY20]]+Table2[[#This Row],[Penalty Paid FY20 and After]]</f>
        <v>0</v>
      </c>
      <c r="CY164" s="60">
        <v>76.524199999999993</v>
      </c>
      <c r="CZ164" s="60">
        <v>222.15180000000001</v>
      </c>
      <c r="DA164" s="60">
        <v>990.67340000000002</v>
      </c>
      <c r="DB164" s="60">
        <f>Table2[[#This Row],[TOTAL Assistance Net of Recapture Penalties Through FY20]]+Table2[[#This Row],[TOTAL Assistance Net of Recapture Penalties FY20 and After]]</f>
        <v>1212.8252</v>
      </c>
      <c r="DC164" s="60">
        <v>111.67059999999999</v>
      </c>
      <c r="DD164" s="60">
        <v>557.75120000000004</v>
      </c>
      <c r="DE164" s="60">
        <v>1445.6748</v>
      </c>
      <c r="DF164" s="60">
        <f>Table2[[#This Row],[Company Direct Tax Revenue Before Assistance Through FY20]]+Table2[[#This Row],[Company Direct Tax Revenue Before Assistance FY20 and After]]</f>
        <v>2003.4259999999999</v>
      </c>
      <c r="DG164" s="60">
        <v>16.7685</v>
      </c>
      <c r="DH164" s="60">
        <v>70.720399999999998</v>
      </c>
      <c r="DI164" s="60">
        <v>217.0849</v>
      </c>
      <c r="DJ164" s="60">
        <f>Table2[[#This Row],[Indirect and Induced Tax Revenues FY20 and After]]+Table2[[#This Row],[Indirect and Induced Tax Revenues Through FY20]]</f>
        <v>287.80529999999999</v>
      </c>
      <c r="DK164" s="60">
        <v>128.4391</v>
      </c>
      <c r="DL164" s="60">
        <v>628.47159999999997</v>
      </c>
      <c r="DM164" s="60">
        <v>1662.7597000000001</v>
      </c>
      <c r="DN164" s="60">
        <f>Table2[[#This Row],[TOTAL Tax Revenues Before Assistance FY20 and After]]+Table2[[#This Row],[TOTAL Tax Revenues Before Assistance Through FY20]]</f>
        <v>2291.2312999999999</v>
      </c>
      <c r="DO164" s="60">
        <v>51.914900000000003</v>
      </c>
      <c r="DP164" s="60">
        <v>406.31979999999999</v>
      </c>
      <c r="DQ164" s="60">
        <v>672.08630000000005</v>
      </c>
      <c r="DR164" s="60">
        <f>Table2[[#This Row],[TOTAL Tax Revenues Net of Assistance Recapture and Penalty Through FY20]]+Table2[[#This Row],[TOTAL Tax Revenues Net of Assistance Recapture and Penalty FY20 and After]]</f>
        <v>1078.4061000000002</v>
      </c>
      <c r="DS164" s="60">
        <v>0</v>
      </c>
      <c r="DT164" s="60">
        <v>0</v>
      </c>
      <c r="DU164" s="60">
        <v>0</v>
      </c>
      <c r="DV164" s="60">
        <v>0</v>
      </c>
      <c r="DW164" s="74">
        <v>4</v>
      </c>
      <c r="DX164" s="74">
        <v>0</v>
      </c>
      <c r="DY164" s="74">
        <v>0</v>
      </c>
      <c r="DZ164" s="74">
        <v>0</v>
      </c>
      <c r="EA164" s="74">
        <v>4</v>
      </c>
      <c r="EB164" s="74">
        <v>0</v>
      </c>
      <c r="EC164" s="74">
        <v>0</v>
      </c>
      <c r="ED164" s="74">
        <v>0</v>
      </c>
      <c r="EE164" s="74">
        <v>100</v>
      </c>
      <c r="EF164" s="74">
        <v>0</v>
      </c>
      <c r="EG164" s="74">
        <v>0</v>
      </c>
      <c r="EH164" s="74">
        <v>0</v>
      </c>
      <c r="EI164" s="8">
        <f>Table2[[#This Row],[Total Industrial Employees FY20]]+Table2[[#This Row],[Total Restaurant Employees FY20]]+Table2[[#This Row],[Total Retail Employees FY20]]+Table2[[#This Row],[Total Other Employees FY20]]</f>
        <v>4</v>
      </c>
      <c r="EJ164" s="8">
        <f>Table2[[#This Row],[Number of Industrial Employees Earning More than Living Wage FY20]]+Table2[[#This Row],[Number of Restaurant Employees Earning More than Living Wage FY20]]+Table2[[#This Row],[Number of Retail Employees Earning More than Living Wage FY20]]+Table2[[#This Row],[Number of Other Employees Earning More than Living Wage FY20]]</f>
        <v>4</v>
      </c>
      <c r="EK164" s="72">
        <f>Table2[[#This Row],[Total Employees Earning More than Living Wage FY20]]/Table2[[#This Row],[Total Jobs FY20]]</f>
        <v>1</v>
      </c>
    </row>
    <row r="165" spans="1:141" x14ac:dyDescent="0.25">
      <c r="A165" s="9">
        <v>92940</v>
      </c>
      <c r="B165" s="11" t="s">
        <v>265</v>
      </c>
      <c r="C165" s="11" t="s">
        <v>719</v>
      </c>
      <c r="D165" s="11" t="s">
        <v>1044</v>
      </c>
      <c r="E165" s="15">
        <v>38</v>
      </c>
      <c r="F165" s="7">
        <v>735</v>
      </c>
      <c r="G165" s="7">
        <v>15</v>
      </c>
      <c r="H165" s="7">
        <v>29823</v>
      </c>
      <c r="I165" s="7">
        <v>30000</v>
      </c>
      <c r="J165" s="7">
        <v>314120</v>
      </c>
      <c r="K165" s="11" t="s">
        <v>1048</v>
      </c>
      <c r="L165" s="11" t="s">
        <v>1206</v>
      </c>
      <c r="M165" s="11" t="s">
        <v>1161</v>
      </c>
      <c r="N165" s="18">
        <v>4120000</v>
      </c>
      <c r="O165" s="11" t="s">
        <v>1658</v>
      </c>
      <c r="P165" s="8">
        <v>6</v>
      </c>
      <c r="Q165" s="8">
        <v>0</v>
      </c>
      <c r="R165" s="8">
        <v>10</v>
      </c>
      <c r="S165" s="8">
        <v>0</v>
      </c>
      <c r="T165" s="8">
        <v>7</v>
      </c>
      <c r="U165" s="8">
        <v>23</v>
      </c>
      <c r="V165" s="8">
        <v>20</v>
      </c>
      <c r="W165" s="8">
        <v>0</v>
      </c>
      <c r="X165" s="8">
        <v>0</v>
      </c>
      <c r="Y165" s="8">
        <v>28</v>
      </c>
      <c r="Z165" s="8">
        <v>4</v>
      </c>
      <c r="AA165" s="19">
        <v>0</v>
      </c>
      <c r="AB165" s="8">
        <v>0</v>
      </c>
      <c r="AC165" s="8">
        <v>0</v>
      </c>
      <c r="AD165" s="8">
        <v>0</v>
      </c>
      <c r="AE165" s="8">
        <v>0</v>
      </c>
      <c r="AF165" s="8">
        <v>65.217391304347828</v>
      </c>
      <c r="AG165" s="8" t="s">
        <v>1687</v>
      </c>
      <c r="AH165" s="8" t="s">
        <v>1687</v>
      </c>
      <c r="AI165" s="60">
        <v>54.0914</v>
      </c>
      <c r="AJ165" s="60">
        <v>283.46710000000002</v>
      </c>
      <c r="AK165" s="60">
        <v>142.44370000000001</v>
      </c>
      <c r="AL165" s="60">
        <f>Table2[[#This Row],[Company Direct Land Through FY20]]+Table2[[#This Row],[Company Direct Land FY20 and After]]</f>
        <v>425.91079999999999</v>
      </c>
      <c r="AM165" s="60">
        <v>82.177400000000006</v>
      </c>
      <c r="AN165" s="60">
        <v>448.64389999999997</v>
      </c>
      <c r="AO165" s="60">
        <v>216.405</v>
      </c>
      <c r="AP165" s="60">
        <f>Table2[[#This Row],[Company Direct Building Through FY20]]+Table2[[#This Row],[Company Direct Building FY20 and After]]</f>
        <v>665.0489</v>
      </c>
      <c r="AQ165" s="60">
        <v>0</v>
      </c>
      <c r="AR165" s="60">
        <v>63.161999999999999</v>
      </c>
      <c r="AS165" s="60">
        <v>0</v>
      </c>
      <c r="AT165" s="60">
        <f>Table2[[#This Row],[Mortgage Recording Tax Through FY20]]+Table2[[#This Row],[Mortgage Recording Tax FY20 and After]]</f>
        <v>63.161999999999999</v>
      </c>
      <c r="AU165" s="60">
        <v>85.1374</v>
      </c>
      <c r="AV165" s="60">
        <v>503.6712</v>
      </c>
      <c r="AW165" s="60">
        <v>224.19990000000001</v>
      </c>
      <c r="AX165" s="60">
        <f>Table2[[#This Row],[Pilot Savings Through FY20]]+Table2[[#This Row],[Pilot Savings FY20 and After]]</f>
        <v>727.87110000000007</v>
      </c>
      <c r="AY165" s="60">
        <v>0</v>
      </c>
      <c r="AZ165" s="60">
        <v>63.161999999999999</v>
      </c>
      <c r="BA165" s="60">
        <v>0</v>
      </c>
      <c r="BB165" s="60">
        <f>Table2[[#This Row],[Mortgage Recording Tax Exemption Through FY20]]+Table2[[#This Row],[Indirect and Induced Land FY20]]</f>
        <v>79.830600000000004</v>
      </c>
      <c r="BC165" s="60">
        <v>16.668600000000001</v>
      </c>
      <c r="BD165" s="60">
        <v>245.88829999999999</v>
      </c>
      <c r="BE165" s="60">
        <v>43.895000000000003</v>
      </c>
      <c r="BF165" s="60">
        <f>Table2[[#This Row],[Indirect and Induced Land Through FY20]]+Table2[[#This Row],[Indirect and Induced Land FY20 and After]]</f>
        <v>289.7833</v>
      </c>
      <c r="BG165" s="60">
        <v>59.0976</v>
      </c>
      <c r="BH165" s="60">
        <v>871.78499999999997</v>
      </c>
      <c r="BI165" s="60">
        <v>155.6267</v>
      </c>
      <c r="BJ165" s="60">
        <f>Table2[[#This Row],[Indirect and Induced Building Through FY20]]+Table2[[#This Row],[Indirect and Induced Building FY20 and After]]</f>
        <v>1027.4116999999999</v>
      </c>
      <c r="BK165" s="60">
        <v>126.8976</v>
      </c>
      <c r="BL165" s="60">
        <v>1346.1131</v>
      </c>
      <c r="BM165" s="60">
        <v>334.1705</v>
      </c>
      <c r="BN165" s="60">
        <f>Table2[[#This Row],[TOTAL Real Property Related Taxes Through FY20]]+Table2[[#This Row],[TOTAL Real Property Related Taxes FY20 and After]]</f>
        <v>1680.2836</v>
      </c>
      <c r="BO165" s="60">
        <v>180.74299999999999</v>
      </c>
      <c r="BP165" s="60">
        <v>3171.9495999999999</v>
      </c>
      <c r="BQ165" s="60">
        <v>475.96660000000003</v>
      </c>
      <c r="BR165" s="60">
        <f>Table2[[#This Row],[Company Direct Through FY20]]+Table2[[#This Row],[Company Direct FY20 and After]]</f>
        <v>3647.9162000000001</v>
      </c>
      <c r="BS165" s="60">
        <v>0</v>
      </c>
      <c r="BT165" s="60">
        <v>0</v>
      </c>
      <c r="BU165" s="60">
        <v>0</v>
      </c>
      <c r="BV165" s="60">
        <f>Table2[[#This Row],[Sales Tax Exemption Through FY20]]+Table2[[#This Row],[Sales Tax Exemption FY20 and After]]</f>
        <v>0</v>
      </c>
      <c r="BW165" s="60">
        <v>0</v>
      </c>
      <c r="BX165" s="60">
        <v>0</v>
      </c>
      <c r="BY165" s="60">
        <v>0</v>
      </c>
      <c r="BZ165" s="60">
        <f>Table2[[#This Row],[Energy Tax Savings Through FY20]]+Table2[[#This Row],[Energy Tax Savings FY20 and After]]</f>
        <v>0</v>
      </c>
      <c r="CA165" s="60">
        <v>0</v>
      </c>
      <c r="CB165" s="60">
        <v>0</v>
      </c>
      <c r="CC165" s="60">
        <v>0</v>
      </c>
      <c r="CD165" s="60">
        <f>Table2[[#This Row],[Tax Exempt Bond Savings Through FY20]]+Table2[[#This Row],[Tax Exempt Bond Savings FY20 and After]]</f>
        <v>0</v>
      </c>
      <c r="CE165" s="60">
        <v>82.141900000000007</v>
      </c>
      <c r="CF165" s="60">
        <v>1529.2238</v>
      </c>
      <c r="CG165" s="60">
        <v>216.31180000000001</v>
      </c>
      <c r="CH165" s="60">
        <f>Table2[[#This Row],[Indirect and Induced Through FY20]]+Table2[[#This Row],[Indirect and Induced FY20 and After]]</f>
        <v>1745.5355999999999</v>
      </c>
      <c r="CI165" s="60">
        <v>262.88490000000002</v>
      </c>
      <c r="CJ165" s="60">
        <v>4701.1733999999997</v>
      </c>
      <c r="CK165" s="60">
        <v>692.27840000000003</v>
      </c>
      <c r="CL165" s="60">
        <f>Table2[[#This Row],[TOTAL Income Consumption Use Taxes Through FY20]]+Table2[[#This Row],[TOTAL Income Consumption Use Taxes FY20 and After]]</f>
        <v>5393.4517999999998</v>
      </c>
      <c r="CM165" s="60">
        <v>85.1374</v>
      </c>
      <c r="CN165" s="60">
        <v>566.83320000000003</v>
      </c>
      <c r="CO165" s="60">
        <v>224.19990000000001</v>
      </c>
      <c r="CP165" s="60">
        <f>Table2[[#This Row],[Assistance Provided Through FY20]]+Table2[[#This Row],[Assistance Provided FY20 and After]]</f>
        <v>791.0331000000001</v>
      </c>
      <c r="CQ165" s="60">
        <v>0</v>
      </c>
      <c r="CR165" s="60">
        <v>0</v>
      </c>
      <c r="CS165" s="60">
        <v>0</v>
      </c>
      <c r="CT165" s="60">
        <f>Table2[[#This Row],[Recapture Cancellation Reduction Amount Through FY20]]+Table2[[#This Row],[Recapture Cancellation Reduction Amount FY20 and After]]</f>
        <v>0</v>
      </c>
      <c r="CU165" s="60">
        <v>0</v>
      </c>
      <c r="CV165" s="60">
        <v>0</v>
      </c>
      <c r="CW165" s="60">
        <v>0</v>
      </c>
      <c r="CX165" s="60">
        <f>Table2[[#This Row],[Penalty Paid Through FY20]]+Table2[[#This Row],[Penalty Paid FY20 and After]]</f>
        <v>0</v>
      </c>
      <c r="CY165" s="60">
        <v>85.1374</v>
      </c>
      <c r="CZ165" s="60">
        <v>566.83320000000003</v>
      </c>
      <c r="DA165" s="60">
        <v>224.19990000000001</v>
      </c>
      <c r="DB165" s="60">
        <f>Table2[[#This Row],[TOTAL Assistance Net of Recapture Penalties Through FY20]]+Table2[[#This Row],[TOTAL Assistance Net of Recapture Penalties FY20 and After]]</f>
        <v>791.0331000000001</v>
      </c>
      <c r="DC165" s="60">
        <v>317.01179999999999</v>
      </c>
      <c r="DD165" s="60">
        <v>3967.2226000000001</v>
      </c>
      <c r="DE165" s="60">
        <v>834.81529999999998</v>
      </c>
      <c r="DF165" s="60">
        <f>Table2[[#This Row],[Company Direct Tax Revenue Before Assistance Through FY20]]+Table2[[#This Row],[Company Direct Tax Revenue Before Assistance FY20 and After]]</f>
        <v>4802.0379000000003</v>
      </c>
      <c r="DG165" s="60">
        <v>157.90809999999999</v>
      </c>
      <c r="DH165" s="60">
        <v>2646.8971000000001</v>
      </c>
      <c r="DI165" s="60">
        <v>415.83350000000002</v>
      </c>
      <c r="DJ165" s="60">
        <f>Table2[[#This Row],[Indirect and Induced Tax Revenues FY20 and After]]+Table2[[#This Row],[Indirect and Induced Tax Revenues Through FY20]]</f>
        <v>3062.7306000000003</v>
      </c>
      <c r="DK165" s="60">
        <v>474.91989999999998</v>
      </c>
      <c r="DL165" s="60">
        <v>6614.1197000000002</v>
      </c>
      <c r="DM165" s="60">
        <v>1250.6487999999999</v>
      </c>
      <c r="DN165" s="60">
        <f>Table2[[#This Row],[TOTAL Tax Revenues Before Assistance FY20 and After]]+Table2[[#This Row],[TOTAL Tax Revenues Before Assistance Through FY20]]</f>
        <v>7864.7685000000001</v>
      </c>
      <c r="DO165" s="60">
        <v>389.78250000000003</v>
      </c>
      <c r="DP165" s="60">
        <v>6047.2865000000002</v>
      </c>
      <c r="DQ165" s="60">
        <v>1026.4489000000001</v>
      </c>
      <c r="DR165" s="60">
        <f>Table2[[#This Row],[TOTAL Tax Revenues Net of Assistance Recapture and Penalty Through FY20]]+Table2[[#This Row],[TOTAL Tax Revenues Net of Assistance Recapture and Penalty FY20 and After]]</f>
        <v>7073.7354000000005</v>
      </c>
      <c r="DS165" s="60">
        <v>0</v>
      </c>
      <c r="DT165" s="60">
        <v>0</v>
      </c>
      <c r="DU165" s="60">
        <v>0</v>
      </c>
      <c r="DV165" s="60">
        <v>0</v>
      </c>
      <c r="DW165" s="74">
        <v>0</v>
      </c>
      <c r="DX165" s="74">
        <v>0</v>
      </c>
      <c r="DY165" s="74">
        <v>0</v>
      </c>
      <c r="DZ165" s="74">
        <v>0</v>
      </c>
      <c r="EA165" s="74">
        <v>0</v>
      </c>
      <c r="EB165" s="74">
        <v>0</v>
      </c>
      <c r="EC165" s="74">
        <v>0</v>
      </c>
      <c r="ED165" s="74">
        <v>0</v>
      </c>
      <c r="EE165" s="74">
        <v>0</v>
      </c>
      <c r="EF165" s="74">
        <v>0</v>
      </c>
      <c r="EG165" s="74">
        <v>0</v>
      </c>
      <c r="EH165" s="74">
        <v>0</v>
      </c>
      <c r="EI165" s="8">
        <f>Table2[[#This Row],[Total Industrial Employees FY20]]+Table2[[#This Row],[Total Restaurant Employees FY20]]+Table2[[#This Row],[Total Retail Employees FY20]]+Table2[[#This Row],[Total Other Employees FY20]]</f>
        <v>0</v>
      </c>
      <c r="EJ165" s="8">
        <f>Table2[[#This Row],[Number of Industrial Employees Earning More than Living Wage FY20]]+Table2[[#This Row],[Number of Restaurant Employees Earning More than Living Wage FY20]]+Table2[[#This Row],[Number of Retail Employees Earning More than Living Wage FY20]]+Table2[[#This Row],[Number of Other Employees Earning More than Living Wage FY20]]</f>
        <v>0</v>
      </c>
      <c r="EK165" s="72">
        <v>0</v>
      </c>
    </row>
    <row r="166" spans="1:141" x14ac:dyDescent="0.25">
      <c r="A166" s="9">
        <v>93974</v>
      </c>
      <c r="B166" s="11" t="s">
        <v>436</v>
      </c>
      <c r="C166" s="11" t="s">
        <v>889</v>
      </c>
      <c r="D166" s="11" t="s">
        <v>1045</v>
      </c>
      <c r="E166" s="15">
        <v>23</v>
      </c>
      <c r="F166" s="7">
        <v>8393</v>
      </c>
      <c r="G166" s="7">
        <v>1</v>
      </c>
      <c r="H166" s="7">
        <v>292700</v>
      </c>
      <c r="I166" s="7">
        <v>224106</v>
      </c>
      <c r="J166" s="7">
        <v>334519</v>
      </c>
      <c r="K166" s="11" t="s">
        <v>1048</v>
      </c>
      <c r="L166" s="11" t="s">
        <v>1429</v>
      </c>
      <c r="M166" s="11" t="s">
        <v>1424</v>
      </c>
      <c r="N166" s="18">
        <v>20775000</v>
      </c>
      <c r="O166" s="11" t="s">
        <v>1662</v>
      </c>
      <c r="P166" s="8">
        <v>0</v>
      </c>
      <c r="Q166" s="8">
        <v>0</v>
      </c>
      <c r="R166" s="8">
        <v>193</v>
      </c>
      <c r="S166" s="8">
        <v>0</v>
      </c>
      <c r="T166" s="8">
        <v>0</v>
      </c>
      <c r="U166" s="8">
        <v>193</v>
      </c>
      <c r="V166" s="8">
        <v>193</v>
      </c>
      <c r="W166" s="8">
        <v>0</v>
      </c>
      <c r="X166" s="8">
        <v>0</v>
      </c>
      <c r="Y166" s="8">
        <v>0</v>
      </c>
      <c r="Z166" s="8">
        <v>394</v>
      </c>
      <c r="AA166" s="19">
        <v>0</v>
      </c>
      <c r="AB166" s="8">
        <v>0</v>
      </c>
      <c r="AC166" s="8">
        <v>0</v>
      </c>
      <c r="AD166" s="8">
        <v>0</v>
      </c>
      <c r="AE166" s="8">
        <v>0</v>
      </c>
      <c r="AF166" s="8">
        <v>74.611398963730565</v>
      </c>
      <c r="AG166" s="8" t="s">
        <v>1686</v>
      </c>
      <c r="AH166" s="8" t="s">
        <v>1687</v>
      </c>
      <c r="AI166" s="60">
        <v>255.37569999999999</v>
      </c>
      <c r="AJ166" s="60">
        <v>1399.5609999999999</v>
      </c>
      <c r="AK166" s="60">
        <v>2726.5239999999999</v>
      </c>
      <c r="AL166" s="60">
        <f>Table2[[#This Row],[Company Direct Land Through FY20]]+Table2[[#This Row],[Company Direct Land FY20 and After]]</f>
        <v>4126.085</v>
      </c>
      <c r="AM166" s="60">
        <v>474.26929999999999</v>
      </c>
      <c r="AN166" s="60">
        <v>2705.9998000000001</v>
      </c>
      <c r="AO166" s="60">
        <v>5063.5460000000003</v>
      </c>
      <c r="AP166" s="60">
        <f>Table2[[#This Row],[Company Direct Building Through FY20]]+Table2[[#This Row],[Company Direct Building FY20 and After]]</f>
        <v>7769.5457999999999</v>
      </c>
      <c r="AQ166" s="60">
        <v>0</v>
      </c>
      <c r="AR166" s="60">
        <v>0</v>
      </c>
      <c r="AS166" s="60">
        <v>0</v>
      </c>
      <c r="AT166" s="60">
        <f>Table2[[#This Row],[Mortgage Recording Tax Through FY20]]+Table2[[#This Row],[Mortgage Recording Tax FY20 and After]]</f>
        <v>0</v>
      </c>
      <c r="AU166" s="60">
        <v>251.35589999999999</v>
      </c>
      <c r="AV166" s="60">
        <v>647.11770000000001</v>
      </c>
      <c r="AW166" s="60">
        <v>2683.6075000000001</v>
      </c>
      <c r="AX166" s="60">
        <f>Table2[[#This Row],[Pilot Savings Through FY20]]+Table2[[#This Row],[Pilot Savings FY20 and After]]</f>
        <v>3330.7251999999999</v>
      </c>
      <c r="AY166" s="60">
        <v>0</v>
      </c>
      <c r="AZ166" s="60">
        <v>0</v>
      </c>
      <c r="BA166" s="60">
        <v>0</v>
      </c>
      <c r="BB166" s="60">
        <f>Table2[[#This Row],[Mortgage Recording Tax Exemption Through FY20]]+Table2[[#This Row],[Indirect and Induced Land FY20]]</f>
        <v>192.24250000000001</v>
      </c>
      <c r="BC166" s="60">
        <v>192.24250000000001</v>
      </c>
      <c r="BD166" s="60">
        <v>1597.7954999999999</v>
      </c>
      <c r="BE166" s="60">
        <v>2052.4810000000002</v>
      </c>
      <c r="BF166" s="60">
        <f>Table2[[#This Row],[Indirect and Induced Land Through FY20]]+Table2[[#This Row],[Indirect and Induced Land FY20 and After]]</f>
        <v>3650.2764999999999</v>
      </c>
      <c r="BG166" s="60">
        <v>681.58699999999999</v>
      </c>
      <c r="BH166" s="60">
        <v>5664.9115000000002</v>
      </c>
      <c r="BI166" s="60">
        <v>7276.9791999999998</v>
      </c>
      <c r="BJ166" s="60">
        <f>Table2[[#This Row],[Indirect and Induced Building Through FY20]]+Table2[[#This Row],[Indirect and Induced Building FY20 and After]]</f>
        <v>12941.8907</v>
      </c>
      <c r="BK166" s="60">
        <v>1352.1186</v>
      </c>
      <c r="BL166" s="60">
        <v>10721.150100000001</v>
      </c>
      <c r="BM166" s="60">
        <v>14435.922699999999</v>
      </c>
      <c r="BN166" s="60">
        <f>Table2[[#This Row],[TOTAL Real Property Related Taxes Through FY20]]+Table2[[#This Row],[TOTAL Real Property Related Taxes FY20 and After]]</f>
        <v>25157.072800000002</v>
      </c>
      <c r="BO166" s="60">
        <v>1922.1732</v>
      </c>
      <c r="BP166" s="60">
        <v>19338.805400000001</v>
      </c>
      <c r="BQ166" s="60">
        <v>20522.124400000001</v>
      </c>
      <c r="BR166" s="60">
        <f>Table2[[#This Row],[Company Direct Through FY20]]+Table2[[#This Row],[Company Direct FY20 and After]]</f>
        <v>39860.929799999998</v>
      </c>
      <c r="BS166" s="60">
        <v>0</v>
      </c>
      <c r="BT166" s="60">
        <v>401.29509999999999</v>
      </c>
      <c r="BU166" s="60">
        <v>0</v>
      </c>
      <c r="BV166" s="60">
        <f>Table2[[#This Row],[Sales Tax Exemption Through FY20]]+Table2[[#This Row],[Sales Tax Exemption FY20 and After]]</f>
        <v>401.29509999999999</v>
      </c>
      <c r="BW166" s="60">
        <v>0</v>
      </c>
      <c r="BX166" s="60">
        <v>0</v>
      </c>
      <c r="BY166" s="60">
        <v>0</v>
      </c>
      <c r="BZ166" s="60">
        <f>Table2[[#This Row],[Energy Tax Savings Through FY20]]+Table2[[#This Row],[Energy Tax Savings FY20 and After]]</f>
        <v>0</v>
      </c>
      <c r="CA166" s="60">
        <v>0</v>
      </c>
      <c r="CB166" s="60">
        <v>0</v>
      </c>
      <c r="CC166" s="60">
        <v>0</v>
      </c>
      <c r="CD166" s="60">
        <f>Table2[[#This Row],[Tax Exempt Bond Savings Through FY20]]+Table2[[#This Row],[Tax Exempt Bond Savings FY20 and After]]</f>
        <v>0</v>
      </c>
      <c r="CE166" s="60">
        <v>870.20230000000004</v>
      </c>
      <c r="CF166" s="60">
        <v>8060.1220000000003</v>
      </c>
      <c r="CG166" s="60">
        <v>9290.7342000000008</v>
      </c>
      <c r="CH166" s="60">
        <f>Table2[[#This Row],[Indirect and Induced Through FY20]]+Table2[[#This Row],[Indirect and Induced FY20 and After]]</f>
        <v>17350.856200000002</v>
      </c>
      <c r="CI166" s="60">
        <v>2792.3755000000001</v>
      </c>
      <c r="CJ166" s="60">
        <v>26997.632300000001</v>
      </c>
      <c r="CK166" s="60">
        <v>29812.8586</v>
      </c>
      <c r="CL166" s="60">
        <f>Table2[[#This Row],[TOTAL Income Consumption Use Taxes Through FY20]]+Table2[[#This Row],[TOTAL Income Consumption Use Taxes FY20 and After]]</f>
        <v>56810.490900000004</v>
      </c>
      <c r="CM166" s="60">
        <v>251.35589999999999</v>
      </c>
      <c r="CN166" s="60">
        <v>1048.4128000000001</v>
      </c>
      <c r="CO166" s="60">
        <v>2683.6075000000001</v>
      </c>
      <c r="CP166" s="60">
        <f>Table2[[#This Row],[Assistance Provided Through FY20]]+Table2[[#This Row],[Assistance Provided FY20 and After]]</f>
        <v>3732.0203000000001</v>
      </c>
      <c r="CQ166" s="60">
        <v>0</v>
      </c>
      <c r="CR166" s="60">
        <v>0</v>
      </c>
      <c r="CS166" s="60">
        <v>0</v>
      </c>
      <c r="CT166" s="60">
        <f>Table2[[#This Row],[Recapture Cancellation Reduction Amount Through FY20]]+Table2[[#This Row],[Recapture Cancellation Reduction Amount FY20 and After]]</f>
        <v>0</v>
      </c>
      <c r="CU166" s="60">
        <v>0</v>
      </c>
      <c r="CV166" s="60">
        <v>0</v>
      </c>
      <c r="CW166" s="60">
        <v>0</v>
      </c>
      <c r="CX166" s="60">
        <f>Table2[[#This Row],[Penalty Paid Through FY20]]+Table2[[#This Row],[Penalty Paid FY20 and After]]</f>
        <v>0</v>
      </c>
      <c r="CY166" s="60">
        <v>251.35589999999999</v>
      </c>
      <c r="CZ166" s="60">
        <v>1048.4128000000001</v>
      </c>
      <c r="DA166" s="60">
        <v>2683.6075000000001</v>
      </c>
      <c r="DB166" s="60">
        <f>Table2[[#This Row],[TOTAL Assistance Net of Recapture Penalties Through FY20]]+Table2[[#This Row],[TOTAL Assistance Net of Recapture Penalties FY20 and After]]</f>
        <v>3732.0203000000001</v>
      </c>
      <c r="DC166" s="60">
        <v>2651.8182000000002</v>
      </c>
      <c r="DD166" s="60">
        <v>23444.3662</v>
      </c>
      <c r="DE166" s="60">
        <v>28312.1944</v>
      </c>
      <c r="DF166" s="60">
        <f>Table2[[#This Row],[Company Direct Tax Revenue Before Assistance Through FY20]]+Table2[[#This Row],[Company Direct Tax Revenue Before Assistance FY20 and After]]</f>
        <v>51756.560599999997</v>
      </c>
      <c r="DG166" s="60">
        <v>1744.0318</v>
      </c>
      <c r="DH166" s="60">
        <v>15322.829</v>
      </c>
      <c r="DI166" s="60">
        <v>18620.1944</v>
      </c>
      <c r="DJ166" s="60">
        <f>Table2[[#This Row],[Indirect and Induced Tax Revenues FY20 and After]]+Table2[[#This Row],[Indirect and Induced Tax Revenues Through FY20]]</f>
        <v>33943.023399999998</v>
      </c>
      <c r="DK166" s="60">
        <v>4395.8500000000004</v>
      </c>
      <c r="DL166" s="60">
        <v>38767.195200000002</v>
      </c>
      <c r="DM166" s="60">
        <v>46932.388800000001</v>
      </c>
      <c r="DN166" s="60">
        <f>Table2[[#This Row],[TOTAL Tax Revenues Before Assistance FY20 and After]]+Table2[[#This Row],[TOTAL Tax Revenues Before Assistance Through FY20]]</f>
        <v>85699.584000000003</v>
      </c>
      <c r="DO166" s="60">
        <v>4144.4940999999999</v>
      </c>
      <c r="DP166" s="60">
        <v>37718.782399999996</v>
      </c>
      <c r="DQ166" s="60">
        <v>44248.781300000002</v>
      </c>
      <c r="DR166" s="60">
        <f>Table2[[#This Row],[TOTAL Tax Revenues Net of Assistance Recapture and Penalty Through FY20]]+Table2[[#This Row],[TOTAL Tax Revenues Net of Assistance Recapture and Penalty FY20 and After]]</f>
        <v>81967.563699999999</v>
      </c>
      <c r="DS166" s="60">
        <v>0</v>
      </c>
      <c r="DT166" s="60">
        <v>0</v>
      </c>
      <c r="DU166" s="60">
        <v>0</v>
      </c>
      <c r="DV166" s="60">
        <v>0</v>
      </c>
      <c r="DW166" s="74">
        <v>0</v>
      </c>
      <c r="DX166" s="74">
        <v>0</v>
      </c>
      <c r="DY166" s="74">
        <v>0</v>
      </c>
      <c r="DZ166" s="74">
        <v>193</v>
      </c>
      <c r="EA166" s="74">
        <v>0</v>
      </c>
      <c r="EB166" s="74">
        <v>0</v>
      </c>
      <c r="EC166" s="74">
        <v>0</v>
      </c>
      <c r="ED166" s="74">
        <v>193</v>
      </c>
      <c r="EE166" s="74">
        <v>0</v>
      </c>
      <c r="EF166" s="74">
        <v>0</v>
      </c>
      <c r="EG166" s="74">
        <v>0</v>
      </c>
      <c r="EH166" s="74">
        <v>100</v>
      </c>
      <c r="EI166" s="8">
        <f>Table2[[#This Row],[Total Industrial Employees FY20]]+Table2[[#This Row],[Total Restaurant Employees FY20]]+Table2[[#This Row],[Total Retail Employees FY20]]+Table2[[#This Row],[Total Other Employees FY20]]</f>
        <v>193</v>
      </c>
      <c r="EJ166" s="8">
        <f>Table2[[#This Row],[Number of Industrial Employees Earning More than Living Wage FY20]]+Table2[[#This Row],[Number of Restaurant Employees Earning More than Living Wage FY20]]+Table2[[#This Row],[Number of Retail Employees Earning More than Living Wage FY20]]+Table2[[#This Row],[Number of Other Employees Earning More than Living Wage FY20]]</f>
        <v>193</v>
      </c>
      <c r="EK166" s="72">
        <f>Table2[[#This Row],[Total Employees Earning More than Living Wage FY20]]/Table2[[#This Row],[Total Jobs FY20]]</f>
        <v>1</v>
      </c>
    </row>
    <row r="167" spans="1:141" x14ac:dyDescent="0.25">
      <c r="A167" s="9">
        <v>93858</v>
      </c>
      <c r="B167" s="11" t="s">
        <v>380</v>
      </c>
      <c r="C167" s="11" t="s">
        <v>833</v>
      </c>
      <c r="D167" s="11" t="s">
        <v>1043</v>
      </c>
      <c r="E167" s="15">
        <v>12</v>
      </c>
      <c r="F167" s="7">
        <v>4670</v>
      </c>
      <c r="G167" s="7">
        <v>5</v>
      </c>
      <c r="H167" s="7">
        <v>70635</v>
      </c>
      <c r="I167" s="7">
        <v>51860</v>
      </c>
      <c r="J167" s="7">
        <v>445110</v>
      </c>
      <c r="K167" s="11" t="s">
        <v>1309</v>
      </c>
      <c r="L167" s="11" t="s">
        <v>1354</v>
      </c>
      <c r="M167" s="11" t="s">
        <v>1336</v>
      </c>
      <c r="N167" s="18">
        <v>4825000</v>
      </c>
      <c r="O167" s="11" t="s">
        <v>1662</v>
      </c>
      <c r="P167" s="8">
        <v>26</v>
      </c>
      <c r="Q167" s="8">
        <v>0</v>
      </c>
      <c r="R167" s="8">
        <v>31</v>
      </c>
      <c r="S167" s="8">
        <v>0</v>
      </c>
      <c r="T167" s="8">
        <v>0</v>
      </c>
      <c r="U167" s="8">
        <v>57</v>
      </c>
      <c r="V167" s="8">
        <v>44</v>
      </c>
      <c r="W167" s="8">
        <v>0</v>
      </c>
      <c r="X167" s="8">
        <v>0</v>
      </c>
      <c r="Y167" s="8">
        <v>0</v>
      </c>
      <c r="Z167" s="8">
        <v>80</v>
      </c>
      <c r="AA167" s="19">
        <v>0</v>
      </c>
      <c r="AB167" s="8">
        <v>0</v>
      </c>
      <c r="AC167" s="8">
        <v>46</v>
      </c>
      <c r="AD167" s="8">
        <v>54</v>
      </c>
      <c r="AE167" s="8">
        <v>0</v>
      </c>
      <c r="AF167" s="8">
        <v>100</v>
      </c>
      <c r="AG167" s="8" t="s">
        <v>1687</v>
      </c>
      <c r="AH167" s="8" t="s">
        <v>1687</v>
      </c>
      <c r="AI167" s="60">
        <v>104.166</v>
      </c>
      <c r="AJ167" s="60">
        <v>508.42009999999999</v>
      </c>
      <c r="AK167" s="60">
        <v>1006.3795</v>
      </c>
      <c r="AL167" s="60">
        <f>Table2[[#This Row],[Company Direct Land Through FY20]]+Table2[[#This Row],[Company Direct Land FY20 and After]]</f>
        <v>1514.7996000000001</v>
      </c>
      <c r="AM167" s="60">
        <v>143.56389999999999</v>
      </c>
      <c r="AN167" s="60">
        <v>573.38739999999996</v>
      </c>
      <c r="AO167" s="60">
        <v>1387.0136</v>
      </c>
      <c r="AP167" s="60">
        <f>Table2[[#This Row],[Company Direct Building Through FY20]]+Table2[[#This Row],[Company Direct Building FY20 and After]]</f>
        <v>1960.4009999999998</v>
      </c>
      <c r="AQ167" s="60">
        <v>0</v>
      </c>
      <c r="AR167" s="60">
        <v>0</v>
      </c>
      <c r="AS167" s="60">
        <v>0</v>
      </c>
      <c r="AT167" s="60">
        <f>Table2[[#This Row],[Mortgage Recording Tax Through FY20]]+Table2[[#This Row],[Mortgage Recording Tax FY20 and After]]</f>
        <v>0</v>
      </c>
      <c r="AU167" s="60">
        <v>126.54689999999999</v>
      </c>
      <c r="AV167" s="60">
        <v>429.03800000000001</v>
      </c>
      <c r="AW167" s="60">
        <v>1222.607</v>
      </c>
      <c r="AX167" s="60">
        <f>Table2[[#This Row],[Pilot Savings Through FY20]]+Table2[[#This Row],[Pilot Savings FY20 and After]]</f>
        <v>1651.645</v>
      </c>
      <c r="AY167" s="60">
        <v>0</v>
      </c>
      <c r="AZ167" s="60">
        <v>0</v>
      </c>
      <c r="BA167" s="60">
        <v>0</v>
      </c>
      <c r="BB167" s="60">
        <f>Table2[[#This Row],[Mortgage Recording Tax Exemption Through FY20]]+Table2[[#This Row],[Indirect and Induced Land FY20]]</f>
        <v>13.5647</v>
      </c>
      <c r="BC167" s="60">
        <v>13.5647</v>
      </c>
      <c r="BD167" s="60">
        <v>52.822499999999998</v>
      </c>
      <c r="BE167" s="60">
        <v>131.05340000000001</v>
      </c>
      <c r="BF167" s="60">
        <f>Table2[[#This Row],[Indirect and Induced Land Through FY20]]+Table2[[#This Row],[Indirect and Induced Land FY20 and After]]</f>
        <v>183.8759</v>
      </c>
      <c r="BG167" s="60">
        <v>48.0929</v>
      </c>
      <c r="BH167" s="60">
        <v>187.27959999999999</v>
      </c>
      <c r="BI167" s="60">
        <v>464.64109999999999</v>
      </c>
      <c r="BJ167" s="60">
        <f>Table2[[#This Row],[Indirect and Induced Building Through FY20]]+Table2[[#This Row],[Indirect and Induced Building FY20 and After]]</f>
        <v>651.92070000000001</v>
      </c>
      <c r="BK167" s="60">
        <v>182.84059999999999</v>
      </c>
      <c r="BL167" s="60">
        <v>892.87159999999994</v>
      </c>
      <c r="BM167" s="60">
        <v>1766.4806000000001</v>
      </c>
      <c r="BN167" s="60">
        <f>Table2[[#This Row],[TOTAL Real Property Related Taxes Through FY20]]+Table2[[#This Row],[TOTAL Real Property Related Taxes FY20 and After]]</f>
        <v>2659.3522000000003</v>
      </c>
      <c r="BO167" s="60">
        <v>103.2153</v>
      </c>
      <c r="BP167" s="60">
        <v>439.19130000000001</v>
      </c>
      <c r="BQ167" s="60">
        <v>997.19399999999996</v>
      </c>
      <c r="BR167" s="60">
        <f>Table2[[#This Row],[Company Direct Through FY20]]+Table2[[#This Row],[Company Direct FY20 and After]]</f>
        <v>1436.3852999999999</v>
      </c>
      <c r="BS167" s="60">
        <v>0</v>
      </c>
      <c r="BT167" s="60">
        <v>49.614100000000001</v>
      </c>
      <c r="BU167" s="60">
        <v>0</v>
      </c>
      <c r="BV167" s="60">
        <f>Table2[[#This Row],[Sales Tax Exemption Through FY20]]+Table2[[#This Row],[Sales Tax Exemption FY20 and After]]</f>
        <v>49.614100000000001</v>
      </c>
      <c r="BW167" s="60">
        <v>0</v>
      </c>
      <c r="BX167" s="60">
        <v>0</v>
      </c>
      <c r="BY167" s="60">
        <v>0</v>
      </c>
      <c r="BZ167" s="60">
        <f>Table2[[#This Row],[Energy Tax Savings Through FY20]]+Table2[[#This Row],[Energy Tax Savings FY20 and After]]</f>
        <v>0</v>
      </c>
      <c r="CA167" s="60">
        <v>0</v>
      </c>
      <c r="CB167" s="60">
        <v>0</v>
      </c>
      <c r="CC167" s="60">
        <v>0</v>
      </c>
      <c r="CD167" s="60">
        <f>Table2[[#This Row],[Tax Exempt Bond Savings Through FY20]]+Table2[[#This Row],[Tax Exempt Bond Savings FY20 and After]]</f>
        <v>0</v>
      </c>
      <c r="CE167" s="60">
        <v>61.401600000000002</v>
      </c>
      <c r="CF167" s="60">
        <v>263.74450000000002</v>
      </c>
      <c r="CG167" s="60">
        <v>593.21969999999999</v>
      </c>
      <c r="CH167" s="60">
        <f>Table2[[#This Row],[Indirect and Induced Through FY20]]+Table2[[#This Row],[Indirect and Induced FY20 and After]]</f>
        <v>856.96420000000001</v>
      </c>
      <c r="CI167" s="60">
        <v>164.61689999999999</v>
      </c>
      <c r="CJ167" s="60">
        <v>653.32169999999996</v>
      </c>
      <c r="CK167" s="60">
        <v>1590.4137000000001</v>
      </c>
      <c r="CL167" s="60">
        <f>Table2[[#This Row],[TOTAL Income Consumption Use Taxes Through FY20]]+Table2[[#This Row],[TOTAL Income Consumption Use Taxes FY20 and After]]</f>
        <v>2243.7354</v>
      </c>
      <c r="CM167" s="60">
        <v>126.54689999999999</v>
      </c>
      <c r="CN167" s="60">
        <v>478.65210000000002</v>
      </c>
      <c r="CO167" s="60">
        <v>1222.607</v>
      </c>
      <c r="CP167" s="60">
        <f>Table2[[#This Row],[Assistance Provided Through FY20]]+Table2[[#This Row],[Assistance Provided FY20 and After]]</f>
        <v>1701.2591</v>
      </c>
      <c r="CQ167" s="60">
        <v>0</v>
      </c>
      <c r="CR167" s="60">
        <v>0</v>
      </c>
      <c r="CS167" s="60">
        <v>0</v>
      </c>
      <c r="CT167" s="60">
        <f>Table2[[#This Row],[Recapture Cancellation Reduction Amount Through FY20]]+Table2[[#This Row],[Recapture Cancellation Reduction Amount FY20 and After]]</f>
        <v>0</v>
      </c>
      <c r="CU167" s="60">
        <v>0</v>
      </c>
      <c r="CV167" s="60">
        <v>0</v>
      </c>
      <c r="CW167" s="60">
        <v>0</v>
      </c>
      <c r="CX167" s="60">
        <f>Table2[[#This Row],[Penalty Paid Through FY20]]+Table2[[#This Row],[Penalty Paid FY20 and After]]</f>
        <v>0</v>
      </c>
      <c r="CY167" s="60">
        <v>126.54689999999999</v>
      </c>
      <c r="CZ167" s="60">
        <v>478.65210000000002</v>
      </c>
      <c r="DA167" s="60">
        <v>1222.607</v>
      </c>
      <c r="DB167" s="60">
        <f>Table2[[#This Row],[TOTAL Assistance Net of Recapture Penalties Through FY20]]+Table2[[#This Row],[TOTAL Assistance Net of Recapture Penalties FY20 and After]]</f>
        <v>1701.2591</v>
      </c>
      <c r="DC167" s="60">
        <v>350.9452</v>
      </c>
      <c r="DD167" s="60">
        <v>1520.9988000000001</v>
      </c>
      <c r="DE167" s="60">
        <v>3390.5871000000002</v>
      </c>
      <c r="DF167" s="60">
        <f>Table2[[#This Row],[Company Direct Tax Revenue Before Assistance Through FY20]]+Table2[[#This Row],[Company Direct Tax Revenue Before Assistance FY20 and After]]</f>
        <v>4911.5859</v>
      </c>
      <c r="DG167" s="60">
        <v>123.0592</v>
      </c>
      <c r="DH167" s="60">
        <v>503.84660000000002</v>
      </c>
      <c r="DI167" s="60">
        <v>1188.9141999999999</v>
      </c>
      <c r="DJ167" s="60">
        <f>Table2[[#This Row],[Indirect and Induced Tax Revenues FY20 and After]]+Table2[[#This Row],[Indirect and Induced Tax Revenues Through FY20]]</f>
        <v>1692.7608</v>
      </c>
      <c r="DK167" s="60">
        <v>474.00439999999998</v>
      </c>
      <c r="DL167" s="60">
        <v>2024.8453999999999</v>
      </c>
      <c r="DM167" s="60">
        <v>4579.5012999999999</v>
      </c>
      <c r="DN167" s="60">
        <f>Table2[[#This Row],[TOTAL Tax Revenues Before Assistance FY20 and After]]+Table2[[#This Row],[TOTAL Tax Revenues Before Assistance Through FY20]]</f>
        <v>6604.3467000000001</v>
      </c>
      <c r="DO167" s="60">
        <v>347.45749999999998</v>
      </c>
      <c r="DP167" s="60">
        <v>1546.1932999999999</v>
      </c>
      <c r="DQ167" s="60">
        <v>3356.8942999999999</v>
      </c>
      <c r="DR167" s="60">
        <f>Table2[[#This Row],[TOTAL Tax Revenues Net of Assistance Recapture and Penalty Through FY20]]+Table2[[#This Row],[TOTAL Tax Revenues Net of Assistance Recapture and Penalty FY20 and After]]</f>
        <v>4903.0875999999998</v>
      </c>
      <c r="DS167" s="60">
        <v>0</v>
      </c>
      <c r="DT167" s="60">
        <v>0</v>
      </c>
      <c r="DU167" s="60">
        <v>0</v>
      </c>
      <c r="DV167" s="60">
        <v>0</v>
      </c>
      <c r="DW167" s="74">
        <v>0</v>
      </c>
      <c r="DX167" s="74">
        <v>0</v>
      </c>
      <c r="DY167" s="74">
        <v>0</v>
      </c>
      <c r="DZ167" s="74">
        <v>0</v>
      </c>
      <c r="EA167" s="74">
        <v>0</v>
      </c>
      <c r="EB167" s="74">
        <v>0</v>
      </c>
      <c r="EC167" s="74">
        <v>0</v>
      </c>
      <c r="ED167" s="74">
        <v>0</v>
      </c>
      <c r="EE167" s="74">
        <v>0</v>
      </c>
      <c r="EF167" s="74">
        <v>0</v>
      </c>
      <c r="EG167" s="74">
        <v>0</v>
      </c>
      <c r="EH167" s="74">
        <v>0</v>
      </c>
      <c r="EI167" s="8">
        <f>Table2[[#This Row],[Total Industrial Employees FY20]]+Table2[[#This Row],[Total Restaurant Employees FY20]]+Table2[[#This Row],[Total Retail Employees FY20]]+Table2[[#This Row],[Total Other Employees FY20]]</f>
        <v>0</v>
      </c>
      <c r="EJ167" s="8">
        <f>Table2[[#This Row],[Number of Industrial Employees Earning More than Living Wage FY20]]+Table2[[#This Row],[Number of Restaurant Employees Earning More than Living Wage FY20]]+Table2[[#This Row],[Number of Retail Employees Earning More than Living Wage FY20]]+Table2[[#This Row],[Number of Other Employees Earning More than Living Wage FY20]]</f>
        <v>0</v>
      </c>
      <c r="EK167" s="72">
        <v>0</v>
      </c>
    </row>
    <row r="168" spans="1:141" x14ac:dyDescent="0.25">
      <c r="A168" s="9">
        <v>94066</v>
      </c>
      <c r="B168" s="11" t="s">
        <v>476</v>
      </c>
      <c r="C168" s="11" t="s">
        <v>928</v>
      </c>
      <c r="D168" s="11" t="s">
        <v>1044</v>
      </c>
      <c r="E168" s="15">
        <v>42</v>
      </c>
      <c r="F168" s="7">
        <v>3753</v>
      </c>
      <c r="G168" s="7">
        <v>4</v>
      </c>
      <c r="H168" s="7">
        <v>21364</v>
      </c>
      <c r="I168" s="7">
        <v>26500</v>
      </c>
      <c r="J168" s="7">
        <v>512110</v>
      </c>
      <c r="K168" s="11" t="s">
        <v>1048</v>
      </c>
      <c r="L168" s="11" t="s">
        <v>1484</v>
      </c>
      <c r="M168" s="11" t="s">
        <v>1456</v>
      </c>
      <c r="N168" s="18">
        <v>3550000</v>
      </c>
      <c r="O168" s="11" t="s">
        <v>1658</v>
      </c>
      <c r="P168" s="8">
        <v>1</v>
      </c>
      <c r="Q168" s="8">
        <v>0</v>
      </c>
      <c r="R168" s="8">
        <v>24</v>
      </c>
      <c r="S168" s="8">
        <v>0</v>
      </c>
      <c r="T168" s="8">
        <v>0</v>
      </c>
      <c r="U168" s="8">
        <v>25</v>
      </c>
      <c r="V168" s="8">
        <v>24</v>
      </c>
      <c r="W168" s="8">
        <v>0</v>
      </c>
      <c r="X168" s="8">
        <v>0</v>
      </c>
      <c r="Y168" s="8">
        <v>0</v>
      </c>
      <c r="Z168" s="8">
        <v>5</v>
      </c>
      <c r="AA168" s="19">
        <v>0</v>
      </c>
      <c r="AB168" s="8">
        <v>0</v>
      </c>
      <c r="AC168" s="8">
        <v>0</v>
      </c>
      <c r="AD168" s="8">
        <v>0</v>
      </c>
      <c r="AE168" s="8">
        <v>0</v>
      </c>
      <c r="AF168" s="8">
        <v>80</v>
      </c>
      <c r="AG168" s="8" t="s">
        <v>1686</v>
      </c>
      <c r="AH168" s="8" t="s">
        <v>1687</v>
      </c>
      <c r="AI168" s="60">
        <v>25.6737</v>
      </c>
      <c r="AJ168" s="60">
        <v>124.87649999999999</v>
      </c>
      <c r="AK168" s="60">
        <v>302.16879999999998</v>
      </c>
      <c r="AL168" s="60">
        <f>Table2[[#This Row],[Company Direct Land Through FY20]]+Table2[[#This Row],[Company Direct Land FY20 and After]]</f>
        <v>427.0453</v>
      </c>
      <c r="AM168" s="60">
        <v>63.895699999999998</v>
      </c>
      <c r="AN168" s="60">
        <v>264.90100000000001</v>
      </c>
      <c r="AO168" s="60">
        <v>752.02610000000004</v>
      </c>
      <c r="AP168" s="60">
        <f>Table2[[#This Row],[Company Direct Building Through FY20]]+Table2[[#This Row],[Company Direct Building FY20 and After]]</f>
        <v>1016.9271000000001</v>
      </c>
      <c r="AQ168" s="60">
        <v>0</v>
      </c>
      <c r="AR168" s="60">
        <v>22.317699999999999</v>
      </c>
      <c r="AS168" s="60">
        <v>0</v>
      </c>
      <c r="AT168" s="60">
        <f>Table2[[#This Row],[Mortgage Recording Tax Through FY20]]+Table2[[#This Row],[Mortgage Recording Tax FY20 and After]]</f>
        <v>22.317699999999999</v>
      </c>
      <c r="AU168" s="60">
        <v>50.349400000000003</v>
      </c>
      <c r="AV168" s="60">
        <v>128.99529999999999</v>
      </c>
      <c r="AW168" s="60">
        <v>592.59029999999996</v>
      </c>
      <c r="AX168" s="60">
        <f>Table2[[#This Row],[Pilot Savings Through FY20]]+Table2[[#This Row],[Pilot Savings FY20 and After]]</f>
        <v>721.58559999999989</v>
      </c>
      <c r="AY168" s="60">
        <v>0</v>
      </c>
      <c r="AZ168" s="60">
        <v>22.317699999999999</v>
      </c>
      <c r="BA168" s="60">
        <v>0</v>
      </c>
      <c r="BB168" s="60">
        <f>Table2[[#This Row],[Mortgage Recording Tax Exemption Through FY20]]+Table2[[#This Row],[Indirect and Induced Land FY20]]</f>
        <v>51.801199999999994</v>
      </c>
      <c r="BC168" s="60">
        <v>29.483499999999999</v>
      </c>
      <c r="BD168" s="60">
        <v>287.38080000000002</v>
      </c>
      <c r="BE168" s="60">
        <v>347.00810000000001</v>
      </c>
      <c r="BF168" s="60">
        <f>Table2[[#This Row],[Indirect and Induced Land Through FY20]]+Table2[[#This Row],[Indirect and Induced Land FY20 and After]]</f>
        <v>634.38890000000004</v>
      </c>
      <c r="BG168" s="60">
        <v>104.53230000000001</v>
      </c>
      <c r="BH168" s="60">
        <v>1018.8955999999999</v>
      </c>
      <c r="BI168" s="60">
        <v>1230.3027</v>
      </c>
      <c r="BJ168" s="60">
        <f>Table2[[#This Row],[Indirect and Induced Building Through FY20]]+Table2[[#This Row],[Indirect and Induced Building FY20 and After]]</f>
        <v>2249.1983</v>
      </c>
      <c r="BK168" s="60">
        <v>173.23580000000001</v>
      </c>
      <c r="BL168" s="60">
        <v>1567.0586000000001</v>
      </c>
      <c r="BM168" s="60">
        <v>2038.9154000000001</v>
      </c>
      <c r="BN168" s="60">
        <f>Table2[[#This Row],[TOTAL Real Property Related Taxes Through FY20]]+Table2[[#This Row],[TOTAL Real Property Related Taxes FY20 and After]]</f>
        <v>3605.9740000000002</v>
      </c>
      <c r="BO168" s="60">
        <v>225.56270000000001</v>
      </c>
      <c r="BP168" s="60">
        <v>2195.4652000000001</v>
      </c>
      <c r="BQ168" s="60">
        <v>2654.7815000000001</v>
      </c>
      <c r="BR168" s="60">
        <f>Table2[[#This Row],[Company Direct Through FY20]]+Table2[[#This Row],[Company Direct FY20 and After]]</f>
        <v>4850.2466999999997</v>
      </c>
      <c r="BS168" s="60">
        <v>0</v>
      </c>
      <c r="BT168" s="60">
        <v>7.9923999999999999</v>
      </c>
      <c r="BU168" s="60">
        <v>0</v>
      </c>
      <c r="BV168" s="60">
        <f>Table2[[#This Row],[Sales Tax Exemption Through FY20]]+Table2[[#This Row],[Sales Tax Exemption FY20 and After]]</f>
        <v>7.9923999999999999</v>
      </c>
      <c r="BW168" s="60">
        <v>0</v>
      </c>
      <c r="BX168" s="60">
        <v>0</v>
      </c>
      <c r="BY168" s="60">
        <v>0</v>
      </c>
      <c r="BZ168" s="60">
        <f>Table2[[#This Row],[Energy Tax Savings Through FY20]]+Table2[[#This Row],[Energy Tax Savings FY20 and After]]</f>
        <v>0</v>
      </c>
      <c r="CA168" s="60">
        <v>0</v>
      </c>
      <c r="CB168" s="60">
        <v>0</v>
      </c>
      <c r="CC168" s="60">
        <v>0</v>
      </c>
      <c r="CD168" s="60">
        <f>Table2[[#This Row],[Tax Exempt Bond Savings Through FY20]]+Table2[[#This Row],[Tax Exempt Bond Savings FY20 and After]]</f>
        <v>0</v>
      </c>
      <c r="CE168" s="60">
        <v>145.29339999999999</v>
      </c>
      <c r="CF168" s="60">
        <v>1576.1279999999999</v>
      </c>
      <c r="CG168" s="60">
        <v>1710.0450000000001</v>
      </c>
      <c r="CH168" s="60">
        <f>Table2[[#This Row],[Indirect and Induced Through FY20]]+Table2[[#This Row],[Indirect and Induced FY20 and After]]</f>
        <v>3286.1729999999998</v>
      </c>
      <c r="CI168" s="60">
        <v>370.85610000000003</v>
      </c>
      <c r="CJ168" s="60">
        <v>3763.6008000000002</v>
      </c>
      <c r="CK168" s="60">
        <v>4364.8265000000001</v>
      </c>
      <c r="CL168" s="60">
        <f>Table2[[#This Row],[TOTAL Income Consumption Use Taxes Through FY20]]+Table2[[#This Row],[TOTAL Income Consumption Use Taxes FY20 and After]]</f>
        <v>8128.4273000000003</v>
      </c>
      <c r="CM168" s="60">
        <v>50.349400000000003</v>
      </c>
      <c r="CN168" s="60">
        <v>159.30539999999999</v>
      </c>
      <c r="CO168" s="60">
        <v>592.59029999999996</v>
      </c>
      <c r="CP168" s="60">
        <f>Table2[[#This Row],[Assistance Provided Through FY20]]+Table2[[#This Row],[Assistance Provided FY20 and After]]</f>
        <v>751.89569999999992</v>
      </c>
      <c r="CQ168" s="60">
        <v>0</v>
      </c>
      <c r="CR168" s="60">
        <v>0</v>
      </c>
      <c r="CS168" s="60">
        <v>0</v>
      </c>
      <c r="CT168" s="60">
        <f>Table2[[#This Row],[Recapture Cancellation Reduction Amount Through FY20]]+Table2[[#This Row],[Recapture Cancellation Reduction Amount FY20 and After]]</f>
        <v>0</v>
      </c>
      <c r="CU168" s="60">
        <v>0</v>
      </c>
      <c r="CV168" s="60">
        <v>0</v>
      </c>
      <c r="CW168" s="60">
        <v>0</v>
      </c>
      <c r="CX168" s="60">
        <f>Table2[[#This Row],[Penalty Paid Through FY20]]+Table2[[#This Row],[Penalty Paid FY20 and After]]</f>
        <v>0</v>
      </c>
      <c r="CY168" s="60">
        <v>50.349400000000003</v>
      </c>
      <c r="CZ168" s="60">
        <v>159.30539999999999</v>
      </c>
      <c r="DA168" s="60">
        <v>592.59029999999996</v>
      </c>
      <c r="DB168" s="60">
        <f>Table2[[#This Row],[TOTAL Assistance Net of Recapture Penalties Through FY20]]+Table2[[#This Row],[TOTAL Assistance Net of Recapture Penalties FY20 and After]]</f>
        <v>751.89569999999992</v>
      </c>
      <c r="DC168" s="60">
        <v>315.13209999999998</v>
      </c>
      <c r="DD168" s="60">
        <v>2607.5603999999998</v>
      </c>
      <c r="DE168" s="60">
        <v>3708.9764</v>
      </c>
      <c r="DF168" s="60">
        <f>Table2[[#This Row],[Company Direct Tax Revenue Before Assistance Through FY20]]+Table2[[#This Row],[Company Direct Tax Revenue Before Assistance FY20 and After]]</f>
        <v>6316.5367999999999</v>
      </c>
      <c r="DG168" s="60">
        <v>279.30919999999998</v>
      </c>
      <c r="DH168" s="60">
        <v>2882.4043999999999</v>
      </c>
      <c r="DI168" s="60">
        <v>3287.3557999999998</v>
      </c>
      <c r="DJ168" s="60">
        <f>Table2[[#This Row],[Indirect and Induced Tax Revenues FY20 and After]]+Table2[[#This Row],[Indirect and Induced Tax Revenues Through FY20]]</f>
        <v>6169.7601999999997</v>
      </c>
      <c r="DK168" s="60">
        <v>594.44129999999996</v>
      </c>
      <c r="DL168" s="60">
        <v>5489.9647999999997</v>
      </c>
      <c r="DM168" s="60">
        <v>6996.3321999999998</v>
      </c>
      <c r="DN168" s="60">
        <f>Table2[[#This Row],[TOTAL Tax Revenues Before Assistance FY20 and After]]+Table2[[#This Row],[TOTAL Tax Revenues Before Assistance Through FY20]]</f>
        <v>12486.296999999999</v>
      </c>
      <c r="DO168" s="60">
        <v>544.09190000000001</v>
      </c>
      <c r="DP168" s="60">
        <v>5330.6593999999996</v>
      </c>
      <c r="DQ168" s="60">
        <v>6403.7419</v>
      </c>
      <c r="DR168" s="60">
        <f>Table2[[#This Row],[TOTAL Tax Revenues Net of Assistance Recapture and Penalty Through FY20]]+Table2[[#This Row],[TOTAL Tax Revenues Net of Assistance Recapture and Penalty FY20 and After]]</f>
        <v>11734.4013</v>
      </c>
      <c r="DS168" s="60">
        <v>0</v>
      </c>
      <c r="DT168" s="60">
        <v>0</v>
      </c>
      <c r="DU168" s="60">
        <v>0</v>
      </c>
      <c r="DV168" s="60">
        <v>0</v>
      </c>
      <c r="DW168" s="74">
        <v>0</v>
      </c>
      <c r="DX168" s="74">
        <v>0</v>
      </c>
      <c r="DY168" s="74">
        <v>0</v>
      </c>
      <c r="DZ168" s="74">
        <v>25</v>
      </c>
      <c r="EA168" s="74">
        <v>0</v>
      </c>
      <c r="EB168" s="74">
        <v>0</v>
      </c>
      <c r="EC168" s="74">
        <v>0</v>
      </c>
      <c r="ED168" s="74">
        <v>25</v>
      </c>
      <c r="EE168" s="74">
        <v>0</v>
      </c>
      <c r="EF168" s="74">
        <v>0</v>
      </c>
      <c r="EG168" s="74">
        <v>0</v>
      </c>
      <c r="EH168" s="74">
        <v>100</v>
      </c>
      <c r="EI168" s="8">
        <f>Table2[[#This Row],[Total Industrial Employees FY20]]+Table2[[#This Row],[Total Restaurant Employees FY20]]+Table2[[#This Row],[Total Retail Employees FY20]]+Table2[[#This Row],[Total Other Employees FY20]]</f>
        <v>25</v>
      </c>
      <c r="EJ168" s="8">
        <f>Table2[[#This Row],[Number of Industrial Employees Earning More than Living Wage FY20]]+Table2[[#This Row],[Number of Restaurant Employees Earning More than Living Wage FY20]]+Table2[[#This Row],[Number of Retail Employees Earning More than Living Wage FY20]]+Table2[[#This Row],[Number of Other Employees Earning More than Living Wage FY20]]</f>
        <v>25</v>
      </c>
      <c r="EK168" s="72">
        <f>Table2[[#This Row],[Total Employees Earning More than Living Wage FY20]]/Table2[[#This Row],[Total Jobs FY20]]</f>
        <v>1</v>
      </c>
    </row>
    <row r="169" spans="1:141" x14ac:dyDescent="0.25">
      <c r="A169" s="9">
        <v>93951</v>
      </c>
      <c r="B169" s="11" t="s">
        <v>413</v>
      </c>
      <c r="C169" s="11" t="s">
        <v>866</v>
      </c>
      <c r="D169" s="11" t="s">
        <v>1045</v>
      </c>
      <c r="E169" s="15">
        <v>26</v>
      </c>
      <c r="F169" s="7">
        <v>251</v>
      </c>
      <c r="G169" s="7">
        <v>1</v>
      </c>
      <c r="H169" s="7">
        <v>36750</v>
      </c>
      <c r="I169" s="7">
        <v>91100</v>
      </c>
      <c r="J169" s="7">
        <v>532310</v>
      </c>
      <c r="K169" s="11" t="s">
        <v>1048</v>
      </c>
      <c r="L169" s="11" t="s">
        <v>1397</v>
      </c>
      <c r="M169" s="11" t="s">
        <v>1339</v>
      </c>
      <c r="N169" s="18">
        <v>11350000</v>
      </c>
      <c r="O169" s="11" t="s">
        <v>1658</v>
      </c>
      <c r="P169" s="8">
        <v>0</v>
      </c>
      <c r="Q169" s="8">
        <v>0</v>
      </c>
      <c r="R169" s="8">
        <v>2</v>
      </c>
      <c r="S169" s="8">
        <v>0</v>
      </c>
      <c r="T169" s="8">
        <v>0</v>
      </c>
      <c r="U169" s="8">
        <v>2</v>
      </c>
      <c r="V169" s="8">
        <v>2</v>
      </c>
      <c r="W169" s="8">
        <v>0</v>
      </c>
      <c r="X169" s="8">
        <v>0</v>
      </c>
      <c r="Y169" s="8">
        <v>0</v>
      </c>
      <c r="Z169" s="8">
        <v>3</v>
      </c>
      <c r="AA169" s="19">
        <v>0</v>
      </c>
      <c r="AB169" s="8">
        <v>0</v>
      </c>
      <c r="AC169" s="8">
        <v>0</v>
      </c>
      <c r="AD169" s="8">
        <v>0</v>
      </c>
      <c r="AE169" s="8">
        <v>0</v>
      </c>
      <c r="AF169" s="8">
        <v>50</v>
      </c>
      <c r="AG169" s="8" t="s">
        <v>1686</v>
      </c>
      <c r="AH169" s="8" t="s">
        <v>1687</v>
      </c>
      <c r="AI169" s="60">
        <v>24.997399999999999</v>
      </c>
      <c r="AJ169" s="60">
        <v>245.29679999999999</v>
      </c>
      <c r="AK169" s="60">
        <v>256.60070000000002</v>
      </c>
      <c r="AL169" s="60">
        <f>Table2[[#This Row],[Company Direct Land Through FY20]]+Table2[[#This Row],[Company Direct Land FY20 and After]]</f>
        <v>501.89750000000004</v>
      </c>
      <c r="AM169" s="60">
        <v>95.022499999999994</v>
      </c>
      <c r="AN169" s="60">
        <v>650.30229999999995</v>
      </c>
      <c r="AO169" s="60">
        <v>975.41869999999994</v>
      </c>
      <c r="AP169" s="60">
        <f>Table2[[#This Row],[Company Direct Building Through FY20]]+Table2[[#This Row],[Company Direct Building FY20 and After]]</f>
        <v>1625.721</v>
      </c>
      <c r="AQ169" s="60">
        <v>0</v>
      </c>
      <c r="AR169" s="60">
        <v>93.883600000000001</v>
      </c>
      <c r="AS169" s="60">
        <v>0</v>
      </c>
      <c r="AT169" s="60">
        <f>Table2[[#This Row],[Mortgage Recording Tax Through FY20]]+Table2[[#This Row],[Mortgage Recording Tax FY20 and After]]</f>
        <v>93.883600000000001</v>
      </c>
      <c r="AU169" s="60">
        <v>111.8751</v>
      </c>
      <c r="AV169" s="60">
        <v>326.00360000000001</v>
      </c>
      <c r="AW169" s="60">
        <v>1148.4123</v>
      </c>
      <c r="AX169" s="60">
        <f>Table2[[#This Row],[Pilot Savings Through FY20]]+Table2[[#This Row],[Pilot Savings FY20 and After]]</f>
        <v>1474.4159</v>
      </c>
      <c r="AY169" s="60">
        <v>0</v>
      </c>
      <c r="AZ169" s="60">
        <v>93.883600000000001</v>
      </c>
      <c r="BA169" s="60">
        <v>0</v>
      </c>
      <c r="BB169" s="60">
        <f>Table2[[#This Row],[Mortgage Recording Tax Exemption Through FY20]]+Table2[[#This Row],[Indirect and Induced Land FY20]]</f>
        <v>98.426299999999998</v>
      </c>
      <c r="BC169" s="60">
        <v>4.5427</v>
      </c>
      <c r="BD169" s="60">
        <v>182.95699999999999</v>
      </c>
      <c r="BE169" s="60">
        <v>46.632100000000001</v>
      </c>
      <c r="BF169" s="60">
        <f>Table2[[#This Row],[Indirect and Induced Land Through FY20]]+Table2[[#This Row],[Indirect and Induced Land FY20 and After]]</f>
        <v>229.5891</v>
      </c>
      <c r="BG169" s="60">
        <v>16.106100000000001</v>
      </c>
      <c r="BH169" s="60">
        <v>648.66549999999995</v>
      </c>
      <c r="BI169" s="60">
        <v>165.3312</v>
      </c>
      <c r="BJ169" s="60">
        <f>Table2[[#This Row],[Indirect and Induced Building Through FY20]]+Table2[[#This Row],[Indirect and Induced Building FY20 and After]]</f>
        <v>813.99669999999992</v>
      </c>
      <c r="BK169" s="60">
        <v>28.793600000000001</v>
      </c>
      <c r="BL169" s="60">
        <v>1401.2180000000001</v>
      </c>
      <c r="BM169" s="60">
        <v>295.57040000000001</v>
      </c>
      <c r="BN169" s="60">
        <f>Table2[[#This Row],[TOTAL Real Property Related Taxes Through FY20]]+Table2[[#This Row],[TOTAL Real Property Related Taxes FY20 and After]]</f>
        <v>1696.7884000000001</v>
      </c>
      <c r="BO169" s="60">
        <v>32.343400000000003</v>
      </c>
      <c r="BP169" s="60">
        <v>1354.0565999999999</v>
      </c>
      <c r="BQ169" s="60">
        <v>332.00749999999999</v>
      </c>
      <c r="BR169" s="60">
        <f>Table2[[#This Row],[Company Direct Through FY20]]+Table2[[#This Row],[Company Direct FY20 and After]]</f>
        <v>1686.0640999999998</v>
      </c>
      <c r="BS169" s="60">
        <v>0</v>
      </c>
      <c r="BT169" s="60">
        <v>0.49440000000000001</v>
      </c>
      <c r="BU169" s="60">
        <v>0</v>
      </c>
      <c r="BV169" s="60">
        <f>Table2[[#This Row],[Sales Tax Exemption Through FY20]]+Table2[[#This Row],[Sales Tax Exemption FY20 and After]]</f>
        <v>0.49440000000000001</v>
      </c>
      <c r="BW169" s="60">
        <v>0</v>
      </c>
      <c r="BX169" s="60">
        <v>0</v>
      </c>
      <c r="BY169" s="60">
        <v>0</v>
      </c>
      <c r="BZ169" s="60">
        <f>Table2[[#This Row],[Energy Tax Savings Through FY20]]+Table2[[#This Row],[Energy Tax Savings FY20 and After]]</f>
        <v>0</v>
      </c>
      <c r="CA169" s="60">
        <v>0</v>
      </c>
      <c r="CB169" s="60">
        <v>0</v>
      </c>
      <c r="CC169" s="60">
        <v>0</v>
      </c>
      <c r="CD169" s="60">
        <f>Table2[[#This Row],[Tax Exempt Bond Savings Through FY20]]+Table2[[#This Row],[Tax Exempt Bond Savings FY20 and After]]</f>
        <v>0</v>
      </c>
      <c r="CE169" s="60">
        <v>20.563099999999999</v>
      </c>
      <c r="CF169" s="60">
        <v>928.55430000000001</v>
      </c>
      <c r="CG169" s="60">
        <v>211.08369999999999</v>
      </c>
      <c r="CH169" s="60">
        <f>Table2[[#This Row],[Indirect and Induced Through FY20]]+Table2[[#This Row],[Indirect and Induced FY20 and After]]</f>
        <v>1139.6379999999999</v>
      </c>
      <c r="CI169" s="60">
        <v>52.906500000000001</v>
      </c>
      <c r="CJ169" s="60">
        <v>2282.1165000000001</v>
      </c>
      <c r="CK169" s="60">
        <v>543.09119999999996</v>
      </c>
      <c r="CL169" s="60">
        <f>Table2[[#This Row],[TOTAL Income Consumption Use Taxes Through FY20]]+Table2[[#This Row],[TOTAL Income Consumption Use Taxes FY20 and After]]</f>
        <v>2825.2076999999999</v>
      </c>
      <c r="CM169" s="60">
        <v>111.8751</v>
      </c>
      <c r="CN169" s="60">
        <v>420.38159999999999</v>
      </c>
      <c r="CO169" s="60">
        <v>1148.4123</v>
      </c>
      <c r="CP169" s="60">
        <f>Table2[[#This Row],[Assistance Provided Through FY20]]+Table2[[#This Row],[Assistance Provided FY20 and After]]</f>
        <v>1568.7938999999999</v>
      </c>
      <c r="CQ169" s="60">
        <v>0</v>
      </c>
      <c r="CR169" s="60">
        <v>0</v>
      </c>
      <c r="CS169" s="60">
        <v>0</v>
      </c>
      <c r="CT169" s="60">
        <f>Table2[[#This Row],[Recapture Cancellation Reduction Amount Through FY20]]+Table2[[#This Row],[Recapture Cancellation Reduction Amount FY20 and After]]</f>
        <v>0</v>
      </c>
      <c r="CU169" s="60">
        <v>0</v>
      </c>
      <c r="CV169" s="60">
        <v>0</v>
      </c>
      <c r="CW169" s="60">
        <v>0</v>
      </c>
      <c r="CX169" s="60">
        <f>Table2[[#This Row],[Penalty Paid Through FY20]]+Table2[[#This Row],[Penalty Paid FY20 and After]]</f>
        <v>0</v>
      </c>
      <c r="CY169" s="60">
        <v>111.8751</v>
      </c>
      <c r="CZ169" s="60">
        <v>420.38159999999999</v>
      </c>
      <c r="DA169" s="60">
        <v>1148.4123</v>
      </c>
      <c r="DB169" s="60">
        <f>Table2[[#This Row],[TOTAL Assistance Net of Recapture Penalties Through FY20]]+Table2[[#This Row],[TOTAL Assistance Net of Recapture Penalties FY20 and After]]</f>
        <v>1568.7938999999999</v>
      </c>
      <c r="DC169" s="60">
        <v>152.36330000000001</v>
      </c>
      <c r="DD169" s="60">
        <v>2343.5392999999999</v>
      </c>
      <c r="DE169" s="60">
        <v>1564.0269000000001</v>
      </c>
      <c r="DF169" s="60">
        <f>Table2[[#This Row],[Company Direct Tax Revenue Before Assistance Through FY20]]+Table2[[#This Row],[Company Direct Tax Revenue Before Assistance FY20 and After]]</f>
        <v>3907.5662000000002</v>
      </c>
      <c r="DG169" s="60">
        <v>41.2119</v>
      </c>
      <c r="DH169" s="60">
        <v>1760.1768</v>
      </c>
      <c r="DI169" s="60">
        <v>423.04700000000003</v>
      </c>
      <c r="DJ169" s="60">
        <f>Table2[[#This Row],[Indirect and Induced Tax Revenues FY20 and After]]+Table2[[#This Row],[Indirect and Induced Tax Revenues Through FY20]]</f>
        <v>2183.2237999999998</v>
      </c>
      <c r="DK169" s="60">
        <v>193.5752</v>
      </c>
      <c r="DL169" s="60">
        <v>4103.7160999999996</v>
      </c>
      <c r="DM169" s="60">
        <v>1987.0739000000001</v>
      </c>
      <c r="DN169" s="60">
        <f>Table2[[#This Row],[TOTAL Tax Revenues Before Assistance FY20 and After]]+Table2[[#This Row],[TOTAL Tax Revenues Before Assistance Through FY20]]</f>
        <v>6090.79</v>
      </c>
      <c r="DO169" s="60">
        <v>81.700100000000006</v>
      </c>
      <c r="DP169" s="60">
        <v>3683.3344999999999</v>
      </c>
      <c r="DQ169" s="60">
        <v>838.66160000000002</v>
      </c>
      <c r="DR169" s="60">
        <f>Table2[[#This Row],[TOTAL Tax Revenues Net of Assistance Recapture and Penalty Through FY20]]+Table2[[#This Row],[TOTAL Tax Revenues Net of Assistance Recapture and Penalty FY20 and After]]</f>
        <v>4521.9961000000003</v>
      </c>
      <c r="DS169" s="60">
        <v>0</v>
      </c>
      <c r="DT169" s="60">
        <v>0</v>
      </c>
      <c r="DU169" s="60">
        <v>0</v>
      </c>
      <c r="DV169" s="60">
        <v>0</v>
      </c>
      <c r="DW169" s="74">
        <v>0</v>
      </c>
      <c r="DX169" s="74">
        <v>0</v>
      </c>
      <c r="DY169" s="74">
        <v>0</v>
      </c>
      <c r="DZ169" s="74">
        <v>2</v>
      </c>
      <c r="EA169" s="74">
        <v>0</v>
      </c>
      <c r="EB169" s="74">
        <v>0</v>
      </c>
      <c r="EC169" s="74">
        <v>0</v>
      </c>
      <c r="ED169" s="74">
        <v>2</v>
      </c>
      <c r="EE169" s="74">
        <v>0</v>
      </c>
      <c r="EF169" s="74">
        <v>0</v>
      </c>
      <c r="EG169" s="74">
        <v>0</v>
      </c>
      <c r="EH169" s="74">
        <v>100</v>
      </c>
      <c r="EI169" s="8">
        <f>Table2[[#This Row],[Total Industrial Employees FY20]]+Table2[[#This Row],[Total Restaurant Employees FY20]]+Table2[[#This Row],[Total Retail Employees FY20]]+Table2[[#This Row],[Total Other Employees FY20]]</f>
        <v>2</v>
      </c>
      <c r="EJ169" s="8">
        <f>Table2[[#This Row],[Number of Industrial Employees Earning More than Living Wage FY20]]+Table2[[#This Row],[Number of Restaurant Employees Earning More than Living Wage FY20]]+Table2[[#This Row],[Number of Retail Employees Earning More than Living Wage FY20]]+Table2[[#This Row],[Number of Other Employees Earning More than Living Wage FY20]]</f>
        <v>2</v>
      </c>
      <c r="EK169" s="72">
        <f>Table2[[#This Row],[Total Employees Earning More than Living Wage FY20]]/Table2[[#This Row],[Total Jobs FY20]]</f>
        <v>1</v>
      </c>
    </row>
    <row r="170" spans="1:141" x14ac:dyDescent="0.25">
      <c r="A170" s="9">
        <v>92771</v>
      </c>
      <c r="B170" s="11" t="s">
        <v>246</v>
      </c>
      <c r="C170" s="11" t="s">
        <v>700</v>
      </c>
      <c r="D170" s="11" t="s">
        <v>1045</v>
      </c>
      <c r="E170" s="15">
        <v>26</v>
      </c>
      <c r="F170" s="7">
        <v>635</v>
      </c>
      <c r="G170" s="7">
        <v>58</v>
      </c>
      <c r="H170" s="7">
        <v>5000</v>
      </c>
      <c r="I170" s="7">
        <v>6250</v>
      </c>
      <c r="J170" s="7">
        <v>333911</v>
      </c>
      <c r="K170" s="11" t="s">
        <v>1048</v>
      </c>
      <c r="L170" s="11" t="s">
        <v>1184</v>
      </c>
      <c r="M170" s="11" t="s">
        <v>1180</v>
      </c>
      <c r="N170" s="18">
        <v>840000</v>
      </c>
      <c r="O170" s="11" t="s">
        <v>1658</v>
      </c>
      <c r="P170" s="8">
        <v>0</v>
      </c>
      <c r="Q170" s="8">
        <v>0</v>
      </c>
      <c r="R170" s="8">
        <v>5</v>
      </c>
      <c r="S170" s="8">
        <v>0</v>
      </c>
      <c r="T170" s="8">
        <v>0</v>
      </c>
      <c r="U170" s="8">
        <v>5</v>
      </c>
      <c r="V170" s="8">
        <v>5</v>
      </c>
      <c r="W170" s="8">
        <v>0</v>
      </c>
      <c r="X170" s="8">
        <v>0</v>
      </c>
      <c r="Y170" s="8">
        <v>9</v>
      </c>
      <c r="Z170" s="8">
        <v>4</v>
      </c>
      <c r="AA170" s="19">
        <v>0</v>
      </c>
      <c r="AB170" s="8">
        <v>0</v>
      </c>
      <c r="AC170" s="8">
        <v>0</v>
      </c>
      <c r="AD170" s="8">
        <v>0</v>
      </c>
      <c r="AE170" s="8">
        <v>0</v>
      </c>
      <c r="AF170" s="8">
        <v>60</v>
      </c>
      <c r="AG170" s="8" t="s">
        <v>1686</v>
      </c>
      <c r="AH170" s="8" t="s">
        <v>1687</v>
      </c>
      <c r="AI170" s="60">
        <v>8.0760000000000005</v>
      </c>
      <c r="AJ170" s="60">
        <v>71.665700000000001</v>
      </c>
      <c r="AK170" s="60">
        <v>18.102</v>
      </c>
      <c r="AL170" s="60">
        <f>Table2[[#This Row],[Company Direct Land Through FY20]]+Table2[[#This Row],[Company Direct Land FY20 and After]]</f>
        <v>89.767700000000005</v>
      </c>
      <c r="AM170" s="60">
        <v>19.958500000000001</v>
      </c>
      <c r="AN170" s="60">
        <v>109.946</v>
      </c>
      <c r="AO170" s="60">
        <v>44.735399999999998</v>
      </c>
      <c r="AP170" s="60">
        <f>Table2[[#This Row],[Company Direct Building Through FY20]]+Table2[[#This Row],[Company Direct Building FY20 and After]]</f>
        <v>154.6814</v>
      </c>
      <c r="AQ170" s="60">
        <v>0</v>
      </c>
      <c r="AR170" s="60">
        <v>5.8951000000000002</v>
      </c>
      <c r="AS170" s="60">
        <v>0</v>
      </c>
      <c r="AT170" s="60">
        <f>Table2[[#This Row],[Mortgage Recording Tax Through FY20]]+Table2[[#This Row],[Mortgage Recording Tax FY20 and After]]</f>
        <v>5.8951000000000002</v>
      </c>
      <c r="AU170" s="60">
        <v>7.0926999999999998</v>
      </c>
      <c r="AV170" s="60">
        <v>89.189499999999995</v>
      </c>
      <c r="AW170" s="60">
        <v>15.897399999999999</v>
      </c>
      <c r="AX170" s="60">
        <f>Table2[[#This Row],[Pilot Savings Through FY20]]+Table2[[#This Row],[Pilot Savings FY20 and After]]</f>
        <v>105.0869</v>
      </c>
      <c r="AY170" s="60">
        <v>0</v>
      </c>
      <c r="AZ170" s="60">
        <v>5.8951000000000002</v>
      </c>
      <c r="BA170" s="60">
        <v>0</v>
      </c>
      <c r="BB170" s="60">
        <f>Table2[[#This Row],[Mortgage Recording Tax Exemption Through FY20]]+Table2[[#This Row],[Indirect and Induced Land FY20]]</f>
        <v>11.5205</v>
      </c>
      <c r="BC170" s="60">
        <v>5.6254</v>
      </c>
      <c r="BD170" s="60">
        <v>80.775199999999998</v>
      </c>
      <c r="BE170" s="60">
        <v>12.609</v>
      </c>
      <c r="BF170" s="60">
        <f>Table2[[#This Row],[Indirect and Induced Land Through FY20]]+Table2[[#This Row],[Indirect and Induced Land FY20 and After]]</f>
        <v>93.384199999999993</v>
      </c>
      <c r="BG170" s="60">
        <v>19.944500000000001</v>
      </c>
      <c r="BH170" s="60">
        <v>286.38499999999999</v>
      </c>
      <c r="BI170" s="60">
        <v>44.7042</v>
      </c>
      <c r="BJ170" s="60">
        <f>Table2[[#This Row],[Indirect and Induced Building Through FY20]]+Table2[[#This Row],[Indirect and Induced Building FY20 and After]]</f>
        <v>331.08920000000001</v>
      </c>
      <c r="BK170" s="60">
        <v>46.511699999999998</v>
      </c>
      <c r="BL170" s="60">
        <v>459.58240000000001</v>
      </c>
      <c r="BM170" s="60">
        <v>104.25320000000001</v>
      </c>
      <c r="BN170" s="60">
        <f>Table2[[#This Row],[TOTAL Real Property Related Taxes Through FY20]]+Table2[[#This Row],[TOTAL Real Property Related Taxes FY20 and After]]</f>
        <v>563.8356</v>
      </c>
      <c r="BO170" s="60">
        <v>82.608500000000006</v>
      </c>
      <c r="BP170" s="60">
        <v>1098.1349</v>
      </c>
      <c r="BQ170" s="60">
        <v>185.1601</v>
      </c>
      <c r="BR170" s="60">
        <f>Table2[[#This Row],[Company Direct Through FY20]]+Table2[[#This Row],[Company Direct FY20 and After]]</f>
        <v>1283.2950000000001</v>
      </c>
      <c r="BS170" s="60">
        <v>0</v>
      </c>
      <c r="BT170" s="60">
        <v>0</v>
      </c>
      <c r="BU170" s="60">
        <v>0</v>
      </c>
      <c r="BV170" s="60">
        <f>Table2[[#This Row],[Sales Tax Exemption Through FY20]]+Table2[[#This Row],[Sales Tax Exemption FY20 and After]]</f>
        <v>0</v>
      </c>
      <c r="BW170" s="60">
        <v>0</v>
      </c>
      <c r="BX170" s="60">
        <v>0</v>
      </c>
      <c r="BY170" s="60">
        <v>0</v>
      </c>
      <c r="BZ170" s="60">
        <f>Table2[[#This Row],[Energy Tax Savings Through FY20]]+Table2[[#This Row],[Energy Tax Savings FY20 and After]]</f>
        <v>0</v>
      </c>
      <c r="CA170" s="60">
        <v>0</v>
      </c>
      <c r="CB170" s="60">
        <v>0</v>
      </c>
      <c r="CC170" s="60">
        <v>0</v>
      </c>
      <c r="CD170" s="60">
        <f>Table2[[#This Row],[Tax Exempt Bond Savings Through FY20]]+Table2[[#This Row],[Tax Exempt Bond Savings FY20 and After]]</f>
        <v>0</v>
      </c>
      <c r="CE170" s="60">
        <v>25.463699999999999</v>
      </c>
      <c r="CF170" s="60">
        <v>463.35309999999998</v>
      </c>
      <c r="CG170" s="60">
        <v>57.074599999999997</v>
      </c>
      <c r="CH170" s="60">
        <f>Table2[[#This Row],[Indirect and Induced Through FY20]]+Table2[[#This Row],[Indirect and Induced FY20 and After]]</f>
        <v>520.42769999999996</v>
      </c>
      <c r="CI170" s="60">
        <v>108.0722</v>
      </c>
      <c r="CJ170" s="60">
        <v>1561.4880000000001</v>
      </c>
      <c r="CK170" s="60">
        <v>242.2347</v>
      </c>
      <c r="CL170" s="60">
        <f>Table2[[#This Row],[TOTAL Income Consumption Use Taxes Through FY20]]+Table2[[#This Row],[TOTAL Income Consumption Use Taxes FY20 and After]]</f>
        <v>1803.7227</v>
      </c>
      <c r="CM170" s="60">
        <v>7.0926999999999998</v>
      </c>
      <c r="CN170" s="60">
        <v>95.084599999999995</v>
      </c>
      <c r="CO170" s="60">
        <v>15.897399999999999</v>
      </c>
      <c r="CP170" s="60">
        <f>Table2[[#This Row],[Assistance Provided Through FY20]]+Table2[[#This Row],[Assistance Provided FY20 and After]]</f>
        <v>110.982</v>
      </c>
      <c r="CQ170" s="60">
        <v>0</v>
      </c>
      <c r="CR170" s="60">
        <v>0</v>
      </c>
      <c r="CS170" s="60">
        <v>0</v>
      </c>
      <c r="CT170" s="60">
        <f>Table2[[#This Row],[Recapture Cancellation Reduction Amount Through FY20]]+Table2[[#This Row],[Recapture Cancellation Reduction Amount FY20 and After]]</f>
        <v>0</v>
      </c>
      <c r="CU170" s="60">
        <v>0</v>
      </c>
      <c r="CV170" s="60">
        <v>0</v>
      </c>
      <c r="CW170" s="60">
        <v>0</v>
      </c>
      <c r="CX170" s="60">
        <f>Table2[[#This Row],[Penalty Paid Through FY20]]+Table2[[#This Row],[Penalty Paid FY20 and After]]</f>
        <v>0</v>
      </c>
      <c r="CY170" s="60">
        <v>7.0926999999999998</v>
      </c>
      <c r="CZ170" s="60">
        <v>95.084599999999995</v>
      </c>
      <c r="DA170" s="60">
        <v>15.897399999999999</v>
      </c>
      <c r="DB170" s="60">
        <f>Table2[[#This Row],[TOTAL Assistance Net of Recapture Penalties Through FY20]]+Table2[[#This Row],[TOTAL Assistance Net of Recapture Penalties FY20 and After]]</f>
        <v>110.982</v>
      </c>
      <c r="DC170" s="60">
        <v>110.643</v>
      </c>
      <c r="DD170" s="60">
        <v>1285.6416999999999</v>
      </c>
      <c r="DE170" s="60">
        <v>247.9975</v>
      </c>
      <c r="DF170" s="60">
        <f>Table2[[#This Row],[Company Direct Tax Revenue Before Assistance Through FY20]]+Table2[[#This Row],[Company Direct Tax Revenue Before Assistance FY20 and After]]</f>
        <v>1533.6391999999998</v>
      </c>
      <c r="DG170" s="60">
        <v>51.0336</v>
      </c>
      <c r="DH170" s="60">
        <v>830.51329999999996</v>
      </c>
      <c r="DI170" s="60">
        <v>114.3878</v>
      </c>
      <c r="DJ170" s="60">
        <f>Table2[[#This Row],[Indirect and Induced Tax Revenues FY20 and After]]+Table2[[#This Row],[Indirect and Induced Tax Revenues Through FY20]]</f>
        <v>944.90109999999993</v>
      </c>
      <c r="DK170" s="60">
        <v>161.67660000000001</v>
      </c>
      <c r="DL170" s="60">
        <v>2116.1550000000002</v>
      </c>
      <c r="DM170" s="60">
        <v>362.38529999999997</v>
      </c>
      <c r="DN170" s="60">
        <f>Table2[[#This Row],[TOTAL Tax Revenues Before Assistance FY20 and After]]+Table2[[#This Row],[TOTAL Tax Revenues Before Assistance Through FY20]]</f>
        <v>2478.5403000000001</v>
      </c>
      <c r="DO170" s="60">
        <v>154.5839</v>
      </c>
      <c r="DP170" s="60">
        <v>2021.0704000000001</v>
      </c>
      <c r="DQ170" s="60">
        <v>346.48790000000002</v>
      </c>
      <c r="DR170" s="60">
        <f>Table2[[#This Row],[TOTAL Tax Revenues Net of Assistance Recapture and Penalty Through FY20]]+Table2[[#This Row],[TOTAL Tax Revenues Net of Assistance Recapture and Penalty FY20 and After]]</f>
        <v>2367.5583000000001</v>
      </c>
      <c r="DS170" s="60">
        <v>0</v>
      </c>
      <c r="DT170" s="60">
        <v>0</v>
      </c>
      <c r="DU170" s="60">
        <v>0</v>
      </c>
      <c r="DV170" s="60">
        <v>0</v>
      </c>
      <c r="DW170" s="74">
        <v>4</v>
      </c>
      <c r="DX170" s="74">
        <v>0</v>
      </c>
      <c r="DY170" s="74">
        <v>0</v>
      </c>
      <c r="DZ170" s="74">
        <v>1</v>
      </c>
      <c r="EA170" s="74">
        <v>4</v>
      </c>
      <c r="EB170" s="74">
        <v>0</v>
      </c>
      <c r="EC170" s="74">
        <v>0</v>
      </c>
      <c r="ED170" s="74">
        <v>1</v>
      </c>
      <c r="EE170" s="74">
        <v>100</v>
      </c>
      <c r="EF170" s="74">
        <v>0</v>
      </c>
      <c r="EG170" s="74">
        <v>0</v>
      </c>
      <c r="EH170" s="74">
        <v>100</v>
      </c>
      <c r="EI170" s="8">
        <f>Table2[[#This Row],[Total Industrial Employees FY20]]+Table2[[#This Row],[Total Restaurant Employees FY20]]+Table2[[#This Row],[Total Retail Employees FY20]]+Table2[[#This Row],[Total Other Employees FY20]]</f>
        <v>5</v>
      </c>
      <c r="EJ170" s="8">
        <f>Table2[[#This Row],[Number of Industrial Employees Earning More than Living Wage FY20]]+Table2[[#This Row],[Number of Restaurant Employees Earning More than Living Wage FY20]]+Table2[[#This Row],[Number of Retail Employees Earning More than Living Wage FY20]]+Table2[[#This Row],[Number of Other Employees Earning More than Living Wage FY20]]</f>
        <v>5</v>
      </c>
      <c r="EK170" s="72">
        <f>Table2[[#This Row],[Total Employees Earning More than Living Wage FY20]]/Table2[[#This Row],[Total Jobs FY20]]</f>
        <v>1</v>
      </c>
    </row>
    <row r="171" spans="1:141" x14ac:dyDescent="0.25">
      <c r="A171" s="9">
        <v>93879</v>
      </c>
      <c r="B171" s="11" t="s">
        <v>404</v>
      </c>
      <c r="C171" s="11" t="s">
        <v>857</v>
      </c>
      <c r="D171" s="11" t="s">
        <v>1047</v>
      </c>
      <c r="E171" s="15">
        <v>49</v>
      </c>
      <c r="F171" s="7">
        <v>521</v>
      </c>
      <c r="G171" s="7">
        <v>9</v>
      </c>
      <c r="H171" s="7">
        <v>7725</v>
      </c>
      <c r="I171" s="7">
        <v>36960</v>
      </c>
      <c r="J171" s="7">
        <v>611110</v>
      </c>
      <c r="K171" s="11" t="s">
        <v>1097</v>
      </c>
      <c r="L171" s="11" t="s">
        <v>1380</v>
      </c>
      <c r="M171" s="11" t="s">
        <v>1326</v>
      </c>
      <c r="N171" s="18">
        <v>3305000</v>
      </c>
      <c r="O171" s="11" t="s">
        <v>1671</v>
      </c>
      <c r="P171" s="8">
        <v>254</v>
      </c>
      <c r="Q171" s="8">
        <v>0</v>
      </c>
      <c r="R171" s="8">
        <v>402</v>
      </c>
      <c r="S171" s="8">
        <v>0</v>
      </c>
      <c r="T171" s="8">
        <v>2</v>
      </c>
      <c r="U171" s="8">
        <v>658</v>
      </c>
      <c r="V171" s="8">
        <v>531</v>
      </c>
      <c r="W171" s="8">
        <v>0</v>
      </c>
      <c r="X171" s="8">
        <v>0</v>
      </c>
      <c r="Y171" s="8">
        <v>79</v>
      </c>
      <c r="Z171" s="8">
        <v>0</v>
      </c>
      <c r="AA171" s="19">
        <v>14</v>
      </c>
      <c r="AB171" s="8">
        <v>35</v>
      </c>
      <c r="AC171" s="8">
        <v>29</v>
      </c>
      <c r="AD171" s="8">
        <v>8</v>
      </c>
      <c r="AE171" s="8">
        <v>14</v>
      </c>
      <c r="AF171" s="8">
        <v>72.796352583586625</v>
      </c>
      <c r="AG171" s="8" t="s">
        <v>1686</v>
      </c>
      <c r="AH171" s="8" t="s">
        <v>1687</v>
      </c>
      <c r="AI171" s="60">
        <v>0</v>
      </c>
      <c r="AJ171" s="60">
        <v>0</v>
      </c>
      <c r="AK171" s="60">
        <v>0</v>
      </c>
      <c r="AL171" s="60">
        <f>Table2[[#This Row],[Company Direct Land Through FY20]]+Table2[[#This Row],[Company Direct Land FY20 and After]]</f>
        <v>0</v>
      </c>
      <c r="AM171" s="60">
        <v>0</v>
      </c>
      <c r="AN171" s="60">
        <v>0</v>
      </c>
      <c r="AO171" s="60">
        <v>0</v>
      </c>
      <c r="AP171" s="60">
        <f>Table2[[#This Row],[Company Direct Building Through FY20]]+Table2[[#This Row],[Company Direct Building FY20 and After]]</f>
        <v>0</v>
      </c>
      <c r="AQ171" s="60">
        <v>0</v>
      </c>
      <c r="AR171" s="60">
        <v>55.6248</v>
      </c>
      <c r="AS171" s="60">
        <v>0</v>
      </c>
      <c r="AT171" s="60">
        <f>Table2[[#This Row],[Mortgage Recording Tax Through FY20]]+Table2[[#This Row],[Mortgage Recording Tax FY20 and After]]</f>
        <v>55.6248</v>
      </c>
      <c r="AU171" s="60">
        <v>0</v>
      </c>
      <c r="AV171" s="60">
        <v>0</v>
      </c>
      <c r="AW171" s="60">
        <v>0</v>
      </c>
      <c r="AX171" s="60">
        <f>Table2[[#This Row],[Pilot Savings Through FY20]]+Table2[[#This Row],[Pilot Savings FY20 and After]]</f>
        <v>0</v>
      </c>
      <c r="AY171" s="60">
        <v>0</v>
      </c>
      <c r="AZ171" s="60">
        <v>55.6248</v>
      </c>
      <c r="BA171" s="60">
        <v>0</v>
      </c>
      <c r="BB171" s="60">
        <f>Table2[[#This Row],[Mortgage Recording Tax Exemption Through FY20]]+Table2[[#This Row],[Indirect and Induced Land FY20]]</f>
        <v>268.44200000000001</v>
      </c>
      <c r="BC171" s="60">
        <v>212.81720000000001</v>
      </c>
      <c r="BD171" s="60">
        <v>700.45169999999996</v>
      </c>
      <c r="BE171" s="60">
        <v>1971.4999</v>
      </c>
      <c r="BF171" s="60">
        <f>Table2[[#This Row],[Indirect and Induced Land Through FY20]]+Table2[[#This Row],[Indirect and Induced Land FY20 and After]]</f>
        <v>2671.9515999999999</v>
      </c>
      <c r="BG171" s="60">
        <v>754.5335</v>
      </c>
      <c r="BH171" s="60">
        <v>2483.4196999999999</v>
      </c>
      <c r="BI171" s="60">
        <v>6989.8635999999997</v>
      </c>
      <c r="BJ171" s="60">
        <f>Table2[[#This Row],[Indirect and Induced Building Through FY20]]+Table2[[#This Row],[Indirect and Induced Building FY20 and After]]</f>
        <v>9473.2832999999991</v>
      </c>
      <c r="BK171" s="60">
        <v>967.35069999999996</v>
      </c>
      <c r="BL171" s="60">
        <v>3183.8714</v>
      </c>
      <c r="BM171" s="60">
        <v>8961.3634999999995</v>
      </c>
      <c r="BN171" s="60">
        <f>Table2[[#This Row],[TOTAL Real Property Related Taxes Through FY20]]+Table2[[#This Row],[TOTAL Real Property Related Taxes FY20 and After]]</f>
        <v>12145.234899999999</v>
      </c>
      <c r="BO171" s="60">
        <v>1090.8792000000001</v>
      </c>
      <c r="BP171" s="60">
        <v>3712.5198</v>
      </c>
      <c r="BQ171" s="60">
        <v>10105.709999999999</v>
      </c>
      <c r="BR171" s="60">
        <f>Table2[[#This Row],[Company Direct Through FY20]]+Table2[[#This Row],[Company Direct FY20 and After]]</f>
        <v>13818.229799999999</v>
      </c>
      <c r="BS171" s="60">
        <v>0</v>
      </c>
      <c r="BT171" s="60">
        <v>0</v>
      </c>
      <c r="BU171" s="60">
        <v>0</v>
      </c>
      <c r="BV171" s="60">
        <f>Table2[[#This Row],[Sales Tax Exemption Through FY20]]+Table2[[#This Row],[Sales Tax Exemption FY20 and After]]</f>
        <v>0</v>
      </c>
      <c r="BW171" s="60">
        <v>0</v>
      </c>
      <c r="BX171" s="60">
        <v>0</v>
      </c>
      <c r="BY171" s="60">
        <v>0</v>
      </c>
      <c r="BZ171" s="60">
        <f>Table2[[#This Row],[Energy Tax Savings Through FY20]]+Table2[[#This Row],[Energy Tax Savings FY20 and After]]</f>
        <v>0</v>
      </c>
      <c r="CA171" s="60">
        <v>2.8096000000000001</v>
      </c>
      <c r="CB171" s="60">
        <v>18.541599999999999</v>
      </c>
      <c r="CC171" s="60">
        <v>19.532800000000002</v>
      </c>
      <c r="CD171" s="60">
        <f>Table2[[#This Row],[Tax Exempt Bond Savings Through FY20]]+Table2[[#This Row],[Tax Exempt Bond Savings FY20 and After]]</f>
        <v>38.074399999999997</v>
      </c>
      <c r="CE171" s="60">
        <v>1053.4997000000001</v>
      </c>
      <c r="CF171" s="60">
        <v>3732.7728000000002</v>
      </c>
      <c r="CG171" s="60">
        <v>9759.4318000000003</v>
      </c>
      <c r="CH171" s="60">
        <f>Table2[[#This Row],[Indirect and Induced Through FY20]]+Table2[[#This Row],[Indirect and Induced FY20 and After]]</f>
        <v>13492.204600000001</v>
      </c>
      <c r="CI171" s="60">
        <v>2141.5693000000001</v>
      </c>
      <c r="CJ171" s="60">
        <v>7426.7510000000002</v>
      </c>
      <c r="CK171" s="60">
        <v>19845.609</v>
      </c>
      <c r="CL171" s="60">
        <f>Table2[[#This Row],[TOTAL Income Consumption Use Taxes Through FY20]]+Table2[[#This Row],[TOTAL Income Consumption Use Taxes FY20 and After]]</f>
        <v>27272.36</v>
      </c>
      <c r="CM171" s="60">
        <v>2.8096000000000001</v>
      </c>
      <c r="CN171" s="60">
        <v>74.166399999999996</v>
      </c>
      <c r="CO171" s="60">
        <v>19.532800000000002</v>
      </c>
      <c r="CP171" s="60">
        <f>Table2[[#This Row],[Assistance Provided Through FY20]]+Table2[[#This Row],[Assistance Provided FY20 and After]]</f>
        <v>93.69919999999999</v>
      </c>
      <c r="CQ171" s="60">
        <v>0</v>
      </c>
      <c r="CR171" s="60">
        <v>0</v>
      </c>
      <c r="CS171" s="60">
        <v>0</v>
      </c>
      <c r="CT171" s="60">
        <f>Table2[[#This Row],[Recapture Cancellation Reduction Amount Through FY20]]+Table2[[#This Row],[Recapture Cancellation Reduction Amount FY20 and After]]</f>
        <v>0</v>
      </c>
      <c r="CU171" s="60">
        <v>0</v>
      </c>
      <c r="CV171" s="60">
        <v>0</v>
      </c>
      <c r="CW171" s="60">
        <v>0</v>
      </c>
      <c r="CX171" s="60">
        <f>Table2[[#This Row],[Penalty Paid Through FY20]]+Table2[[#This Row],[Penalty Paid FY20 and After]]</f>
        <v>0</v>
      </c>
      <c r="CY171" s="60">
        <v>2.8096000000000001</v>
      </c>
      <c r="CZ171" s="60">
        <v>74.166399999999996</v>
      </c>
      <c r="DA171" s="60">
        <v>19.532800000000002</v>
      </c>
      <c r="DB171" s="60">
        <f>Table2[[#This Row],[TOTAL Assistance Net of Recapture Penalties Through FY20]]+Table2[[#This Row],[TOTAL Assistance Net of Recapture Penalties FY20 and After]]</f>
        <v>93.69919999999999</v>
      </c>
      <c r="DC171" s="60">
        <v>1090.8792000000001</v>
      </c>
      <c r="DD171" s="60">
        <v>3768.1446000000001</v>
      </c>
      <c r="DE171" s="60">
        <v>10105.709999999999</v>
      </c>
      <c r="DF171" s="60">
        <f>Table2[[#This Row],[Company Direct Tax Revenue Before Assistance Through FY20]]+Table2[[#This Row],[Company Direct Tax Revenue Before Assistance FY20 and After]]</f>
        <v>13873.854599999999</v>
      </c>
      <c r="DG171" s="60">
        <v>2020.8504</v>
      </c>
      <c r="DH171" s="60">
        <v>6916.6441999999997</v>
      </c>
      <c r="DI171" s="60">
        <v>18720.795300000002</v>
      </c>
      <c r="DJ171" s="60">
        <f>Table2[[#This Row],[Indirect and Induced Tax Revenues FY20 and After]]+Table2[[#This Row],[Indirect and Induced Tax Revenues Through FY20]]</f>
        <v>25637.4395</v>
      </c>
      <c r="DK171" s="60">
        <v>3111.7296000000001</v>
      </c>
      <c r="DL171" s="60">
        <v>10684.7888</v>
      </c>
      <c r="DM171" s="60">
        <v>28826.505300000001</v>
      </c>
      <c r="DN171" s="60">
        <f>Table2[[#This Row],[TOTAL Tax Revenues Before Assistance FY20 and After]]+Table2[[#This Row],[TOTAL Tax Revenues Before Assistance Through FY20]]</f>
        <v>39511.294099999999</v>
      </c>
      <c r="DO171" s="60">
        <v>3108.92</v>
      </c>
      <c r="DP171" s="60">
        <v>10610.6224</v>
      </c>
      <c r="DQ171" s="60">
        <v>28806.9725</v>
      </c>
      <c r="DR171" s="60">
        <f>Table2[[#This Row],[TOTAL Tax Revenues Net of Assistance Recapture and Penalty Through FY20]]+Table2[[#This Row],[TOTAL Tax Revenues Net of Assistance Recapture and Penalty FY20 and After]]</f>
        <v>39417.594899999996</v>
      </c>
      <c r="DS171" s="60">
        <v>0</v>
      </c>
      <c r="DT171" s="60">
        <v>0</v>
      </c>
      <c r="DU171" s="60">
        <v>0</v>
      </c>
      <c r="DV171" s="60">
        <v>0</v>
      </c>
      <c r="DW171" s="74">
        <v>0</v>
      </c>
      <c r="DX171" s="74">
        <v>0</v>
      </c>
      <c r="DY171" s="74">
        <v>0</v>
      </c>
      <c r="DZ171" s="74">
        <v>658</v>
      </c>
      <c r="EA171" s="74">
        <v>0</v>
      </c>
      <c r="EB171" s="74">
        <v>0</v>
      </c>
      <c r="EC171" s="74">
        <v>0</v>
      </c>
      <c r="ED171" s="74">
        <v>658</v>
      </c>
      <c r="EE171" s="74">
        <v>0</v>
      </c>
      <c r="EF171" s="74">
        <v>0</v>
      </c>
      <c r="EG171" s="74">
        <v>0</v>
      </c>
      <c r="EH171" s="74">
        <v>100</v>
      </c>
      <c r="EI171" s="8">
        <f>Table2[[#This Row],[Total Industrial Employees FY20]]+Table2[[#This Row],[Total Restaurant Employees FY20]]+Table2[[#This Row],[Total Retail Employees FY20]]+Table2[[#This Row],[Total Other Employees FY20]]</f>
        <v>658</v>
      </c>
      <c r="EJ171" s="8">
        <f>Table2[[#This Row],[Number of Industrial Employees Earning More than Living Wage FY20]]+Table2[[#This Row],[Number of Restaurant Employees Earning More than Living Wage FY20]]+Table2[[#This Row],[Number of Retail Employees Earning More than Living Wage FY20]]+Table2[[#This Row],[Number of Other Employees Earning More than Living Wage FY20]]</f>
        <v>658</v>
      </c>
      <c r="EK171" s="72">
        <f>Table2[[#This Row],[Total Employees Earning More than Living Wage FY20]]/Table2[[#This Row],[Total Jobs FY20]]</f>
        <v>1</v>
      </c>
    </row>
    <row r="172" spans="1:141" x14ac:dyDescent="0.25">
      <c r="A172" s="9">
        <v>92449</v>
      </c>
      <c r="B172" s="11" t="s">
        <v>188</v>
      </c>
      <c r="C172" s="11" t="s">
        <v>642</v>
      </c>
      <c r="D172" s="11" t="s">
        <v>1045</v>
      </c>
      <c r="E172" s="15">
        <v>31</v>
      </c>
      <c r="F172" s="7">
        <v>15503</v>
      </c>
      <c r="G172" s="7">
        <v>2</v>
      </c>
      <c r="H172" s="7">
        <v>51520</v>
      </c>
      <c r="I172" s="7">
        <v>36500</v>
      </c>
      <c r="J172" s="7">
        <v>812320</v>
      </c>
      <c r="K172" s="11" t="s">
        <v>1048</v>
      </c>
      <c r="L172" s="11" t="s">
        <v>1112</v>
      </c>
      <c r="M172" s="11" t="s">
        <v>1113</v>
      </c>
      <c r="N172" s="18">
        <v>3500000</v>
      </c>
      <c r="O172" s="11" t="s">
        <v>1658</v>
      </c>
      <c r="P172" s="8">
        <v>173</v>
      </c>
      <c r="Q172" s="8">
        <v>0</v>
      </c>
      <c r="R172" s="8">
        <v>352</v>
      </c>
      <c r="S172" s="8">
        <v>0</v>
      </c>
      <c r="T172" s="8">
        <v>0</v>
      </c>
      <c r="U172" s="8">
        <v>525</v>
      </c>
      <c r="V172" s="8">
        <v>438</v>
      </c>
      <c r="W172" s="8">
        <v>0</v>
      </c>
      <c r="X172" s="8">
        <v>0</v>
      </c>
      <c r="Y172" s="8">
        <v>0</v>
      </c>
      <c r="Z172" s="8">
        <v>60</v>
      </c>
      <c r="AA172" s="19">
        <v>5</v>
      </c>
      <c r="AB172" s="8">
        <v>67</v>
      </c>
      <c r="AC172" s="8">
        <v>21</v>
      </c>
      <c r="AD172" s="8">
        <v>3</v>
      </c>
      <c r="AE172" s="8">
        <v>5</v>
      </c>
      <c r="AF172" s="8">
        <v>63.809523809523803</v>
      </c>
      <c r="AG172" s="8" t="s">
        <v>1686</v>
      </c>
      <c r="AH172" s="8" t="s">
        <v>1687</v>
      </c>
      <c r="AI172" s="60">
        <v>40.742600000000003</v>
      </c>
      <c r="AJ172" s="60">
        <v>398.23950000000002</v>
      </c>
      <c r="AK172" s="60">
        <v>47.831099999999999</v>
      </c>
      <c r="AL172" s="60">
        <f>Table2[[#This Row],[Company Direct Land Through FY20]]+Table2[[#This Row],[Company Direct Land FY20 and After]]</f>
        <v>446.07060000000001</v>
      </c>
      <c r="AM172" s="60">
        <v>75.6648</v>
      </c>
      <c r="AN172" s="60">
        <v>630.69029999999998</v>
      </c>
      <c r="AO172" s="60">
        <v>88.829300000000003</v>
      </c>
      <c r="AP172" s="60">
        <f>Table2[[#This Row],[Company Direct Building Through FY20]]+Table2[[#This Row],[Company Direct Building FY20 and After]]</f>
        <v>719.51959999999997</v>
      </c>
      <c r="AQ172" s="60">
        <v>0</v>
      </c>
      <c r="AR172" s="60">
        <v>43.862499999999997</v>
      </c>
      <c r="AS172" s="60">
        <v>0</v>
      </c>
      <c r="AT172" s="60">
        <f>Table2[[#This Row],[Mortgage Recording Tax Through FY20]]+Table2[[#This Row],[Mortgage Recording Tax FY20 and After]]</f>
        <v>43.862499999999997</v>
      </c>
      <c r="AU172" s="60">
        <v>116.4075</v>
      </c>
      <c r="AV172" s="60">
        <v>722.82249999999999</v>
      </c>
      <c r="AW172" s="60">
        <v>136.66040000000001</v>
      </c>
      <c r="AX172" s="60">
        <f>Table2[[#This Row],[Pilot Savings Through FY20]]+Table2[[#This Row],[Pilot Savings FY20 and After]]</f>
        <v>859.48289999999997</v>
      </c>
      <c r="AY172" s="60">
        <v>0</v>
      </c>
      <c r="AZ172" s="60">
        <v>43.862499999999997</v>
      </c>
      <c r="BA172" s="60">
        <v>0</v>
      </c>
      <c r="BB172" s="60">
        <f>Table2[[#This Row],[Mortgage Recording Tax Exemption Through FY20]]+Table2[[#This Row],[Indirect and Induced Land FY20]]</f>
        <v>266.1814</v>
      </c>
      <c r="BC172" s="60">
        <v>222.31890000000001</v>
      </c>
      <c r="BD172" s="60">
        <v>1541.3705</v>
      </c>
      <c r="BE172" s="60">
        <v>260.99860000000001</v>
      </c>
      <c r="BF172" s="60">
        <f>Table2[[#This Row],[Indirect and Induced Land Through FY20]]+Table2[[#This Row],[Indirect and Induced Land FY20 and After]]</f>
        <v>1802.3690999999999</v>
      </c>
      <c r="BG172" s="60">
        <v>788.22149999999999</v>
      </c>
      <c r="BH172" s="60">
        <v>5464.8590000000004</v>
      </c>
      <c r="BI172" s="60">
        <v>925.35820000000001</v>
      </c>
      <c r="BJ172" s="60">
        <f>Table2[[#This Row],[Indirect and Induced Building Through FY20]]+Table2[[#This Row],[Indirect and Induced Building FY20 and After]]</f>
        <v>6390.2172</v>
      </c>
      <c r="BK172" s="60">
        <v>1010.5403</v>
      </c>
      <c r="BL172" s="60">
        <v>7312.3368</v>
      </c>
      <c r="BM172" s="60">
        <v>1186.3568</v>
      </c>
      <c r="BN172" s="60">
        <f>Table2[[#This Row],[TOTAL Real Property Related Taxes Through FY20]]+Table2[[#This Row],[TOTAL Real Property Related Taxes FY20 and After]]</f>
        <v>8498.6936000000005</v>
      </c>
      <c r="BO172" s="60">
        <v>1403.8475000000001</v>
      </c>
      <c r="BP172" s="60">
        <v>11661.4107</v>
      </c>
      <c r="BQ172" s="60">
        <v>1648.0923</v>
      </c>
      <c r="BR172" s="60">
        <f>Table2[[#This Row],[Company Direct Through FY20]]+Table2[[#This Row],[Company Direct FY20 and After]]</f>
        <v>13309.503000000001</v>
      </c>
      <c r="BS172" s="60">
        <v>0</v>
      </c>
      <c r="BT172" s="60">
        <v>0</v>
      </c>
      <c r="BU172" s="60">
        <v>0</v>
      </c>
      <c r="BV172" s="60">
        <f>Table2[[#This Row],[Sales Tax Exemption Through FY20]]+Table2[[#This Row],[Sales Tax Exemption FY20 and After]]</f>
        <v>0</v>
      </c>
      <c r="BW172" s="60">
        <v>0</v>
      </c>
      <c r="BX172" s="60">
        <v>0</v>
      </c>
      <c r="BY172" s="60">
        <v>0</v>
      </c>
      <c r="BZ172" s="60">
        <f>Table2[[#This Row],[Energy Tax Savings Through FY20]]+Table2[[#This Row],[Energy Tax Savings FY20 and After]]</f>
        <v>0</v>
      </c>
      <c r="CA172" s="60">
        <v>0</v>
      </c>
      <c r="CB172" s="60">
        <v>0</v>
      </c>
      <c r="CC172" s="60">
        <v>0</v>
      </c>
      <c r="CD172" s="60">
        <f>Table2[[#This Row],[Tax Exempt Bond Savings Through FY20]]+Table2[[#This Row],[Tax Exempt Bond Savings FY20 and After]]</f>
        <v>0</v>
      </c>
      <c r="CE172" s="60">
        <v>1006.3457</v>
      </c>
      <c r="CF172" s="60">
        <v>8880.5635000000002</v>
      </c>
      <c r="CG172" s="60">
        <v>1181.432</v>
      </c>
      <c r="CH172" s="60">
        <f>Table2[[#This Row],[Indirect and Induced Through FY20]]+Table2[[#This Row],[Indirect and Induced FY20 and After]]</f>
        <v>10061.995500000001</v>
      </c>
      <c r="CI172" s="60">
        <v>2410.1932000000002</v>
      </c>
      <c r="CJ172" s="60">
        <v>20541.974200000001</v>
      </c>
      <c r="CK172" s="60">
        <v>2829.5243</v>
      </c>
      <c r="CL172" s="60">
        <f>Table2[[#This Row],[TOTAL Income Consumption Use Taxes Through FY20]]+Table2[[#This Row],[TOTAL Income Consumption Use Taxes FY20 and After]]</f>
        <v>23371.498500000002</v>
      </c>
      <c r="CM172" s="60">
        <v>116.4075</v>
      </c>
      <c r="CN172" s="60">
        <v>766.68499999999995</v>
      </c>
      <c r="CO172" s="60">
        <v>136.66040000000001</v>
      </c>
      <c r="CP172" s="60">
        <f>Table2[[#This Row],[Assistance Provided Through FY20]]+Table2[[#This Row],[Assistance Provided FY20 and After]]</f>
        <v>903.34539999999993</v>
      </c>
      <c r="CQ172" s="60">
        <v>0</v>
      </c>
      <c r="CR172" s="60">
        <v>0</v>
      </c>
      <c r="CS172" s="60">
        <v>0</v>
      </c>
      <c r="CT172" s="60">
        <f>Table2[[#This Row],[Recapture Cancellation Reduction Amount Through FY20]]+Table2[[#This Row],[Recapture Cancellation Reduction Amount FY20 and After]]</f>
        <v>0</v>
      </c>
      <c r="CU172" s="60">
        <v>0</v>
      </c>
      <c r="CV172" s="60">
        <v>0</v>
      </c>
      <c r="CW172" s="60">
        <v>0</v>
      </c>
      <c r="CX172" s="60">
        <f>Table2[[#This Row],[Penalty Paid Through FY20]]+Table2[[#This Row],[Penalty Paid FY20 and After]]</f>
        <v>0</v>
      </c>
      <c r="CY172" s="60">
        <v>116.4075</v>
      </c>
      <c r="CZ172" s="60">
        <v>766.68499999999995</v>
      </c>
      <c r="DA172" s="60">
        <v>136.66040000000001</v>
      </c>
      <c r="DB172" s="60">
        <f>Table2[[#This Row],[TOTAL Assistance Net of Recapture Penalties Through FY20]]+Table2[[#This Row],[TOTAL Assistance Net of Recapture Penalties FY20 and After]]</f>
        <v>903.34539999999993</v>
      </c>
      <c r="DC172" s="60">
        <v>1520.2548999999999</v>
      </c>
      <c r="DD172" s="60">
        <v>12734.203</v>
      </c>
      <c r="DE172" s="60">
        <v>1784.7527</v>
      </c>
      <c r="DF172" s="60">
        <f>Table2[[#This Row],[Company Direct Tax Revenue Before Assistance Through FY20]]+Table2[[#This Row],[Company Direct Tax Revenue Before Assistance FY20 and After]]</f>
        <v>14518.955699999999</v>
      </c>
      <c r="DG172" s="60">
        <v>2016.8860999999999</v>
      </c>
      <c r="DH172" s="60">
        <v>15886.793</v>
      </c>
      <c r="DI172" s="60">
        <v>2367.7887999999998</v>
      </c>
      <c r="DJ172" s="60">
        <f>Table2[[#This Row],[Indirect and Induced Tax Revenues FY20 and After]]+Table2[[#This Row],[Indirect and Induced Tax Revenues Through FY20]]</f>
        <v>18254.5818</v>
      </c>
      <c r="DK172" s="60">
        <v>3537.1410000000001</v>
      </c>
      <c r="DL172" s="60">
        <v>28620.995999999999</v>
      </c>
      <c r="DM172" s="60">
        <v>4152.5415000000003</v>
      </c>
      <c r="DN172" s="60">
        <f>Table2[[#This Row],[TOTAL Tax Revenues Before Assistance FY20 and After]]+Table2[[#This Row],[TOTAL Tax Revenues Before Assistance Through FY20]]</f>
        <v>32773.537499999999</v>
      </c>
      <c r="DO172" s="60">
        <v>3420.7334999999998</v>
      </c>
      <c r="DP172" s="60">
        <v>27854.311000000002</v>
      </c>
      <c r="DQ172" s="60">
        <v>4015.8811000000001</v>
      </c>
      <c r="DR172" s="60">
        <f>Table2[[#This Row],[TOTAL Tax Revenues Net of Assistance Recapture and Penalty Through FY20]]+Table2[[#This Row],[TOTAL Tax Revenues Net of Assistance Recapture and Penalty FY20 and After]]</f>
        <v>31870.1921</v>
      </c>
      <c r="DS172" s="60">
        <v>0</v>
      </c>
      <c r="DT172" s="60">
        <v>0</v>
      </c>
      <c r="DU172" s="60">
        <v>0</v>
      </c>
      <c r="DV172" s="60">
        <v>0</v>
      </c>
      <c r="DW172" s="74">
        <v>500</v>
      </c>
      <c r="DX172" s="74">
        <v>0</v>
      </c>
      <c r="DY172" s="74">
        <v>0</v>
      </c>
      <c r="DZ172" s="74">
        <v>25</v>
      </c>
      <c r="EA172" s="74">
        <v>500</v>
      </c>
      <c r="EB172" s="74">
        <v>0</v>
      </c>
      <c r="EC172" s="74">
        <v>0</v>
      </c>
      <c r="ED172" s="74">
        <v>25</v>
      </c>
      <c r="EE172" s="74">
        <v>100</v>
      </c>
      <c r="EF172" s="74">
        <v>0</v>
      </c>
      <c r="EG172" s="74">
        <v>0</v>
      </c>
      <c r="EH172" s="74">
        <v>100</v>
      </c>
      <c r="EI172" s="8">
        <f>Table2[[#This Row],[Total Industrial Employees FY20]]+Table2[[#This Row],[Total Restaurant Employees FY20]]+Table2[[#This Row],[Total Retail Employees FY20]]+Table2[[#This Row],[Total Other Employees FY20]]</f>
        <v>525</v>
      </c>
      <c r="EJ172" s="8">
        <f>Table2[[#This Row],[Number of Industrial Employees Earning More than Living Wage FY20]]+Table2[[#This Row],[Number of Restaurant Employees Earning More than Living Wage FY20]]+Table2[[#This Row],[Number of Retail Employees Earning More than Living Wage FY20]]+Table2[[#This Row],[Number of Other Employees Earning More than Living Wage FY20]]</f>
        <v>525</v>
      </c>
      <c r="EK172" s="72">
        <f>Table2[[#This Row],[Total Employees Earning More than Living Wage FY20]]/Table2[[#This Row],[Total Jobs FY20]]</f>
        <v>1</v>
      </c>
    </row>
    <row r="173" spans="1:141" x14ac:dyDescent="0.25">
      <c r="A173" s="9">
        <v>92245</v>
      </c>
      <c r="B173" s="11" t="s">
        <v>175</v>
      </c>
      <c r="C173" s="11" t="s">
        <v>629</v>
      </c>
      <c r="D173" s="11" t="s">
        <v>1043</v>
      </c>
      <c r="E173" s="15">
        <v>17</v>
      </c>
      <c r="F173" s="7">
        <v>2586</v>
      </c>
      <c r="G173" s="7">
        <v>12</v>
      </c>
      <c r="H173" s="7">
        <v>18200</v>
      </c>
      <c r="I173" s="7">
        <v>13720</v>
      </c>
      <c r="J173" s="7">
        <v>238990</v>
      </c>
      <c r="K173" s="11" t="s">
        <v>1048</v>
      </c>
      <c r="L173" s="11" t="s">
        <v>1096</v>
      </c>
      <c r="M173" s="11" t="s">
        <v>1066</v>
      </c>
      <c r="N173" s="18">
        <v>850000</v>
      </c>
      <c r="O173" s="11" t="s">
        <v>1658</v>
      </c>
      <c r="P173" s="8">
        <v>0</v>
      </c>
      <c r="Q173" s="8">
        <v>0</v>
      </c>
      <c r="R173" s="8">
        <v>0</v>
      </c>
      <c r="S173" s="8">
        <v>0</v>
      </c>
      <c r="T173" s="8">
        <v>0</v>
      </c>
      <c r="U173" s="8">
        <v>0</v>
      </c>
      <c r="V173" s="8">
        <v>0</v>
      </c>
      <c r="W173" s="8">
        <v>0</v>
      </c>
      <c r="X173" s="8">
        <v>0</v>
      </c>
      <c r="Y173" s="8">
        <v>0</v>
      </c>
      <c r="Z173" s="8">
        <v>12</v>
      </c>
      <c r="AA173" s="19">
        <v>0</v>
      </c>
      <c r="AB173" s="8">
        <v>0</v>
      </c>
      <c r="AC173" s="8">
        <v>0</v>
      </c>
      <c r="AD173" s="8">
        <v>0</v>
      </c>
      <c r="AE173" s="8">
        <v>0</v>
      </c>
      <c r="AF173" s="8">
        <v>0</v>
      </c>
      <c r="AI173" s="60">
        <v>18.010200000000001</v>
      </c>
      <c r="AJ173" s="60">
        <v>106.4218</v>
      </c>
      <c r="AK173" s="60">
        <v>0</v>
      </c>
      <c r="AL173" s="60">
        <f>Table2[[#This Row],[Company Direct Land Through FY20]]+Table2[[#This Row],[Company Direct Land FY20 and After]]</f>
        <v>106.4218</v>
      </c>
      <c r="AM173" s="60">
        <v>24.4129</v>
      </c>
      <c r="AN173" s="60">
        <v>131.33760000000001</v>
      </c>
      <c r="AO173" s="60">
        <v>0</v>
      </c>
      <c r="AP173" s="60">
        <f>Table2[[#This Row],[Company Direct Building Through FY20]]+Table2[[#This Row],[Company Direct Building FY20 and After]]</f>
        <v>131.33760000000001</v>
      </c>
      <c r="AQ173" s="60">
        <v>0</v>
      </c>
      <c r="AR173" s="60">
        <v>6.6352000000000002</v>
      </c>
      <c r="AS173" s="60">
        <v>0</v>
      </c>
      <c r="AT173" s="60">
        <f>Table2[[#This Row],[Mortgage Recording Tax Through FY20]]+Table2[[#This Row],[Mortgage Recording Tax FY20 and After]]</f>
        <v>6.6352000000000002</v>
      </c>
      <c r="AU173" s="60">
        <v>5.0926999999999998</v>
      </c>
      <c r="AV173" s="60">
        <v>103.02800000000001</v>
      </c>
      <c r="AW173" s="60">
        <v>0</v>
      </c>
      <c r="AX173" s="60">
        <f>Table2[[#This Row],[Pilot Savings Through FY20]]+Table2[[#This Row],[Pilot Savings FY20 and After]]</f>
        <v>103.02800000000001</v>
      </c>
      <c r="AY173" s="60">
        <v>0</v>
      </c>
      <c r="AZ173" s="60">
        <v>6.6352000000000002</v>
      </c>
      <c r="BA173" s="60">
        <v>0</v>
      </c>
      <c r="BB173" s="60">
        <f>Table2[[#This Row],[Mortgage Recording Tax Exemption Through FY20]]+Table2[[#This Row],[Indirect and Induced Land FY20]]</f>
        <v>6.6352000000000002</v>
      </c>
      <c r="BC173" s="60">
        <v>0</v>
      </c>
      <c r="BD173" s="60">
        <v>131.5772</v>
      </c>
      <c r="BE173" s="60">
        <v>0</v>
      </c>
      <c r="BF173" s="60">
        <f>Table2[[#This Row],[Indirect and Induced Land Through FY20]]+Table2[[#This Row],[Indirect and Induced Land FY20 and After]]</f>
        <v>131.5772</v>
      </c>
      <c r="BG173" s="60">
        <v>0</v>
      </c>
      <c r="BH173" s="60">
        <v>466.50110000000001</v>
      </c>
      <c r="BI173" s="60">
        <v>0</v>
      </c>
      <c r="BJ173" s="60">
        <f>Table2[[#This Row],[Indirect and Induced Building Through FY20]]+Table2[[#This Row],[Indirect and Induced Building FY20 and After]]</f>
        <v>466.50110000000001</v>
      </c>
      <c r="BK173" s="60">
        <v>37.330399999999997</v>
      </c>
      <c r="BL173" s="60">
        <v>732.80970000000002</v>
      </c>
      <c r="BM173" s="60">
        <v>0</v>
      </c>
      <c r="BN173" s="60">
        <f>Table2[[#This Row],[TOTAL Real Property Related Taxes Through FY20]]+Table2[[#This Row],[TOTAL Real Property Related Taxes FY20 and After]]</f>
        <v>732.80970000000002</v>
      </c>
      <c r="BO173" s="60">
        <v>0</v>
      </c>
      <c r="BP173" s="60">
        <v>1551.4292</v>
      </c>
      <c r="BQ173" s="60">
        <v>0</v>
      </c>
      <c r="BR173" s="60">
        <f>Table2[[#This Row],[Company Direct Through FY20]]+Table2[[#This Row],[Company Direct FY20 and After]]</f>
        <v>1551.4292</v>
      </c>
      <c r="BS173" s="60">
        <v>0</v>
      </c>
      <c r="BT173" s="60">
        <v>1.6993</v>
      </c>
      <c r="BU173" s="60">
        <v>0</v>
      </c>
      <c r="BV173" s="60">
        <f>Table2[[#This Row],[Sales Tax Exemption Through FY20]]+Table2[[#This Row],[Sales Tax Exemption FY20 and After]]</f>
        <v>1.6993</v>
      </c>
      <c r="BW173" s="60">
        <v>0</v>
      </c>
      <c r="BX173" s="60">
        <v>0</v>
      </c>
      <c r="BY173" s="60">
        <v>0</v>
      </c>
      <c r="BZ173" s="60">
        <f>Table2[[#This Row],[Energy Tax Savings Through FY20]]+Table2[[#This Row],[Energy Tax Savings FY20 and After]]</f>
        <v>0</v>
      </c>
      <c r="CA173" s="60">
        <v>0</v>
      </c>
      <c r="CB173" s="60">
        <v>0</v>
      </c>
      <c r="CC173" s="60">
        <v>0</v>
      </c>
      <c r="CD173" s="60">
        <f>Table2[[#This Row],[Tax Exempt Bond Savings Through FY20]]+Table2[[#This Row],[Tax Exempt Bond Savings FY20 and After]]</f>
        <v>0</v>
      </c>
      <c r="CE173" s="60">
        <v>0</v>
      </c>
      <c r="CF173" s="60">
        <v>801.32799999999997</v>
      </c>
      <c r="CG173" s="60">
        <v>0</v>
      </c>
      <c r="CH173" s="60">
        <f>Table2[[#This Row],[Indirect and Induced Through FY20]]+Table2[[#This Row],[Indirect and Induced FY20 and After]]</f>
        <v>801.32799999999997</v>
      </c>
      <c r="CI173" s="60">
        <v>0</v>
      </c>
      <c r="CJ173" s="60">
        <v>2351.0578999999998</v>
      </c>
      <c r="CK173" s="60">
        <v>0</v>
      </c>
      <c r="CL173" s="60">
        <f>Table2[[#This Row],[TOTAL Income Consumption Use Taxes Through FY20]]+Table2[[#This Row],[TOTAL Income Consumption Use Taxes FY20 and After]]</f>
        <v>2351.0578999999998</v>
      </c>
      <c r="CM173" s="60">
        <v>5.0926999999999998</v>
      </c>
      <c r="CN173" s="60">
        <v>111.3625</v>
      </c>
      <c r="CO173" s="60">
        <v>0</v>
      </c>
      <c r="CP173" s="60">
        <f>Table2[[#This Row],[Assistance Provided Through FY20]]+Table2[[#This Row],[Assistance Provided FY20 and After]]</f>
        <v>111.3625</v>
      </c>
      <c r="CQ173" s="60">
        <v>0</v>
      </c>
      <c r="CR173" s="60">
        <v>0</v>
      </c>
      <c r="CS173" s="60">
        <v>0</v>
      </c>
      <c r="CT173" s="60">
        <f>Table2[[#This Row],[Recapture Cancellation Reduction Amount Through FY20]]+Table2[[#This Row],[Recapture Cancellation Reduction Amount FY20 and After]]</f>
        <v>0</v>
      </c>
      <c r="CU173" s="60">
        <v>0</v>
      </c>
      <c r="CV173" s="60">
        <v>0</v>
      </c>
      <c r="CW173" s="60">
        <v>0</v>
      </c>
      <c r="CX173" s="60">
        <f>Table2[[#This Row],[Penalty Paid Through FY20]]+Table2[[#This Row],[Penalty Paid FY20 and After]]</f>
        <v>0</v>
      </c>
      <c r="CY173" s="60">
        <v>5.0926999999999998</v>
      </c>
      <c r="CZ173" s="60">
        <v>111.3625</v>
      </c>
      <c r="DA173" s="60">
        <v>0</v>
      </c>
      <c r="DB173" s="60">
        <f>Table2[[#This Row],[TOTAL Assistance Net of Recapture Penalties Through FY20]]+Table2[[#This Row],[TOTAL Assistance Net of Recapture Penalties FY20 and After]]</f>
        <v>111.3625</v>
      </c>
      <c r="DC173" s="60">
        <v>42.423099999999998</v>
      </c>
      <c r="DD173" s="60">
        <v>1795.8237999999999</v>
      </c>
      <c r="DE173" s="60">
        <v>0</v>
      </c>
      <c r="DF173" s="60">
        <f>Table2[[#This Row],[Company Direct Tax Revenue Before Assistance Through FY20]]+Table2[[#This Row],[Company Direct Tax Revenue Before Assistance FY20 and After]]</f>
        <v>1795.8237999999999</v>
      </c>
      <c r="DG173" s="60">
        <v>0</v>
      </c>
      <c r="DH173" s="60">
        <v>1399.4063000000001</v>
      </c>
      <c r="DI173" s="60">
        <v>0</v>
      </c>
      <c r="DJ173" s="60">
        <f>Table2[[#This Row],[Indirect and Induced Tax Revenues FY20 and After]]+Table2[[#This Row],[Indirect and Induced Tax Revenues Through FY20]]</f>
        <v>1399.4063000000001</v>
      </c>
      <c r="DK173" s="60">
        <v>42.423099999999998</v>
      </c>
      <c r="DL173" s="60">
        <v>3195.2301000000002</v>
      </c>
      <c r="DM173" s="60">
        <v>0</v>
      </c>
      <c r="DN173" s="60">
        <f>Table2[[#This Row],[TOTAL Tax Revenues Before Assistance FY20 and After]]+Table2[[#This Row],[TOTAL Tax Revenues Before Assistance Through FY20]]</f>
        <v>3195.2301000000002</v>
      </c>
      <c r="DO173" s="60">
        <v>37.330399999999997</v>
      </c>
      <c r="DP173" s="60">
        <v>3083.8676</v>
      </c>
      <c r="DQ173" s="60">
        <v>0</v>
      </c>
      <c r="DR173" s="60">
        <f>Table2[[#This Row],[TOTAL Tax Revenues Net of Assistance Recapture and Penalty Through FY20]]+Table2[[#This Row],[TOTAL Tax Revenues Net of Assistance Recapture and Penalty FY20 and After]]</f>
        <v>3083.8676</v>
      </c>
      <c r="DS173" s="60">
        <v>0</v>
      </c>
      <c r="DT173" s="60">
        <v>0</v>
      </c>
      <c r="DU173" s="60">
        <v>0</v>
      </c>
      <c r="DV173" s="60">
        <v>0</v>
      </c>
      <c r="DW173" s="75">
        <v>0</v>
      </c>
      <c r="DX173" s="75">
        <v>0</v>
      </c>
      <c r="DY173" s="75">
        <v>0</v>
      </c>
      <c r="DZ173" s="75">
        <v>0</v>
      </c>
      <c r="EA173" s="75">
        <v>0</v>
      </c>
      <c r="EB173" s="75">
        <v>0</v>
      </c>
      <c r="EC173" s="75">
        <v>0</v>
      </c>
      <c r="ED173" s="75">
        <v>0</v>
      </c>
      <c r="EE173" s="75">
        <v>0</v>
      </c>
      <c r="EF173" s="75">
        <v>0</v>
      </c>
      <c r="EG173" s="75">
        <v>0</v>
      </c>
      <c r="EH173" s="75">
        <v>0</v>
      </c>
      <c r="EI173" s="76">
        <v>0</v>
      </c>
      <c r="EJ173" s="76">
        <v>0</v>
      </c>
      <c r="EK173" s="77">
        <v>0</v>
      </c>
    </row>
    <row r="174" spans="1:141" x14ac:dyDescent="0.25">
      <c r="A174" s="9">
        <v>92950</v>
      </c>
      <c r="B174" s="11" t="s">
        <v>269</v>
      </c>
      <c r="C174" s="11" t="s">
        <v>723</v>
      </c>
      <c r="D174" s="11" t="s">
        <v>1045</v>
      </c>
      <c r="E174" s="15">
        <v>22</v>
      </c>
      <c r="F174" s="7">
        <v>764</v>
      </c>
      <c r="G174" s="7">
        <v>1</v>
      </c>
      <c r="H174" s="7">
        <v>310000</v>
      </c>
      <c r="I174" s="7">
        <v>328340</v>
      </c>
      <c r="J174" s="7">
        <v>424820</v>
      </c>
      <c r="K174" s="11" t="s">
        <v>1048</v>
      </c>
      <c r="L174" s="11" t="s">
        <v>1209</v>
      </c>
      <c r="M174" s="11" t="s">
        <v>1210</v>
      </c>
      <c r="N174" s="18">
        <v>1800000</v>
      </c>
      <c r="O174" s="11" t="s">
        <v>1676</v>
      </c>
      <c r="P174" s="8">
        <v>0</v>
      </c>
      <c r="Q174" s="8">
        <v>0</v>
      </c>
      <c r="R174" s="8">
        <v>450</v>
      </c>
      <c r="S174" s="8">
        <v>0</v>
      </c>
      <c r="T174" s="8">
        <v>0</v>
      </c>
      <c r="U174" s="8">
        <v>450</v>
      </c>
      <c r="V174" s="8">
        <v>450</v>
      </c>
      <c r="W174" s="8">
        <v>0</v>
      </c>
      <c r="X174" s="8">
        <v>0</v>
      </c>
      <c r="Y174" s="8">
        <v>787</v>
      </c>
      <c r="Z174" s="8">
        <v>2</v>
      </c>
      <c r="AA174" s="19">
        <v>47</v>
      </c>
      <c r="AB174" s="8">
        <v>0</v>
      </c>
      <c r="AC174" s="8">
        <v>0</v>
      </c>
      <c r="AD174" s="8">
        <v>5</v>
      </c>
      <c r="AE174" s="8">
        <v>47</v>
      </c>
      <c r="AF174" s="8">
        <v>38.444444444444443</v>
      </c>
      <c r="AG174" s="8" t="s">
        <v>1686</v>
      </c>
      <c r="AH174" s="8" t="s">
        <v>1687</v>
      </c>
      <c r="AI174" s="60">
        <v>498.2654</v>
      </c>
      <c r="AJ174" s="60">
        <v>3246.4335000000001</v>
      </c>
      <c r="AK174" s="60">
        <v>1416.5878</v>
      </c>
      <c r="AL174" s="60">
        <f>Table2[[#This Row],[Company Direct Land Through FY20]]+Table2[[#This Row],[Company Direct Land FY20 and After]]</f>
        <v>4663.0213000000003</v>
      </c>
      <c r="AM174" s="60">
        <v>892.87279999999998</v>
      </c>
      <c r="AN174" s="60">
        <v>4909.3945999999996</v>
      </c>
      <c r="AO174" s="60">
        <v>2538.4713000000002</v>
      </c>
      <c r="AP174" s="60">
        <f>Table2[[#This Row],[Company Direct Building Through FY20]]+Table2[[#This Row],[Company Direct Building FY20 and After]]</f>
        <v>7447.8658999999998</v>
      </c>
      <c r="AQ174" s="60">
        <v>0</v>
      </c>
      <c r="AR174" s="60">
        <v>0</v>
      </c>
      <c r="AS174" s="60">
        <v>0</v>
      </c>
      <c r="AT174" s="60">
        <f>Table2[[#This Row],[Mortgage Recording Tax Through FY20]]+Table2[[#This Row],[Mortgage Recording Tax FY20 and After]]</f>
        <v>0</v>
      </c>
      <c r="AU174" s="60">
        <v>819.34590000000003</v>
      </c>
      <c r="AV174" s="60">
        <v>3595.7849999999999</v>
      </c>
      <c r="AW174" s="60">
        <v>2329.4315000000001</v>
      </c>
      <c r="AX174" s="60">
        <f>Table2[[#This Row],[Pilot Savings Through FY20]]+Table2[[#This Row],[Pilot Savings FY20 and After]]</f>
        <v>5925.2165000000005</v>
      </c>
      <c r="AY174" s="60">
        <v>0</v>
      </c>
      <c r="AZ174" s="60">
        <v>0</v>
      </c>
      <c r="BA174" s="60">
        <v>0</v>
      </c>
      <c r="BB174" s="60">
        <f>Table2[[#This Row],[Mortgage Recording Tax Exemption Through FY20]]+Table2[[#This Row],[Indirect and Induced Land FY20]]</f>
        <v>764.53859999999997</v>
      </c>
      <c r="BC174" s="60">
        <v>764.53859999999997</v>
      </c>
      <c r="BD174" s="60">
        <v>6709.9270999999999</v>
      </c>
      <c r="BE174" s="60">
        <v>2173.6125999999999</v>
      </c>
      <c r="BF174" s="60">
        <f>Table2[[#This Row],[Indirect and Induced Land Through FY20]]+Table2[[#This Row],[Indirect and Induced Land FY20 and After]]</f>
        <v>8883.5396999999994</v>
      </c>
      <c r="BG174" s="60">
        <v>2710.6369</v>
      </c>
      <c r="BH174" s="60">
        <v>23789.742300000002</v>
      </c>
      <c r="BI174" s="60">
        <v>7706.4440999999997</v>
      </c>
      <c r="BJ174" s="60">
        <f>Table2[[#This Row],[Indirect and Induced Building Through FY20]]+Table2[[#This Row],[Indirect and Induced Building FY20 and After]]</f>
        <v>31496.186400000002</v>
      </c>
      <c r="BK174" s="60">
        <v>4046.9677999999999</v>
      </c>
      <c r="BL174" s="60">
        <v>35059.712500000001</v>
      </c>
      <c r="BM174" s="60">
        <v>11505.684300000001</v>
      </c>
      <c r="BN174" s="60">
        <f>Table2[[#This Row],[TOTAL Real Property Related Taxes Through FY20]]+Table2[[#This Row],[TOTAL Real Property Related Taxes FY20 and After]]</f>
        <v>46565.396800000002</v>
      </c>
      <c r="BO174" s="60">
        <v>5899.3711000000003</v>
      </c>
      <c r="BP174" s="60">
        <v>67012.738400000002</v>
      </c>
      <c r="BQ174" s="60">
        <v>16772.137699999999</v>
      </c>
      <c r="BR174" s="60">
        <f>Table2[[#This Row],[Company Direct Through FY20]]+Table2[[#This Row],[Company Direct FY20 and After]]</f>
        <v>83784.876099999994</v>
      </c>
      <c r="BS174" s="60">
        <v>0</v>
      </c>
      <c r="BT174" s="60">
        <v>94.743899999999996</v>
      </c>
      <c r="BU174" s="60">
        <v>0</v>
      </c>
      <c r="BV174" s="60">
        <f>Table2[[#This Row],[Sales Tax Exemption Through FY20]]+Table2[[#This Row],[Sales Tax Exemption FY20 and After]]</f>
        <v>94.743899999999996</v>
      </c>
      <c r="BW174" s="60">
        <v>0</v>
      </c>
      <c r="BX174" s="60">
        <v>18.386500000000002</v>
      </c>
      <c r="BY174" s="60">
        <v>0</v>
      </c>
      <c r="BZ174" s="60">
        <f>Table2[[#This Row],[Energy Tax Savings Through FY20]]+Table2[[#This Row],[Energy Tax Savings FY20 and After]]</f>
        <v>18.386500000000002</v>
      </c>
      <c r="CA174" s="60">
        <v>0</v>
      </c>
      <c r="CB174" s="60">
        <v>0</v>
      </c>
      <c r="CC174" s="60">
        <v>0</v>
      </c>
      <c r="CD174" s="60">
        <f>Table2[[#This Row],[Tax Exempt Bond Savings Through FY20]]+Table2[[#This Row],[Tax Exempt Bond Savings FY20 and After]]</f>
        <v>0</v>
      </c>
      <c r="CE174" s="60">
        <v>3460.7503000000002</v>
      </c>
      <c r="CF174" s="60">
        <v>37824.433900000004</v>
      </c>
      <c r="CG174" s="60">
        <v>9839.0458999999992</v>
      </c>
      <c r="CH174" s="60">
        <f>Table2[[#This Row],[Indirect and Induced Through FY20]]+Table2[[#This Row],[Indirect and Induced FY20 and After]]</f>
        <v>47663.479800000001</v>
      </c>
      <c r="CI174" s="60">
        <v>9360.1214</v>
      </c>
      <c r="CJ174" s="60">
        <v>104724.0419</v>
      </c>
      <c r="CK174" s="60">
        <v>26611.1836</v>
      </c>
      <c r="CL174" s="60">
        <f>Table2[[#This Row],[TOTAL Income Consumption Use Taxes Through FY20]]+Table2[[#This Row],[TOTAL Income Consumption Use Taxes FY20 and After]]</f>
        <v>131335.2255</v>
      </c>
      <c r="CM174" s="60">
        <v>819.34590000000003</v>
      </c>
      <c r="CN174" s="60">
        <v>3708.9153999999999</v>
      </c>
      <c r="CO174" s="60">
        <v>2329.4315000000001</v>
      </c>
      <c r="CP174" s="60">
        <f>Table2[[#This Row],[Assistance Provided Through FY20]]+Table2[[#This Row],[Assistance Provided FY20 and After]]</f>
        <v>6038.3469000000005</v>
      </c>
      <c r="CQ174" s="60">
        <v>0</v>
      </c>
      <c r="CR174" s="60">
        <v>0</v>
      </c>
      <c r="CS174" s="60">
        <v>0</v>
      </c>
      <c r="CT174" s="60">
        <f>Table2[[#This Row],[Recapture Cancellation Reduction Amount Through FY20]]+Table2[[#This Row],[Recapture Cancellation Reduction Amount FY20 and After]]</f>
        <v>0</v>
      </c>
      <c r="CU174" s="60">
        <v>0</v>
      </c>
      <c r="CV174" s="60">
        <v>0</v>
      </c>
      <c r="CW174" s="60">
        <v>0</v>
      </c>
      <c r="CX174" s="60">
        <f>Table2[[#This Row],[Penalty Paid Through FY20]]+Table2[[#This Row],[Penalty Paid FY20 and After]]</f>
        <v>0</v>
      </c>
      <c r="CY174" s="60">
        <v>819.34590000000003</v>
      </c>
      <c r="CZ174" s="60">
        <v>3708.9153999999999</v>
      </c>
      <c r="DA174" s="60">
        <v>2329.4315000000001</v>
      </c>
      <c r="DB174" s="60">
        <f>Table2[[#This Row],[TOTAL Assistance Net of Recapture Penalties Through FY20]]+Table2[[#This Row],[TOTAL Assistance Net of Recapture Penalties FY20 and After]]</f>
        <v>6038.3469000000005</v>
      </c>
      <c r="DC174" s="60">
        <v>7290.5092999999997</v>
      </c>
      <c r="DD174" s="60">
        <v>75168.566500000001</v>
      </c>
      <c r="DE174" s="60">
        <v>20727.196800000002</v>
      </c>
      <c r="DF174" s="60">
        <f>Table2[[#This Row],[Company Direct Tax Revenue Before Assistance Through FY20]]+Table2[[#This Row],[Company Direct Tax Revenue Before Assistance FY20 and After]]</f>
        <v>95895.763300000006</v>
      </c>
      <c r="DG174" s="60">
        <v>6935.9258</v>
      </c>
      <c r="DH174" s="60">
        <v>68324.103300000002</v>
      </c>
      <c r="DI174" s="60">
        <v>19719.102599999998</v>
      </c>
      <c r="DJ174" s="60">
        <f>Table2[[#This Row],[Indirect and Induced Tax Revenues FY20 and After]]+Table2[[#This Row],[Indirect and Induced Tax Revenues Through FY20]]</f>
        <v>88043.205900000001</v>
      </c>
      <c r="DK174" s="60">
        <v>14226.435100000001</v>
      </c>
      <c r="DL174" s="60">
        <v>143492.6698</v>
      </c>
      <c r="DM174" s="60">
        <v>40446.299400000004</v>
      </c>
      <c r="DN174" s="60">
        <f>Table2[[#This Row],[TOTAL Tax Revenues Before Assistance FY20 and After]]+Table2[[#This Row],[TOTAL Tax Revenues Before Assistance Through FY20]]</f>
        <v>183938.96919999999</v>
      </c>
      <c r="DO174" s="60">
        <v>13407.0892</v>
      </c>
      <c r="DP174" s="60">
        <v>139783.75440000001</v>
      </c>
      <c r="DQ174" s="60">
        <v>38116.867899999997</v>
      </c>
      <c r="DR174" s="60">
        <f>Table2[[#This Row],[TOTAL Tax Revenues Net of Assistance Recapture and Penalty Through FY20]]+Table2[[#This Row],[TOTAL Tax Revenues Net of Assistance Recapture and Penalty FY20 and After]]</f>
        <v>177900.62229999999</v>
      </c>
      <c r="DS174" s="60">
        <v>0</v>
      </c>
      <c r="DT174" s="60">
        <v>0</v>
      </c>
      <c r="DU174" s="60">
        <v>0</v>
      </c>
      <c r="DV174" s="60">
        <v>0</v>
      </c>
      <c r="DW174" s="74">
        <v>0</v>
      </c>
      <c r="DX174" s="74">
        <v>0</v>
      </c>
      <c r="DY174" s="74">
        <v>0</v>
      </c>
      <c r="DZ174" s="74">
        <v>450</v>
      </c>
      <c r="EA174" s="74">
        <v>0</v>
      </c>
      <c r="EB174" s="74">
        <v>0</v>
      </c>
      <c r="EC174" s="74">
        <v>0</v>
      </c>
      <c r="ED174" s="74">
        <v>450</v>
      </c>
      <c r="EE174" s="74">
        <v>0</v>
      </c>
      <c r="EF174" s="74">
        <v>0</v>
      </c>
      <c r="EG174" s="74">
        <v>0</v>
      </c>
      <c r="EH174" s="74">
        <v>100</v>
      </c>
      <c r="EI174" s="8">
        <f>Table2[[#This Row],[Total Industrial Employees FY20]]+Table2[[#This Row],[Total Restaurant Employees FY20]]+Table2[[#This Row],[Total Retail Employees FY20]]+Table2[[#This Row],[Total Other Employees FY20]]</f>
        <v>450</v>
      </c>
      <c r="EJ174" s="8">
        <f>Table2[[#This Row],[Number of Industrial Employees Earning More than Living Wage FY20]]+Table2[[#This Row],[Number of Restaurant Employees Earning More than Living Wage FY20]]+Table2[[#This Row],[Number of Retail Employees Earning More than Living Wage FY20]]+Table2[[#This Row],[Number of Other Employees Earning More than Living Wage FY20]]</f>
        <v>450</v>
      </c>
      <c r="EK174" s="72">
        <f>Table2[[#This Row],[Total Employees Earning More than Living Wage FY20]]/Table2[[#This Row],[Total Jobs FY20]]</f>
        <v>1</v>
      </c>
    </row>
    <row r="175" spans="1:141" x14ac:dyDescent="0.25">
      <c r="A175" s="9">
        <v>92670</v>
      </c>
      <c r="B175" s="11" t="s">
        <v>228</v>
      </c>
      <c r="C175" s="11" t="s">
        <v>682</v>
      </c>
      <c r="D175" s="11" t="s">
        <v>1045</v>
      </c>
      <c r="E175" s="15">
        <v>22</v>
      </c>
      <c r="F175" s="7">
        <v>732</v>
      </c>
      <c r="G175" s="7">
        <v>12</v>
      </c>
      <c r="H175" s="7">
        <v>9125</v>
      </c>
      <c r="I175" s="7">
        <v>10005</v>
      </c>
      <c r="J175" s="7">
        <v>332813</v>
      </c>
      <c r="K175" s="11" t="s">
        <v>1048</v>
      </c>
      <c r="L175" s="11" t="s">
        <v>1165</v>
      </c>
      <c r="M175" s="11" t="s">
        <v>1119</v>
      </c>
      <c r="N175" s="18">
        <v>1501000</v>
      </c>
      <c r="O175" s="11" t="s">
        <v>1658</v>
      </c>
      <c r="P175" s="8">
        <v>3</v>
      </c>
      <c r="Q175" s="8">
        <v>0</v>
      </c>
      <c r="R175" s="8">
        <v>23</v>
      </c>
      <c r="S175" s="8">
        <v>0</v>
      </c>
      <c r="T175" s="8">
        <v>0</v>
      </c>
      <c r="U175" s="8">
        <v>26</v>
      </c>
      <c r="V175" s="8">
        <v>24</v>
      </c>
      <c r="W175" s="8">
        <v>0</v>
      </c>
      <c r="X175" s="8">
        <v>0</v>
      </c>
      <c r="Y175" s="8">
        <v>0</v>
      </c>
      <c r="Z175" s="8">
        <v>4</v>
      </c>
      <c r="AA175" s="19">
        <v>0</v>
      </c>
      <c r="AB175" s="8">
        <v>0</v>
      </c>
      <c r="AC175" s="8">
        <v>0</v>
      </c>
      <c r="AD175" s="8">
        <v>0</v>
      </c>
      <c r="AE175" s="8">
        <v>0</v>
      </c>
      <c r="AF175" s="8">
        <v>73.076923076923066</v>
      </c>
      <c r="AG175" s="8" t="s">
        <v>1686</v>
      </c>
      <c r="AH175" s="8" t="s">
        <v>1686</v>
      </c>
      <c r="AI175" s="60">
        <v>9.1929999999999996</v>
      </c>
      <c r="AJ175" s="60">
        <v>141.13339999999999</v>
      </c>
      <c r="AK175" s="60">
        <v>16.078099999999999</v>
      </c>
      <c r="AL175" s="60">
        <f>Table2[[#This Row],[Company Direct Land Through FY20]]+Table2[[#This Row],[Company Direct Land FY20 and After]]</f>
        <v>157.2115</v>
      </c>
      <c r="AM175" s="60">
        <v>13.434100000000001</v>
      </c>
      <c r="AN175" s="60">
        <v>258.79340000000002</v>
      </c>
      <c r="AO175" s="60">
        <v>23.495699999999999</v>
      </c>
      <c r="AP175" s="60">
        <f>Table2[[#This Row],[Company Direct Building Through FY20]]+Table2[[#This Row],[Company Direct Building FY20 and After]]</f>
        <v>282.28910000000002</v>
      </c>
      <c r="AQ175" s="60">
        <v>0</v>
      </c>
      <c r="AR175" s="60">
        <v>18.158799999999999</v>
      </c>
      <c r="AS175" s="60">
        <v>0</v>
      </c>
      <c r="AT175" s="60">
        <f>Table2[[#This Row],[Mortgage Recording Tax Through FY20]]+Table2[[#This Row],[Mortgage Recording Tax FY20 and After]]</f>
        <v>18.158799999999999</v>
      </c>
      <c r="AU175" s="60">
        <v>14.5427</v>
      </c>
      <c r="AV175" s="60">
        <v>188.42490000000001</v>
      </c>
      <c r="AW175" s="60">
        <v>25.4345</v>
      </c>
      <c r="AX175" s="60">
        <f>Table2[[#This Row],[Pilot Savings Through FY20]]+Table2[[#This Row],[Pilot Savings FY20 and After]]</f>
        <v>213.85939999999999</v>
      </c>
      <c r="AY175" s="60">
        <v>0</v>
      </c>
      <c r="AZ175" s="60">
        <v>18.158799999999999</v>
      </c>
      <c r="BA175" s="60">
        <v>0</v>
      </c>
      <c r="BB175" s="60">
        <f>Table2[[#This Row],[Mortgage Recording Tax Exemption Through FY20]]+Table2[[#This Row],[Indirect and Induced Land FY20]]</f>
        <v>37.108599999999996</v>
      </c>
      <c r="BC175" s="60">
        <v>18.9498</v>
      </c>
      <c r="BD175" s="60">
        <v>139.7859</v>
      </c>
      <c r="BE175" s="60">
        <v>33.142299999999999</v>
      </c>
      <c r="BF175" s="60">
        <f>Table2[[#This Row],[Indirect and Induced Land Through FY20]]+Table2[[#This Row],[Indirect and Induced Land FY20 and After]]</f>
        <v>172.9282</v>
      </c>
      <c r="BG175" s="60">
        <v>67.1858</v>
      </c>
      <c r="BH175" s="60">
        <v>495.60480000000001</v>
      </c>
      <c r="BI175" s="60">
        <v>117.5047</v>
      </c>
      <c r="BJ175" s="60">
        <f>Table2[[#This Row],[Indirect and Induced Building Through FY20]]+Table2[[#This Row],[Indirect and Induced Building FY20 and After]]</f>
        <v>613.10950000000003</v>
      </c>
      <c r="BK175" s="60">
        <v>94.22</v>
      </c>
      <c r="BL175" s="60">
        <v>846.89260000000002</v>
      </c>
      <c r="BM175" s="60">
        <v>164.78630000000001</v>
      </c>
      <c r="BN175" s="60">
        <f>Table2[[#This Row],[TOTAL Real Property Related Taxes Through FY20]]+Table2[[#This Row],[TOTAL Real Property Related Taxes FY20 and After]]</f>
        <v>1011.6789</v>
      </c>
      <c r="BO175" s="60">
        <v>224.19900000000001</v>
      </c>
      <c r="BP175" s="60">
        <v>1838.6087</v>
      </c>
      <c r="BQ175" s="60">
        <v>392.11290000000002</v>
      </c>
      <c r="BR175" s="60">
        <f>Table2[[#This Row],[Company Direct Through FY20]]+Table2[[#This Row],[Company Direct FY20 and After]]</f>
        <v>2230.7215999999999</v>
      </c>
      <c r="BS175" s="60">
        <v>0</v>
      </c>
      <c r="BT175" s="60">
        <v>13.8695</v>
      </c>
      <c r="BU175" s="60">
        <v>0</v>
      </c>
      <c r="BV175" s="60">
        <f>Table2[[#This Row],[Sales Tax Exemption Through FY20]]+Table2[[#This Row],[Sales Tax Exemption FY20 and After]]</f>
        <v>13.8695</v>
      </c>
      <c r="BW175" s="60">
        <v>0</v>
      </c>
      <c r="BX175" s="60">
        <v>0</v>
      </c>
      <c r="BY175" s="60">
        <v>0</v>
      </c>
      <c r="BZ175" s="60">
        <f>Table2[[#This Row],[Energy Tax Savings Through FY20]]+Table2[[#This Row],[Energy Tax Savings FY20 and After]]</f>
        <v>0</v>
      </c>
      <c r="CA175" s="60">
        <v>0</v>
      </c>
      <c r="CB175" s="60">
        <v>0</v>
      </c>
      <c r="CC175" s="60">
        <v>0</v>
      </c>
      <c r="CD175" s="60">
        <f>Table2[[#This Row],[Tax Exempt Bond Savings Through FY20]]+Table2[[#This Row],[Tax Exempt Bond Savings FY20 and After]]</f>
        <v>0</v>
      </c>
      <c r="CE175" s="60">
        <v>85.778099999999995</v>
      </c>
      <c r="CF175" s="60">
        <v>804.47789999999998</v>
      </c>
      <c r="CG175" s="60">
        <v>150.0215</v>
      </c>
      <c r="CH175" s="60">
        <f>Table2[[#This Row],[Indirect and Induced Through FY20]]+Table2[[#This Row],[Indirect and Induced FY20 and After]]</f>
        <v>954.49939999999992</v>
      </c>
      <c r="CI175" s="60">
        <v>309.97710000000001</v>
      </c>
      <c r="CJ175" s="60">
        <v>2629.2170999999998</v>
      </c>
      <c r="CK175" s="60">
        <v>542.13440000000003</v>
      </c>
      <c r="CL175" s="60">
        <f>Table2[[#This Row],[TOTAL Income Consumption Use Taxes Through FY20]]+Table2[[#This Row],[TOTAL Income Consumption Use Taxes FY20 and After]]</f>
        <v>3171.3514999999998</v>
      </c>
      <c r="CM175" s="60">
        <v>14.5427</v>
      </c>
      <c r="CN175" s="60">
        <v>220.45320000000001</v>
      </c>
      <c r="CO175" s="60">
        <v>25.4345</v>
      </c>
      <c r="CP175" s="60">
        <f>Table2[[#This Row],[Assistance Provided Through FY20]]+Table2[[#This Row],[Assistance Provided FY20 and After]]</f>
        <v>245.8877</v>
      </c>
      <c r="CQ175" s="60">
        <v>0</v>
      </c>
      <c r="CR175" s="60">
        <v>0</v>
      </c>
      <c r="CS175" s="60">
        <v>0</v>
      </c>
      <c r="CT175" s="60">
        <f>Table2[[#This Row],[Recapture Cancellation Reduction Amount Through FY20]]+Table2[[#This Row],[Recapture Cancellation Reduction Amount FY20 and After]]</f>
        <v>0</v>
      </c>
      <c r="CU175" s="60">
        <v>0</v>
      </c>
      <c r="CV175" s="60">
        <v>0</v>
      </c>
      <c r="CW175" s="60">
        <v>0</v>
      </c>
      <c r="CX175" s="60">
        <f>Table2[[#This Row],[Penalty Paid Through FY20]]+Table2[[#This Row],[Penalty Paid FY20 and After]]</f>
        <v>0</v>
      </c>
      <c r="CY175" s="60">
        <v>14.5427</v>
      </c>
      <c r="CZ175" s="60">
        <v>220.45320000000001</v>
      </c>
      <c r="DA175" s="60">
        <v>25.4345</v>
      </c>
      <c r="DB175" s="60">
        <f>Table2[[#This Row],[TOTAL Assistance Net of Recapture Penalties Through FY20]]+Table2[[#This Row],[TOTAL Assistance Net of Recapture Penalties FY20 and After]]</f>
        <v>245.8877</v>
      </c>
      <c r="DC175" s="60">
        <v>246.8261</v>
      </c>
      <c r="DD175" s="60">
        <v>2256.6943000000001</v>
      </c>
      <c r="DE175" s="60">
        <v>431.68669999999997</v>
      </c>
      <c r="DF175" s="60">
        <f>Table2[[#This Row],[Company Direct Tax Revenue Before Assistance Through FY20]]+Table2[[#This Row],[Company Direct Tax Revenue Before Assistance FY20 and After]]</f>
        <v>2688.3810000000003</v>
      </c>
      <c r="DG175" s="60">
        <v>171.91370000000001</v>
      </c>
      <c r="DH175" s="60">
        <v>1439.8686</v>
      </c>
      <c r="DI175" s="60">
        <v>300.66849999999999</v>
      </c>
      <c r="DJ175" s="60">
        <f>Table2[[#This Row],[Indirect and Induced Tax Revenues FY20 and After]]+Table2[[#This Row],[Indirect and Induced Tax Revenues Through FY20]]</f>
        <v>1740.5371</v>
      </c>
      <c r="DK175" s="60">
        <v>418.7398</v>
      </c>
      <c r="DL175" s="60">
        <v>3696.5628999999999</v>
      </c>
      <c r="DM175" s="60">
        <v>732.35519999999997</v>
      </c>
      <c r="DN175" s="60">
        <f>Table2[[#This Row],[TOTAL Tax Revenues Before Assistance FY20 and After]]+Table2[[#This Row],[TOTAL Tax Revenues Before Assistance Through FY20]]</f>
        <v>4428.9180999999999</v>
      </c>
      <c r="DO175" s="60">
        <v>404.19709999999998</v>
      </c>
      <c r="DP175" s="60">
        <v>3476.1097</v>
      </c>
      <c r="DQ175" s="60">
        <v>706.92070000000001</v>
      </c>
      <c r="DR175" s="60">
        <f>Table2[[#This Row],[TOTAL Tax Revenues Net of Assistance Recapture and Penalty Through FY20]]+Table2[[#This Row],[TOTAL Tax Revenues Net of Assistance Recapture and Penalty FY20 and After]]</f>
        <v>4183.0303999999996</v>
      </c>
      <c r="DS175" s="60">
        <v>0</v>
      </c>
      <c r="DT175" s="60">
        <v>0</v>
      </c>
      <c r="DU175" s="60">
        <v>0</v>
      </c>
      <c r="DV175" s="60">
        <v>0</v>
      </c>
      <c r="DW175" s="74">
        <v>26</v>
      </c>
      <c r="DX175" s="74">
        <v>0</v>
      </c>
      <c r="DY175" s="74">
        <v>0</v>
      </c>
      <c r="DZ175" s="74">
        <v>0</v>
      </c>
      <c r="EA175" s="74">
        <v>26</v>
      </c>
      <c r="EB175" s="74">
        <v>0</v>
      </c>
      <c r="EC175" s="74">
        <v>0</v>
      </c>
      <c r="ED175" s="74">
        <v>0</v>
      </c>
      <c r="EE175" s="74">
        <v>100</v>
      </c>
      <c r="EF175" s="74">
        <v>0</v>
      </c>
      <c r="EG175" s="74">
        <v>0</v>
      </c>
      <c r="EH175" s="74">
        <v>0</v>
      </c>
      <c r="EI175" s="8">
        <f>Table2[[#This Row],[Total Industrial Employees FY20]]+Table2[[#This Row],[Total Restaurant Employees FY20]]+Table2[[#This Row],[Total Retail Employees FY20]]+Table2[[#This Row],[Total Other Employees FY20]]</f>
        <v>26</v>
      </c>
      <c r="EJ175" s="8">
        <f>Table2[[#This Row],[Number of Industrial Employees Earning More than Living Wage FY20]]+Table2[[#This Row],[Number of Restaurant Employees Earning More than Living Wage FY20]]+Table2[[#This Row],[Number of Retail Employees Earning More than Living Wage FY20]]+Table2[[#This Row],[Number of Other Employees Earning More than Living Wage FY20]]</f>
        <v>26</v>
      </c>
      <c r="EK175" s="72">
        <f>Table2[[#This Row],[Total Employees Earning More than Living Wage FY20]]/Table2[[#This Row],[Total Jobs FY20]]</f>
        <v>1</v>
      </c>
    </row>
    <row r="176" spans="1:141" x14ac:dyDescent="0.25">
      <c r="A176" s="9">
        <v>92846</v>
      </c>
      <c r="B176" s="11" t="s">
        <v>195</v>
      </c>
      <c r="C176" s="11" t="s">
        <v>649</v>
      </c>
      <c r="D176" s="11" t="s">
        <v>1046</v>
      </c>
      <c r="E176" s="15">
        <v>3</v>
      </c>
      <c r="F176" s="7">
        <v>1013</v>
      </c>
      <c r="G176" s="7">
        <v>29</v>
      </c>
      <c r="H176" s="7">
        <v>27156</v>
      </c>
      <c r="I176" s="7">
        <v>1100000</v>
      </c>
      <c r="J176" s="7">
        <v>541211</v>
      </c>
      <c r="K176" s="11" t="s">
        <v>1062</v>
      </c>
      <c r="L176" s="11" t="s">
        <v>1123</v>
      </c>
      <c r="M176" s="11" t="s">
        <v>1124</v>
      </c>
      <c r="N176" s="18">
        <v>159900000</v>
      </c>
      <c r="O176" s="11" t="s">
        <v>1672</v>
      </c>
      <c r="P176" s="8">
        <v>0</v>
      </c>
      <c r="Q176" s="8">
        <v>0</v>
      </c>
      <c r="R176" s="8">
        <v>8203</v>
      </c>
      <c r="S176" s="8">
        <v>0</v>
      </c>
      <c r="T176" s="8">
        <v>285</v>
      </c>
      <c r="U176" s="8">
        <v>8488</v>
      </c>
      <c r="V176" s="8">
        <v>8488</v>
      </c>
      <c r="W176" s="8">
        <v>0</v>
      </c>
      <c r="X176" s="8">
        <v>3503</v>
      </c>
      <c r="Y176" s="8">
        <v>3349</v>
      </c>
      <c r="Z176" s="8">
        <v>3052</v>
      </c>
      <c r="AA176" s="19">
        <v>49</v>
      </c>
      <c r="AB176" s="8">
        <v>0</v>
      </c>
      <c r="AC176" s="8">
        <v>0</v>
      </c>
      <c r="AD176" s="8">
        <v>2</v>
      </c>
      <c r="AE176" s="8">
        <v>49</v>
      </c>
      <c r="AF176" s="8">
        <v>44.333176248821864</v>
      </c>
      <c r="AG176" s="8" t="s">
        <v>1686</v>
      </c>
      <c r="AH176" s="8" t="s">
        <v>1686</v>
      </c>
      <c r="AI176" s="60">
        <v>9773.0674999999992</v>
      </c>
      <c r="AJ176" s="60">
        <v>72166.383600000001</v>
      </c>
      <c r="AK176" s="60">
        <v>6007.2295000000004</v>
      </c>
      <c r="AL176" s="60">
        <f>Table2[[#This Row],[Company Direct Land Through FY20]]+Table2[[#This Row],[Company Direct Land FY20 and After]]</f>
        <v>78173.613100000002</v>
      </c>
      <c r="AM176" s="60">
        <v>18149.982499999998</v>
      </c>
      <c r="AN176" s="60">
        <v>114576.0708</v>
      </c>
      <c r="AO176" s="60">
        <v>11156.2834</v>
      </c>
      <c r="AP176" s="60">
        <f>Table2[[#This Row],[Company Direct Building Through FY20]]+Table2[[#This Row],[Company Direct Building FY20 and After]]</f>
        <v>125732.3542</v>
      </c>
      <c r="AQ176" s="60">
        <v>0</v>
      </c>
      <c r="AR176" s="60">
        <v>0</v>
      </c>
      <c r="AS176" s="60">
        <v>0</v>
      </c>
      <c r="AT176" s="60">
        <f>Table2[[#This Row],[Mortgage Recording Tax Through FY20]]+Table2[[#This Row],[Mortgage Recording Tax FY20 and After]]</f>
        <v>0</v>
      </c>
      <c r="AU176" s="60">
        <v>0</v>
      </c>
      <c r="AV176" s="60">
        <v>0</v>
      </c>
      <c r="AW176" s="60">
        <v>0</v>
      </c>
      <c r="AX176" s="60">
        <f>Table2[[#This Row],[Pilot Savings Through FY20]]+Table2[[#This Row],[Pilot Savings FY20 and After]]</f>
        <v>0</v>
      </c>
      <c r="AY176" s="60">
        <v>0</v>
      </c>
      <c r="AZ176" s="60">
        <v>0</v>
      </c>
      <c r="BA176" s="60">
        <v>0</v>
      </c>
      <c r="BB176" s="60">
        <f>Table2[[#This Row],[Mortgage Recording Tax Exemption Through FY20]]+Table2[[#This Row],[Indirect and Induced Land FY20]]</f>
        <v>8279.9740999999995</v>
      </c>
      <c r="BC176" s="60">
        <v>8279.9740999999995</v>
      </c>
      <c r="BD176" s="60">
        <v>48515.088100000001</v>
      </c>
      <c r="BE176" s="60">
        <v>5089.4669999999996</v>
      </c>
      <c r="BF176" s="60">
        <f>Table2[[#This Row],[Indirect and Induced Land Through FY20]]+Table2[[#This Row],[Indirect and Induced Land FY20 and After]]</f>
        <v>53604.555099999998</v>
      </c>
      <c r="BG176" s="60">
        <v>29356.2719</v>
      </c>
      <c r="BH176" s="60">
        <v>172008.0399</v>
      </c>
      <c r="BI176" s="60">
        <v>18044.474099999999</v>
      </c>
      <c r="BJ176" s="60">
        <f>Table2[[#This Row],[Indirect and Induced Building Through FY20]]+Table2[[#This Row],[Indirect and Induced Building FY20 and After]]</f>
        <v>190052.514</v>
      </c>
      <c r="BK176" s="60">
        <v>65559.296000000002</v>
      </c>
      <c r="BL176" s="60">
        <v>407265.58240000001</v>
      </c>
      <c r="BM176" s="60">
        <v>40297.453999999998</v>
      </c>
      <c r="BN176" s="60">
        <f>Table2[[#This Row],[TOTAL Real Property Related Taxes Through FY20]]+Table2[[#This Row],[TOTAL Real Property Related Taxes FY20 and After]]</f>
        <v>447563.03639999998</v>
      </c>
      <c r="BO176" s="60">
        <v>50784.813499999997</v>
      </c>
      <c r="BP176" s="60">
        <v>354469.89159999997</v>
      </c>
      <c r="BQ176" s="60">
        <v>31215.995500000001</v>
      </c>
      <c r="BR176" s="60">
        <f>Table2[[#This Row],[Company Direct Through FY20]]+Table2[[#This Row],[Company Direct FY20 and After]]</f>
        <v>385685.88709999999</v>
      </c>
      <c r="BS176" s="60">
        <v>8.2500000000000004E-2</v>
      </c>
      <c r="BT176" s="60">
        <v>181.12989999999999</v>
      </c>
      <c r="BU176" s="60">
        <v>8818.8701000000001</v>
      </c>
      <c r="BV176" s="60">
        <f>Table2[[#This Row],[Sales Tax Exemption Through FY20]]+Table2[[#This Row],[Sales Tax Exemption FY20 and After]]</f>
        <v>9000</v>
      </c>
      <c r="BW176" s="60">
        <v>0</v>
      </c>
      <c r="BX176" s="60">
        <v>184.29490000000001</v>
      </c>
      <c r="BY176" s="60">
        <v>0</v>
      </c>
      <c r="BZ176" s="60">
        <f>Table2[[#This Row],[Energy Tax Savings Through FY20]]+Table2[[#This Row],[Energy Tax Savings FY20 and After]]</f>
        <v>184.29490000000001</v>
      </c>
      <c r="CA176" s="60">
        <v>0</v>
      </c>
      <c r="CB176" s="60">
        <v>0</v>
      </c>
      <c r="CC176" s="60">
        <v>0</v>
      </c>
      <c r="CD176" s="60">
        <f>Table2[[#This Row],[Tax Exempt Bond Savings Through FY20]]+Table2[[#This Row],[Tax Exempt Bond Savings FY20 and After]]</f>
        <v>0</v>
      </c>
      <c r="CE176" s="60">
        <v>33556.618999999999</v>
      </c>
      <c r="CF176" s="60">
        <v>240503.20619999999</v>
      </c>
      <c r="CG176" s="60">
        <v>20626.3092</v>
      </c>
      <c r="CH176" s="60">
        <f>Table2[[#This Row],[Indirect and Induced Through FY20]]+Table2[[#This Row],[Indirect and Induced FY20 and After]]</f>
        <v>261129.51539999997</v>
      </c>
      <c r="CI176" s="60">
        <v>84341.35</v>
      </c>
      <c r="CJ176" s="60">
        <v>594607.67299999995</v>
      </c>
      <c r="CK176" s="60">
        <v>43023.434600000001</v>
      </c>
      <c r="CL176" s="60">
        <f>Table2[[#This Row],[TOTAL Income Consumption Use Taxes Through FY20]]+Table2[[#This Row],[TOTAL Income Consumption Use Taxes FY20 and After]]</f>
        <v>637631.10759999999</v>
      </c>
      <c r="CM176" s="60">
        <v>8.2500000000000004E-2</v>
      </c>
      <c r="CN176" s="60">
        <v>365.4248</v>
      </c>
      <c r="CO176" s="60">
        <v>8818.8701000000001</v>
      </c>
      <c r="CP176" s="60">
        <f>Table2[[#This Row],[Assistance Provided Through FY20]]+Table2[[#This Row],[Assistance Provided FY20 and After]]</f>
        <v>9184.2949000000008</v>
      </c>
      <c r="CQ176" s="60">
        <v>0</v>
      </c>
      <c r="CR176" s="60">
        <v>116.05029999999999</v>
      </c>
      <c r="CS176" s="60">
        <v>0</v>
      </c>
      <c r="CT176" s="60">
        <f>Table2[[#This Row],[Recapture Cancellation Reduction Amount Through FY20]]+Table2[[#This Row],[Recapture Cancellation Reduction Amount FY20 and After]]</f>
        <v>116.05029999999999</v>
      </c>
      <c r="CU176" s="60">
        <v>0</v>
      </c>
      <c r="CV176" s="60">
        <v>0</v>
      </c>
      <c r="CW176" s="60">
        <v>0</v>
      </c>
      <c r="CX176" s="60">
        <f>Table2[[#This Row],[Penalty Paid Through FY20]]+Table2[[#This Row],[Penalty Paid FY20 and After]]</f>
        <v>0</v>
      </c>
      <c r="CY176" s="60">
        <v>8.2500000000000004E-2</v>
      </c>
      <c r="CZ176" s="60">
        <v>249.37450000000001</v>
      </c>
      <c r="DA176" s="60">
        <v>8818.8701000000001</v>
      </c>
      <c r="DB176" s="60">
        <f>Table2[[#This Row],[TOTAL Assistance Net of Recapture Penalties Through FY20]]+Table2[[#This Row],[TOTAL Assistance Net of Recapture Penalties FY20 and After]]</f>
        <v>9068.2446</v>
      </c>
      <c r="DC176" s="60">
        <v>78707.863500000007</v>
      </c>
      <c r="DD176" s="60">
        <v>541212.34600000002</v>
      </c>
      <c r="DE176" s="60">
        <v>48379.508399999999</v>
      </c>
      <c r="DF176" s="60">
        <f>Table2[[#This Row],[Company Direct Tax Revenue Before Assistance Through FY20]]+Table2[[#This Row],[Company Direct Tax Revenue Before Assistance FY20 and After]]</f>
        <v>589591.85440000007</v>
      </c>
      <c r="DG176" s="60">
        <v>71192.865000000005</v>
      </c>
      <c r="DH176" s="60">
        <v>461026.33419999998</v>
      </c>
      <c r="DI176" s="60">
        <v>43760.2503</v>
      </c>
      <c r="DJ176" s="60">
        <f>Table2[[#This Row],[Indirect and Induced Tax Revenues FY20 and After]]+Table2[[#This Row],[Indirect and Induced Tax Revenues Through FY20]]</f>
        <v>504786.5845</v>
      </c>
      <c r="DK176" s="60">
        <v>149900.7285</v>
      </c>
      <c r="DL176" s="60">
        <v>1002238.6801999999</v>
      </c>
      <c r="DM176" s="60">
        <v>92139.758700000006</v>
      </c>
      <c r="DN176" s="60">
        <f>Table2[[#This Row],[TOTAL Tax Revenues Before Assistance FY20 and After]]+Table2[[#This Row],[TOTAL Tax Revenues Before Assistance Through FY20]]</f>
        <v>1094378.4389</v>
      </c>
      <c r="DO176" s="60">
        <v>149900.64600000001</v>
      </c>
      <c r="DP176" s="60">
        <v>1001989.3057</v>
      </c>
      <c r="DQ176" s="60">
        <v>83320.888600000006</v>
      </c>
      <c r="DR176" s="60">
        <f>Table2[[#This Row],[TOTAL Tax Revenues Net of Assistance Recapture and Penalty Through FY20]]+Table2[[#This Row],[TOTAL Tax Revenues Net of Assistance Recapture and Penalty FY20 and After]]</f>
        <v>1085310.1943000001</v>
      </c>
      <c r="DS176" s="60">
        <v>0</v>
      </c>
      <c r="DT176" s="60">
        <v>0</v>
      </c>
      <c r="DU176" s="60">
        <v>0</v>
      </c>
      <c r="DV176" s="60">
        <v>0</v>
      </c>
      <c r="DW176" s="74">
        <v>0</v>
      </c>
      <c r="DX176" s="74">
        <v>0</v>
      </c>
      <c r="DY176" s="74">
        <v>0</v>
      </c>
      <c r="DZ176" s="74">
        <v>8488</v>
      </c>
      <c r="EA176" s="74">
        <v>0</v>
      </c>
      <c r="EB176" s="74">
        <v>0</v>
      </c>
      <c r="EC176" s="74">
        <v>0</v>
      </c>
      <c r="ED176" s="74">
        <v>8488</v>
      </c>
      <c r="EE176" s="74">
        <v>0</v>
      </c>
      <c r="EF176" s="74">
        <v>0</v>
      </c>
      <c r="EG176" s="74">
        <v>0</v>
      </c>
      <c r="EH176" s="74">
        <v>100</v>
      </c>
      <c r="EI176" s="8">
        <f>Table2[[#This Row],[Total Industrial Employees FY20]]+Table2[[#This Row],[Total Restaurant Employees FY20]]+Table2[[#This Row],[Total Retail Employees FY20]]+Table2[[#This Row],[Total Other Employees FY20]]</f>
        <v>8488</v>
      </c>
      <c r="EJ176" s="8">
        <f>Table2[[#This Row],[Number of Industrial Employees Earning More than Living Wage FY20]]+Table2[[#This Row],[Number of Restaurant Employees Earning More than Living Wage FY20]]+Table2[[#This Row],[Number of Retail Employees Earning More than Living Wage FY20]]+Table2[[#This Row],[Number of Other Employees Earning More than Living Wage FY20]]</f>
        <v>8488</v>
      </c>
      <c r="EK176" s="72">
        <f>Table2[[#This Row],[Total Employees Earning More than Living Wage FY20]]/Table2[[#This Row],[Total Jobs FY20]]</f>
        <v>1</v>
      </c>
    </row>
    <row r="177" spans="1:141" x14ac:dyDescent="0.25">
      <c r="A177" s="9">
        <v>94212</v>
      </c>
      <c r="B177" s="11" t="s">
        <v>597</v>
      </c>
      <c r="C177" s="11" t="s">
        <v>885</v>
      </c>
      <c r="D177" s="11" t="s">
        <v>1046</v>
      </c>
      <c r="E177" s="15">
        <v>3</v>
      </c>
      <c r="F177" s="7">
        <v>702</v>
      </c>
      <c r="G177" s="7">
        <v>1304</v>
      </c>
      <c r="H177" s="7">
        <v>0</v>
      </c>
      <c r="I177" s="7">
        <v>84916</v>
      </c>
      <c r="J177" s="7">
        <v>531120</v>
      </c>
      <c r="K177" s="11" t="s">
        <v>1238</v>
      </c>
      <c r="L177" s="11" t="s">
        <v>1653</v>
      </c>
      <c r="M177" s="11" t="s">
        <v>1357</v>
      </c>
      <c r="N177" s="18">
        <v>0</v>
      </c>
      <c r="O177" s="11" t="s">
        <v>1661</v>
      </c>
      <c r="P177" s="8">
        <v>0</v>
      </c>
      <c r="Q177" s="8">
        <v>0</v>
      </c>
      <c r="R177" s="8">
        <v>0</v>
      </c>
      <c r="S177" s="8">
        <v>0</v>
      </c>
      <c r="T177" s="8">
        <v>0</v>
      </c>
      <c r="U177" s="8">
        <v>0</v>
      </c>
      <c r="V177" s="8">
        <v>1</v>
      </c>
      <c r="W177" s="8">
        <v>0</v>
      </c>
      <c r="X177" s="8">
        <v>0</v>
      </c>
      <c r="Y177" s="8">
        <v>0</v>
      </c>
      <c r="Z177" s="8">
        <v>0</v>
      </c>
      <c r="AA177" s="19">
        <v>0</v>
      </c>
      <c r="AB177" s="8">
        <v>0</v>
      </c>
      <c r="AC177" s="8">
        <v>0</v>
      </c>
      <c r="AD177" s="8">
        <v>0</v>
      </c>
      <c r="AE177" s="8">
        <v>0</v>
      </c>
      <c r="AF177" s="8">
        <v>0</v>
      </c>
      <c r="AI177" s="60">
        <v>285.88810000000001</v>
      </c>
      <c r="AJ177" s="60">
        <v>285.88810000000001</v>
      </c>
      <c r="AK177" s="60">
        <v>5025.5263999999997</v>
      </c>
      <c r="AL177" s="60">
        <f>Table2[[#This Row],[Company Direct Land Through FY20]]+Table2[[#This Row],[Company Direct Land FY20 and After]]</f>
        <v>5311.4144999999999</v>
      </c>
      <c r="AM177" s="60">
        <v>530.93499999999995</v>
      </c>
      <c r="AN177" s="60">
        <v>530.93499999999995</v>
      </c>
      <c r="AO177" s="60">
        <v>9333.1175000000003</v>
      </c>
      <c r="AP177" s="60">
        <f>Table2[[#This Row],[Company Direct Building Through FY20]]+Table2[[#This Row],[Company Direct Building FY20 and After]]</f>
        <v>9864.0524999999998</v>
      </c>
      <c r="AQ177" s="60">
        <v>0</v>
      </c>
      <c r="AR177" s="60">
        <v>0</v>
      </c>
      <c r="AS177" s="60">
        <v>0</v>
      </c>
      <c r="AT177" s="60">
        <f>Table2[[#This Row],[Mortgage Recording Tax Through FY20]]+Table2[[#This Row],[Mortgage Recording Tax FY20 and After]]</f>
        <v>0</v>
      </c>
      <c r="AU177" s="60">
        <v>0</v>
      </c>
      <c r="AV177" s="60">
        <v>0</v>
      </c>
      <c r="AW177" s="60">
        <v>0</v>
      </c>
      <c r="AX177" s="60">
        <f>Table2[[#This Row],[Pilot Savings Through FY20]]+Table2[[#This Row],[Pilot Savings FY20 and After]]</f>
        <v>0</v>
      </c>
      <c r="AY177" s="60">
        <v>0</v>
      </c>
      <c r="AZ177" s="60">
        <v>0</v>
      </c>
      <c r="BA177" s="60">
        <v>0</v>
      </c>
      <c r="BB177" s="60">
        <f>Table2[[#This Row],[Mortgage Recording Tax Exemption Through FY20]]+Table2[[#This Row],[Indirect and Induced Land FY20]]</f>
        <v>0.56079999999999997</v>
      </c>
      <c r="BC177" s="60">
        <v>0.56079999999999997</v>
      </c>
      <c r="BD177" s="60">
        <v>0.56079999999999997</v>
      </c>
      <c r="BE177" s="60">
        <v>9.8571000000000009</v>
      </c>
      <c r="BF177" s="60">
        <f>Table2[[#This Row],[Indirect and Induced Land Through FY20]]+Table2[[#This Row],[Indirect and Induced Land FY20 and After]]</f>
        <v>10.417900000000001</v>
      </c>
      <c r="BG177" s="60">
        <v>1.9884999999999999</v>
      </c>
      <c r="BH177" s="60">
        <v>1.9884999999999999</v>
      </c>
      <c r="BI177" s="60">
        <v>34.958199999999998</v>
      </c>
      <c r="BJ177" s="60">
        <f>Table2[[#This Row],[Indirect and Induced Building Through FY20]]+Table2[[#This Row],[Indirect and Induced Building FY20 and After]]</f>
        <v>36.9467</v>
      </c>
      <c r="BK177" s="60">
        <v>819.37239999999997</v>
      </c>
      <c r="BL177" s="60">
        <v>819.37239999999997</v>
      </c>
      <c r="BM177" s="60">
        <v>14403.459199999999</v>
      </c>
      <c r="BN177" s="60">
        <f>Table2[[#This Row],[TOTAL Real Property Related Taxes Through FY20]]+Table2[[#This Row],[TOTAL Real Property Related Taxes FY20 and After]]</f>
        <v>15222.8316</v>
      </c>
      <c r="BO177" s="60">
        <v>5.4923999999999999</v>
      </c>
      <c r="BP177" s="60">
        <v>5.4923999999999999</v>
      </c>
      <c r="BQ177" s="60">
        <v>96.548699999999997</v>
      </c>
      <c r="BR177" s="60">
        <f>Table2[[#This Row],[Company Direct Through FY20]]+Table2[[#This Row],[Company Direct FY20 and After]]</f>
        <v>102.0411</v>
      </c>
      <c r="BS177" s="60">
        <v>0</v>
      </c>
      <c r="BT177" s="60">
        <v>0</v>
      </c>
      <c r="BU177" s="60">
        <v>0</v>
      </c>
      <c r="BV177" s="60">
        <f>Table2[[#This Row],[Sales Tax Exemption Through FY20]]+Table2[[#This Row],[Sales Tax Exemption FY20 and After]]</f>
        <v>0</v>
      </c>
      <c r="BW177" s="60">
        <v>0</v>
      </c>
      <c r="BX177" s="60">
        <v>0</v>
      </c>
      <c r="BY177" s="60">
        <v>0</v>
      </c>
      <c r="BZ177" s="60">
        <f>Table2[[#This Row],[Energy Tax Savings Through FY20]]+Table2[[#This Row],[Energy Tax Savings FY20 and After]]</f>
        <v>0</v>
      </c>
      <c r="CA177" s="60">
        <v>0</v>
      </c>
      <c r="CB177" s="60">
        <v>0</v>
      </c>
      <c r="CC177" s="60">
        <v>0</v>
      </c>
      <c r="CD177" s="60">
        <f>Table2[[#This Row],[Tax Exempt Bond Savings Through FY20]]+Table2[[#This Row],[Tax Exempt Bond Savings FY20 and After]]</f>
        <v>0</v>
      </c>
      <c r="CE177" s="60">
        <v>2.2730000000000001</v>
      </c>
      <c r="CF177" s="60">
        <v>2.2730000000000001</v>
      </c>
      <c r="CG177" s="60">
        <v>39.9559</v>
      </c>
      <c r="CH177" s="60">
        <f>Table2[[#This Row],[Indirect and Induced Through FY20]]+Table2[[#This Row],[Indirect and Induced FY20 and After]]</f>
        <v>42.228900000000003</v>
      </c>
      <c r="CI177" s="60">
        <v>7.7653999999999996</v>
      </c>
      <c r="CJ177" s="60">
        <v>7.7653999999999996</v>
      </c>
      <c r="CK177" s="60">
        <v>136.50460000000001</v>
      </c>
      <c r="CL177" s="60">
        <f>Table2[[#This Row],[TOTAL Income Consumption Use Taxes Through FY20]]+Table2[[#This Row],[TOTAL Income Consumption Use Taxes FY20 and After]]</f>
        <v>144.27000000000001</v>
      </c>
      <c r="CM177" s="60">
        <v>0</v>
      </c>
      <c r="CN177" s="60">
        <v>0</v>
      </c>
      <c r="CO177" s="60">
        <v>0</v>
      </c>
      <c r="CP177" s="60">
        <f>Table2[[#This Row],[Assistance Provided Through FY20]]+Table2[[#This Row],[Assistance Provided FY20 and After]]</f>
        <v>0</v>
      </c>
      <c r="CQ177" s="60">
        <v>0</v>
      </c>
      <c r="CR177" s="60">
        <v>0</v>
      </c>
      <c r="CS177" s="60">
        <v>0</v>
      </c>
      <c r="CT177" s="60">
        <f>Table2[[#This Row],[Recapture Cancellation Reduction Amount Through FY20]]+Table2[[#This Row],[Recapture Cancellation Reduction Amount FY20 and After]]</f>
        <v>0</v>
      </c>
      <c r="CU177" s="60">
        <v>0</v>
      </c>
      <c r="CV177" s="60">
        <v>0</v>
      </c>
      <c r="CW177" s="60">
        <v>0</v>
      </c>
      <c r="CX177" s="60">
        <f>Table2[[#This Row],[Penalty Paid Through FY20]]+Table2[[#This Row],[Penalty Paid FY20 and After]]</f>
        <v>0</v>
      </c>
      <c r="CY177" s="60">
        <v>0</v>
      </c>
      <c r="CZ177" s="60">
        <v>0</v>
      </c>
      <c r="DA177" s="60">
        <v>0</v>
      </c>
      <c r="DB177" s="60">
        <f>Table2[[#This Row],[TOTAL Assistance Net of Recapture Penalties Through FY20]]+Table2[[#This Row],[TOTAL Assistance Net of Recapture Penalties FY20 and After]]</f>
        <v>0</v>
      </c>
      <c r="DC177" s="60">
        <v>822.31550000000004</v>
      </c>
      <c r="DD177" s="60">
        <v>822.31550000000004</v>
      </c>
      <c r="DE177" s="60">
        <v>14455.1926</v>
      </c>
      <c r="DF177" s="60">
        <f>Table2[[#This Row],[Company Direct Tax Revenue Before Assistance Through FY20]]+Table2[[#This Row],[Company Direct Tax Revenue Before Assistance FY20 and After]]</f>
        <v>15277.508100000001</v>
      </c>
      <c r="DG177" s="60">
        <v>4.8223000000000003</v>
      </c>
      <c r="DH177" s="60">
        <v>4.8223000000000003</v>
      </c>
      <c r="DI177" s="60">
        <v>84.771199999999993</v>
      </c>
      <c r="DJ177" s="60">
        <f>Table2[[#This Row],[Indirect and Induced Tax Revenues FY20 and After]]+Table2[[#This Row],[Indirect and Induced Tax Revenues Through FY20]]</f>
        <v>89.593499999999992</v>
      </c>
      <c r="DK177" s="60">
        <v>827.13779999999997</v>
      </c>
      <c r="DL177" s="60">
        <v>827.13779999999997</v>
      </c>
      <c r="DM177" s="60">
        <v>14539.9638</v>
      </c>
      <c r="DN177" s="60">
        <f>Table2[[#This Row],[TOTAL Tax Revenues Before Assistance FY20 and After]]+Table2[[#This Row],[TOTAL Tax Revenues Before Assistance Through FY20]]</f>
        <v>15367.1016</v>
      </c>
      <c r="DO177" s="60">
        <v>827.13779999999997</v>
      </c>
      <c r="DP177" s="60">
        <v>827.13779999999997</v>
      </c>
      <c r="DQ177" s="60">
        <v>14539.9638</v>
      </c>
      <c r="DR177" s="60">
        <f>Table2[[#This Row],[TOTAL Tax Revenues Net of Assistance Recapture and Penalty Through FY20]]+Table2[[#This Row],[TOTAL Tax Revenues Net of Assistance Recapture and Penalty FY20 and After]]</f>
        <v>15367.1016</v>
      </c>
      <c r="DS177" s="60">
        <v>0</v>
      </c>
      <c r="DT177" s="60">
        <v>0</v>
      </c>
      <c r="DU177" s="60">
        <v>0</v>
      </c>
      <c r="DV177" s="60">
        <v>0</v>
      </c>
      <c r="DW177" s="75">
        <v>0</v>
      </c>
      <c r="DX177" s="75">
        <v>0</v>
      </c>
      <c r="DY177" s="75">
        <v>0</v>
      </c>
      <c r="DZ177" s="75">
        <v>0</v>
      </c>
      <c r="EA177" s="75">
        <v>0</v>
      </c>
      <c r="EB177" s="75">
        <v>0</v>
      </c>
      <c r="EC177" s="75">
        <v>0</v>
      </c>
      <c r="ED177" s="75">
        <v>0</v>
      </c>
      <c r="EE177" s="75">
        <v>0</v>
      </c>
      <c r="EF177" s="75">
        <v>0</v>
      </c>
      <c r="EG177" s="75">
        <v>0</v>
      </c>
      <c r="EH177" s="75">
        <v>0</v>
      </c>
      <c r="EI177" s="76">
        <v>0</v>
      </c>
      <c r="EJ177" s="76">
        <v>0</v>
      </c>
      <c r="EK177" s="77">
        <v>0</v>
      </c>
    </row>
    <row r="178" spans="1:141" x14ac:dyDescent="0.25">
      <c r="A178" s="9">
        <v>93946</v>
      </c>
      <c r="B178" s="11" t="s">
        <v>387</v>
      </c>
      <c r="C178" s="11" t="s">
        <v>840</v>
      </c>
      <c r="D178" s="11" t="s">
        <v>1046</v>
      </c>
      <c r="E178" s="15">
        <v>3</v>
      </c>
      <c r="F178" s="7">
        <v>702</v>
      </c>
      <c r="G178" s="7">
        <v>1301</v>
      </c>
      <c r="H178" s="7">
        <v>340549</v>
      </c>
      <c r="I178" s="7">
        <v>2452782</v>
      </c>
      <c r="J178" s="7">
        <v>531120</v>
      </c>
      <c r="K178" s="11" t="s">
        <v>1238</v>
      </c>
      <c r="L178" s="11" t="s">
        <v>1362</v>
      </c>
      <c r="M178" s="11" t="s">
        <v>1357</v>
      </c>
      <c r="N178" s="18">
        <v>1948000000</v>
      </c>
      <c r="O178" s="11" t="s">
        <v>1661</v>
      </c>
      <c r="P178" s="8">
        <v>125</v>
      </c>
      <c r="Q178" s="8">
        <v>2</v>
      </c>
      <c r="R178" s="8">
        <v>142</v>
      </c>
      <c r="S178" s="8">
        <v>0</v>
      </c>
      <c r="T178" s="8">
        <v>54</v>
      </c>
      <c r="U178" s="8">
        <v>323</v>
      </c>
      <c r="V178" s="8">
        <v>259</v>
      </c>
      <c r="W178" s="8">
        <v>500</v>
      </c>
      <c r="X178" s="8">
        <v>0</v>
      </c>
      <c r="Y178" s="8">
        <v>0</v>
      </c>
      <c r="Z178" s="8">
        <v>4200</v>
      </c>
      <c r="AA178" s="19">
        <v>0</v>
      </c>
      <c r="AB178" s="8">
        <v>0</v>
      </c>
      <c r="AC178" s="8">
        <v>0</v>
      </c>
      <c r="AD178" s="8">
        <v>0</v>
      </c>
      <c r="AE178" s="8">
        <v>0</v>
      </c>
      <c r="AF178" s="8">
        <v>78.018575851393194</v>
      </c>
      <c r="AG178" s="8" t="s">
        <v>1686</v>
      </c>
      <c r="AH178" s="8" t="s">
        <v>1686</v>
      </c>
      <c r="AI178" s="60">
        <v>1999.3141000000001</v>
      </c>
      <c r="AJ178" s="60">
        <v>14960.664500000001</v>
      </c>
      <c r="AK178" s="60">
        <v>24428.275699999998</v>
      </c>
      <c r="AL178" s="60">
        <f>Table2[[#This Row],[Company Direct Land Through FY20]]+Table2[[#This Row],[Company Direct Land FY20 and After]]</f>
        <v>39388.940199999997</v>
      </c>
      <c r="AM178" s="60">
        <v>53341.625</v>
      </c>
      <c r="AN178" s="60">
        <v>131580.31690000001</v>
      </c>
      <c r="AO178" s="60">
        <v>651745.47010000004</v>
      </c>
      <c r="AP178" s="60">
        <f>Table2[[#This Row],[Company Direct Building Through FY20]]+Table2[[#This Row],[Company Direct Building FY20 and After]]</f>
        <v>783325.78700000001</v>
      </c>
      <c r="AQ178" s="60">
        <v>0</v>
      </c>
      <c r="AR178" s="60">
        <v>0</v>
      </c>
      <c r="AS178" s="60">
        <v>0</v>
      </c>
      <c r="AT178" s="60">
        <f>Table2[[#This Row],[Mortgage Recording Tax Through FY20]]+Table2[[#This Row],[Mortgage Recording Tax FY20 and After]]</f>
        <v>0</v>
      </c>
      <c r="AU178" s="60">
        <v>31199.379300000001</v>
      </c>
      <c r="AV178" s="60">
        <v>21685.643700000001</v>
      </c>
      <c r="AW178" s="60">
        <v>381204.24780000001</v>
      </c>
      <c r="AX178" s="60">
        <f>Table2[[#This Row],[Pilot Savings Through FY20]]+Table2[[#This Row],[Pilot Savings FY20 and After]]</f>
        <v>402889.89150000003</v>
      </c>
      <c r="AY178" s="60">
        <v>0</v>
      </c>
      <c r="AZ178" s="60">
        <v>0</v>
      </c>
      <c r="BA178" s="60">
        <v>0</v>
      </c>
      <c r="BB178" s="60">
        <f>Table2[[#This Row],[Mortgage Recording Tax Exemption Through FY20]]+Table2[[#This Row],[Indirect and Induced Land FY20]]</f>
        <v>397.90269999999998</v>
      </c>
      <c r="BC178" s="60">
        <v>397.90269999999998</v>
      </c>
      <c r="BD178" s="60">
        <v>831.94179999999994</v>
      </c>
      <c r="BE178" s="60">
        <v>970.27819999999997</v>
      </c>
      <c r="BF178" s="60">
        <f>Table2[[#This Row],[Indirect and Induced Land Through FY20]]+Table2[[#This Row],[Indirect and Induced Land FY20 and After]]</f>
        <v>1802.2199999999998</v>
      </c>
      <c r="BG178" s="60">
        <v>1410.7461000000001</v>
      </c>
      <c r="BH178" s="60">
        <v>2949.6120000000001</v>
      </c>
      <c r="BI178" s="60">
        <v>3440.0733</v>
      </c>
      <c r="BJ178" s="60">
        <f>Table2[[#This Row],[Indirect and Induced Building Through FY20]]+Table2[[#This Row],[Indirect and Induced Building FY20 and After]]</f>
        <v>6389.6853000000001</v>
      </c>
      <c r="BK178" s="60">
        <v>25950.208600000002</v>
      </c>
      <c r="BL178" s="60">
        <v>128636.8915</v>
      </c>
      <c r="BM178" s="60">
        <v>299379.84950000001</v>
      </c>
      <c r="BN178" s="60">
        <f>Table2[[#This Row],[TOTAL Real Property Related Taxes Through FY20]]+Table2[[#This Row],[TOTAL Real Property Related Taxes FY20 and After]]</f>
        <v>428016.74100000004</v>
      </c>
      <c r="BO178" s="60">
        <v>3895.9841999999999</v>
      </c>
      <c r="BP178" s="60">
        <v>8527.4678999999996</v>
      </c>
      <c r="BQ178" s="60">
        <v>17380.9954</v>
      </c>
      <c r="BR178" s="60">
        <f>Table2[[#This Row],[Company Direct Through FY20]]+Table2[[#This Row],[Company Direct FY20 and After]]</f>
        <v>25908.463299999999</v>
      </c>
      <c r="BS178" s="60">
        <v>0</v>
      </c>
      <c r="BT178" s="60">
        <v>0</v>
      </c>
      <c r="BU178" s="60">
        <v>0</v>
      </c>
      <c r="BV178" s="60">
        <f>Table2[[#This Row],[Sales Tax Exemption Through FY20]]+Table2[[#This Row],[Sales Tax Exemption FY20 and After]]</f>
        <v>0</v>
      </c>
      <c r="BW178" s="60">
        <v>0</v>
      </c>
      <c r="BX178" s="60">
        <v>0</v>
      </c>
      <c r="BY178" s="60">
        <v>0</v>
      </c>
      <c r="BZ178" s="60">
        <f>Table2[[#This Row],[Energy Tax Savings Through FY20]]+Table2[[#This Row],[Energy Tax Savings FY20 and After]]</f>
        <v>0</v>
      </c>
      <c r="CA178" s="60">
        <v>0</v>
      </c>
      <c r="CB178" s="60">
        <v>0</v>
      </c>
      <c r="CC178" s="60">
        <v>0</v>
      </c>
      <c r="CD178" s="60">
        <f>Table2[[#This Row],[Tax Exempt Bond Savings Through FY20]]+Table2[[#This Row],[Tax Exempt Bond Savings FY20 and After]]</f>
        <v>0</v>
      </c>
      <c r="CE178" s="60">
        <v>1612.5980999999999</v>
      </c>
      <c r="CF178" s="60">
        <v>3637.3724999999999</v>
      </c>
      <c r="CG178" s="60">
        <v>19703.251799999998</v>
      </c>
      <c r="CH178" s="60">
        <f>Table2[[#This Row],[Indirect and Induced Through FY20]]+Table2[[#This Row],[Indirect and Induced FY20 and After]]</f>
        <v>23340.624299999999</v>
      </c>
      <c r="CI178" s="60">
        <v>5508.5823</v>
      </c>
      <c r="CJ178" s="60">
        <v>12164.840399999999</v>
      </c>
      <c r="CK178" s="60">
        <v>37084.247199999998</v>
      </c>
      <c r="CL178" s="60">
        <f>Table2[[#This Row],[TOTAL Income Consumption Use Taxes Through FY20]]+Table2[[#This Row],[TOTAL Income Consumption Use Taxes FY20 and After]]</f>
        <v>49249.087599999999</v>
      </c>
      <c r="CM178" s="60">
        <v>31199.379300000001</v>
      </c>
      <c r="CN178" s="60">
        <v>21685.643700000001</v>
      </c>
      <c r="CO178" s="60">
        <v>381204.24780000001</v>
      </c>
      <c r="CP178" s="60">
        <f>Table2[[#This Row],[Assistance Provided Through FY20]]+Table2[[#This Row],[Assistance Provided FY20 and After]]</f>
        <v>402889.89150000003</v>
      </c>
      <c r="CQ178" s="60">
        <v>0</v>
      </c>
      <c r="CR178" s="60">
        <v>0</v>
      </c>
      <c r="CS178" s="60">
        <v>0</v>
      </c>
      <c r="CT178" s="60">
        <f>Table2[[#This Row],[Recapture Cancellation Reduction Amount Through FY20]]+Table2[[#This Row],[Recapture Cancellation Reduction Amount FY20 and After]]</f>
        <v>0</v>
      </c>
      <c r="CU178" s="60">
        <v>0</v>
      </c>
      <c r="CV178" s="60">
        <v>0</v>
      </c>
      <c r="CW178" s="60">
        <v>0</v>
      </c>
      <c r="CX178" s="60">
        <f>Table2[[#This Row],[Penalty Paid Through FY20]]+Table2[[#This Row],[Penalty Paid FY20 and After]]</f>
        <v>0</v>
      </c>
      <c r="CY178" s="60">
        <v>31199.379300000001</v>
      </c>
      <c r="CZ178" s="60">
        <v>21685.643700000001</v>
      </c>
      <c r="DA178" s="60">
        <v>381204.24780000001</v>
      </c>
      <c r="DB178" s="60">
        <f>Table2[[#This Row],[TOTAL Assistance Net of Recapture Penalties Through FY20]]+Table2[[#This Row],[TOTAL Assistance Net of Recapture Penalties FY20 and After]]</f>
        <v>402889.89150000003</v>
      </c>
      <c r="DC178" s="60">
        <v>59236.923300000002</v>
      </c>
      <c r="DD178" s="60">
        <v>155068.44930000001</v>
      </c>
      <c r="DE178" s="60">
        <v>693554.74120000005</v>
      </c>
      <c r="DF178" s="60">
        <f>Table2[[#This Row],[Company Direct Tax Revenue Before Assistance Through FY20]]+Table2[[#This Row],[Company Direct Tax Revenue Before Assistance FY20 and After]]</f>
        <v>848623.19050000003</v>
      </c>
      <c r="DG178" s="60">
        <v>3421.2469000000001</v>
      </c>
      <c r="DH178" s="60">
        <v>7418.9263000000001</v>
      </c>
      <c r="DI178" s="60">
        <v>24113.603299999999</v>
      </c>
      <c r="DJ178" s="60">
        <f>Table2[[#This Row],[Indirect and Induced Tax Revenues FY20 and After]]+Table2[[#This Row],[Indirect and Induced Tax Revenues Through FY20]]</f>
        <v>31532.529599999998</v>
      </c>
      <c r="DK178" s="60">
        <v>62658.1702</v>
      </c>
      <c r="DL178" s="60">
        <v>162487.3756</v>
      </c>
      <c r="DM178" s="60">
        <v>717668.34450000001</v>
      </c>
      <c r="DN178" s="60">
        <f>Table2[[#This Row],[TOTAL Tax Revenues Before Assistance FY20 and After]]+Table2[[#This Row],[TOTAL Tax Revenues Before Assistance Through FY20]]</f>
        <v>880155.72010000004</v>
      </c>
      <c r="DO178" s="60">
        <v>31458.7909</v>
      </c>
      <c r="DP178" s="60">
        <v>140801.73190000001</v>
      </c>
      <c r="DQ178" s="60">
        <v>336464.09669999999</v>
      </c>
      <c r="DR178" s="60">
        <f>Table2[[#This Row],[TOTAL Tax Revenues Net of Assistance Recapture and Penalty Through FY20]]+Table2[[#This Row],[TOTAL Tax Revenues Net of Assistance Recapture and Penalty FY20 and After]]</f>
        <v>477265.82860000001</v>
      </c>
      <c r="DS178" s="60">
        <v>0</v>
      </c>
      <c r="DT178" s="60">
        <v>0</v>
      </c>
      <c r="DU178" s="60">
        <v>0</v>
      </c>
      <c r="DV178" s="60">
        <v>0</v>
      </c>
      <c r="DW178" s="74">
        <v>0</v>
      </c>
      <c r="DX178" s="74">
        <v>2</v>
      </c>
      <c r="DY178" s="74">
        <v>249</v>
      </c>
      <c r="DZ178" s="74">
        <v>572</v>
      </c>
      <c r="EA178" s="74">
        <v>0</v>
      </c>
      <c r="EB178" s="74">
        <v>2</v>
      </c>
      <c r="EC178" s="74">
        <v>249</v>
      </c>
      <c r="ED178" s="74">
        <v>572</v>
      </c>
      <c r="EE178" s="74">
        <v>0</v>
      </c>
      <c r="EF178" s="74">
        <v>100</v>
      </c>
      <c r="EG178" s="74">
        <v>100</v>
      </c>
      <c r="EH178" s="74">
        <v>100</v>
      </c>
      <c r="EI178" s="8">
        <f>Table2[[#This Row],[Total Industrial Employees FY20]]+Table2[[#This Row],[Total Restaurant Employees FY20]]+Table2[[#This Row],[Total Retail Employees FY20]]+Table2[[#This Row],[Total Other Employees FY20]]</f>
        <v>823</v>
      </c>
      <c r="EJ178" s="8">
        <f>Table2[[#This Row],[Number of Industrial Employees Earning More than Living Wage FY20]]+Table2[[#This Row],[Number of Restaurant Employees Earning More than Living Wage FY20]]+Table2[[#This Row],[Number of Retail Employees Earning More than Living Wage FY20]]+Table2[[#This Row],[Number of Other Employees Earning More than Living Wage FY20]]</f>
        <v>823</v>
      </c>
      <c r="EK178" s="72">
        <f>Table2[[#This Row],[Total Employees Earning More than Living Wage FY20]]/Table2[[#This Row],[Total Jobs FY20]]</f>
        <v>1</v>
      </c>
    </row>
    <row r="179" spans="1:141" x14ac:dyDescent="0.25">
      <c r="A179" s="9">
        <v>94072</v>
      </c>
      <c r="B179" s="11" t="s">
        <v>480</v>
      </c>
      <c r="C179" s="11" t="s">
        <v>932</v>
      </c>
      <c r="D179" s="11" t="s">
        <v>1043</v>
      </c>
      <c r="E179" s="15">
        <v>11</v>
      </c>
      <c r="F179" s="7">
        <v>5781</v>
      </c>
      <c r="G179" s="7">
        <v>992</v>
      </c>
      <c r="H179" s="7">
        <v>159459</v>
      </c>
      <c r="I179" s="7">
        <v>259527</v>
      </c>
      <c r="J179" s="7">
        <v>611110</v>
      </c>
      <c r="K179" s="11" t="s">
        <v>1097</v>
      </c>
      <c r="L179" s="11" t="s">
        <v>1488</v>
      </c>
      <c r="M179" s="11" t="s">
        <v>1489</v>
      </c>
      <c r="N179" s="18">
        <v>49355000</v>
      </c>
      <c r="O179" s="11" t="s">
        <v>1663</v>
      </c>
      <c r="P179" s="8">
        <v>37</v>
      </c>
      <c r="Q179" s="8">
        <v>169</v>
      </c>
      <c r="R179" s="8">
        <v>372</v>
      </c>
      <c r="S179" s="8">
        <v>0</v>
      </c>
      <c r="T179" s="8">
        <v>0</v>
      </c>
      <c r="U179" s="8">
        <v>578</v>
      </c>
      <c r="V179" s="8">
        <v>474</v>
      </c>
      <c r="W179" s="8">
        <v>4</v>
      </c>
      <c r="X179" s="8">
        <v>0</v>
      </c>
      <c r="Y179" s="8">
        <v>314</v>
      </c>
      <c r="Z179" s="8">
        <v>0</v>
      </c>
      <c r="AA179" s="19">
        <v>45</v>
      </c>
      <c r="AB179" s="8">
        <v>8</v>
      </c>
      <c r="AC179" s="8">
        <v>1</v>
      </c>
      <c r="AD179" s="8">
        <v>2</v>
      </c>
      <c r="AE179" s="8">
        <v>45</v>
      </c>
      <c r="AF179" s="8">
        <v>66.608996539792386</v>
      </c>
      <c r="AG179" s="8" t="s">
        <v>1686</v>
      </c>
      <c r="AH179" s="8" t="s">
        <v>1686</v>
      </c>
      <c r="AI179" s="60">
        <v>0</v>
      </c>
      <c r="AJ179" s="60">
        <v>0</v>
      </c>
      <c r="AK179" s="60">
        <v>0</v>
      </c>
      <c r="AL179" s="60">
        <f>Table2[[#This Row],[Company Direct Land Through FY20]]+Table2[[#This Row],[Company Direct Land FY20 and After]]</f>
        <v>0</v>
      </c>
      <c r="AM179" s="60">
        <v>0</v>
      </c>
      <c r="AN179" s="60">
        <v>0</v>
      </c>
      <c r="AO179" s="60">
        <v>0</v>
      </c>
      <c r="AP179" s="60">
        <f>Table2[[#This Row],[Company Direct Building Through FY20]]+Table2[[#This Row],[Company Direct Building FY20 and After]]</f>
        <v>0</v>
      </c>
      <c r="AQ179" s="60">
        <v>0</v>
      </c>
      <c r="AR179" s="60">
        <v>0</v>
      </c>
      <c r="AS179" s="60">
        <v>0</v>
      </c>
      <c r="AT179" s="60">
        <f>Table2[[#This Row],[Mortgage Recording Tax Through FY20]]+Table2[[#This Row],[Mortgage Recording Tax FY20 and After]]</f>
        <v>0</v>
      </c>
      <c r="AU179" s="60">
        <v>0</v>
      </c>
      <c r="AV179" s="60">
        <v>0</v>
      </c>
      <c r="AW179" s="60">
        <v>0</v>
      </c>
      <c r="AX179" s="60">
        <f>Table2[[#This Row],[Pilot Savings Through FY20]]+Table2[[#This Row],[Pilot Savings FY20 and After]]</f>
        <v>0</v>
      </c>
      <c r="AY179" s="60">
        <v>0</v>
      </c>
      <c r="AZ179" s="60">
        <v>0</v>
      </c>
      <c r="BA179" s="60">
        <v>0</v>
      </c>
      <c r="BB179" s="60">
        <f>Table2[[#This Row],[Mortgage Recording Tax Exemption Through FY20]]+Table2[[#This Row],[Indirect and Induced Land FY20]]</f>
        <v>193.2371</v>
      </c>
      <c r="BC179" s="60">
        <v>193.2371</v>
      </c>
      <c r="BD179" s="60">
        <v>906.94960000000003</v>
      </c>
      <c r="BE179" s="60">
        <v>1723.6460999999999</v>
      </c>
      <c r="BF179" s="60">
        <f>Table2[[#This Row],[Indirect and Induced Land Through FY20]]+Table2[[#This Row],[Indirect and Induced Land FY20 and After]]</f>
        <v>2630.5956999999999</v>
      </c>
      <c r="BG179" s="60">
        <v>685.11339999999996</v>
      </c>
      <c r="BH179" s="60">
        <v>3215.5482000000002</v>
      </c>
      <c r="BI179" s="60">
        <v>6111.1089000000002</v>
      </c>
      <c r="BJ179" s="60">
        <f>Table2[[#This Row],[Indirect and Induced Building Through FY20]]+Table2[[#This Row],[Indirect and Induced Building FY20 and After]]</f>
        <v>9326.6571000000004</v>
      </c>
      <c r="BK179" s="60">
        <v>878.35050000000001</v>
      </c>
      <c r="BL179" s="60">
        <v>4122.4978000000001</v>
      </c>
      <c r="BM179" s="60">
        <v>7834.7550000000001</v>
      </c>
      <c r="BN179" s="60">
        <f>Table2[[#This Row],[TOTAL Real Property Related Taxes Through FY20]]+Table2[[#This Row],[TOTAL Real Property Related Taxes FY20 and After]]</f>
        <v>11957.2528</v>
      </c>
      <c r="BO179" s="60">
        <v>905.73850000000004</v>
      </c>
      <c r="BP179" s="60">
        <v>4318.1013000000003</v>
      </c>
      <c r="BQ179" s="60">
        <v>8048.6882999999998</v>
      </c>
      <c r="BR179" s="60">
        <f>Table2[[#This Row],[Company Direct Through FY20]]+Table2[[#This Row],[Company Direct FY20 and After]]</f>
        <v>12366.7896</v>
      </c>
      <c r="BS179" s="60">
        <v>0</v>
      </c>
      <c r="BT179" s="60">
        <v>0</v>
      </c>
      <c r="BU179" s="60">
        <v>0</v>
      </c>
      <c r="BV179" s="60">
        <f>Table2[[#This Row],[Sales Tax Exemption Through FY20]]+Table2[[#This Row],[Sales Tax Exemption FY20 and After]]</f>
        <v>0</v>
      </c>
      <c r="BW179" s="60">
        <v>0</v>
      </c>
      <c r="BX179" s="60">
        <v>0</v>
      </c>
      <c r="BY179" s="60">
        <v>0</v>
      </c>
      <c r="BZ179" s="60">
        <f>Table2[[#This Row],[Energy Tax Savings Through FY20]]+Table2[[#This Row],[Energy Tax Savings FY20 and After]]</f>
        <v>0</v>
      </c>
      <c r="CA179" s="60">
        <v>29.813800000000001</v>
      </c>
      <c r="CB179" s="60">
        <v>172.98689999999999</v>
      </c>
      <c r="CC179" s="60">
        <v>210.39160000000001</v>
      </c>
      <c r="CD179" s="60">
        <f>Table2[[#This Row],[Tax Exempt Bond Savings Through FY20]]+Table2[[#This Row],[Tax Exempt Bond Savings FY20 and After]]</f>
        <v>383.37850000000003</v>
      </c>
      <c r="CE179" s="60">
        <v>874.70450000000005</v>
      </c>
      <c r="CF179" s="60">
        <v>4470.0715</v>
      </c>
      <c r="CG179" s="60">
        <v>7906.4766</v>
      </c>
      <c r="CH179" s="60">
        <f>Table2[[#This Row],[Indirect and Induced Through FY20]]+Table2[[#This Row],[Indirect and Induced FY20 and After]]</f>
        <v>12376.5481</v>
      </c>
      <c r="CI179" s="60">
        <v>1750.6292000000001</v>
      </c>
      <c r="CJ179" s="60">
        <v>8615.1859000000004</v>
      </c>
      <c r="CK179" s="60">
        <v>15744.773300000001</v>
      </c>
      <c r="CL179" s="60">
        <f>Table2[[#This Row],[TOTAL Income Consumption Use Taxes Through FY20]]+Table2[[#This Row],[TOTAL Income Consumption Use Taxes FY20 and After]]</f>
        <v>24359.959200000001</v>
      </c>
      <c r="CM179" s="60">
        <v>29.813800000000001</v>
      </c>
      <c r="CN179" s="60">
        <v>172.98689999999999</v>
      </c>
      <c r="CO179" s="60">
        <v>210.39160000000001</v>
      </c>
      <c r="CP179" s="60">
        <f>Table2[[#This Row],[Assistance Provided Through FY20]]+Table2[[#This Row],[Assistance Provided FY20 and After]]</f>
        <v>383.37850000000003</v>
      </c>
      <c r="CQ179" s="60">
        <v>0</v>
      </c>
      <c r="CR179" s="60">
        <v>0</v>
      </c>
      <c r="CS179" s="60">
        <v>0</v>
      </c>
      <c r="CT179" s="60">
        <f>Table2[[#This Row],[Recapture Cancellation Reduction Amount Through FY20]]+Table2[[#This Row],[Recapture Cancellation Reduction Amount FY20 and After]]</f>
        <v>0</v>
      </c>
      <c r="CU179" s="60">
        <v>0</v>
      </c>
      <c r="CV179" s="60">
        <v>0</v>
      </c>
      <c r="CW179" s="60">
        <v>0</v>
      </c>
      <c r="CX179" s="60">
        <f>Table2[[#This Row],[Penalty Paid Through FY20]]+Table2[[#This Row],[Penalty Paid FY20 and After]]</f>
        <v>0</v>
      </c>
      <c r="CY179" s="60">
        <v>29.813800000000001</v>
      </c>
      <c r="CZ179" s="60">
        <v>172.98689999999999</v>
      </c>
      <c r="DA179" s="60">
        <v>210.39160000000001</v>
      </c>
      <c r="DB179" s="60">
        <f>Table2[[#This Row],[TOTAL Assistance Net of Recapture Penalties Through FY20]]+Table2[[#This Row],[TOTAL Assistance Net of Recapture Penalties FY20 and After]]</f>
        <v>383.37850000000003</v>
      </c>
      <c r="DC179" s="60">
        <v>905.73850000000004</v>
      </c>
      <c r="DD179" s="60">
        <v>4318.1013000000003</v>
      </c>
      <c r="DE179" s="60">
        <v>8048.6882999999998</v>
      </c>
      <c r="DF179" s="60">
        <f>Table2[[#This Row],[Company Direct Tax Revenue Before Assistance Through FY20]]+Table2[[#This Row],[Company Direct Tax Revenue Before Assistance FY20 and After]]</f>
        <v>12366.7896</v>
      </c>
      <c r="DG179" s="60">
        <v>1753.0550000000001</v>
      </c>
      <c r="DH179" s="60">
        <v>8592.5692999999992</v>
      </c>
      <c r="DI179" s="60">
        <v>15741.231599999999</v>
      </c>
      <c r="DJ179" s="60">
        <f>Table2[[#This Row],[Indirect and Induced Tax Revenues FY20 and After]]+Table2[[#This Row],[Indirect and Induced Tax Revenues Through FY20]]</f>
        <v>24333.800899999998</v>
      </c>
      <c r="DK179" s="60">
        <v>2658.7935000000002</v>
      </c>
      <c r="DL179" s="60">
        <v>12910.670599999999</v>
      </c>
      <c r="DM179" s="60">
        <v>23789.919900000001</v>
      </c>
      <c r="DN179" s="60">
        <f>Table2[[#This Row],[TOTAL Tax Revenues Before Assistance FY20 and After]]+Table2[[#This Row],[TOTAL Tax Revenues Before Assistance Through FY20]]</f>
        <v>36700.590499999998</v>
      </c>
      <c r="DO179" s="60">
        <v>2628.9796999999999</v>
      </c>
      <c r="DP179" s="60">
        <v>12737.6837</v>
      </c>
      <c r="DQ179" s="60">
        <v>23579.528300000002</v>
      </c>
      <c r="DR179" s="60">
        <f>Table2[[#This Row],[TOTAL Tax Revenues Net of Assistance Recapture and Penalty Through FY20]]+Table2[[#This Row],[TOTAL Tax Revenues Net of Assistance Recapture and Penalty FY20 and After]]</f>
        <v>36317.212</v>
      </c>
      <c r="DS179" s="60">
        <v>0</v>
      </c>
      <c r="DT179" s="60">
        <v>0</v>
      </c>
      <c r="DU179" s="60">
        <v>0</v>
      </c>
      <c r="DV179" s="60">
        <v>0</v>
      </c>
      <c r="DW179" s="74">
        <v>0</v>
      </c>
      <c r="DX179" s="74">
        <v>0</v>
      </c>
      <c r="DY179" s="74">
        <v>0</v>
      </c>
      <c r="DZ179" s="74">
        <v>0</v>
      </c>
      <c r="EA179" s="74">
        <v>0</v>
      </c>
      <c r="EB179" s="74">
        <v>0</v>
      </c>
      <c r="EC179" s="74">
        <v>0</v>
      </c>
      <c r="ED179" s="74">
        <v>0</v>
      </c>
      <c r="EE179" s="74">
        <v>0</v>
      </c>
      <c r="EF179" s="74">
        <v>0</v>
      </c>
      <c r="EG179" s="74">
        <v>0</v>
      </c>
      <c r="EH179" s="74">
        <v>0</v>
      </c>
      <c r="EI179" s="8">
        <f>Table2[[#This Row],[Total Industrial Employees FY20]]+Table2[[#This Row],[Total Restaurant Employees FY20]]+Table2[[#This Row],[Total Retail Employees FY20]]+Table2[[#This Row],[Total Other Employees FY20]]</f>
        <v>0</v>
      </c>
      <c r="EJ179" s="8">
        <f>Table2[[#This Row],[Number of Industrial Employees Earning More than Living Wage FY20]]+Table2[[#This Row],[Number of Restaurant Employees Earning More than Living Wage FY20]]+Table2[[#This Row],[Number of Retail Employees Earning More than Living Wage FY20]]+Table2[[#This Row],[Number of Other Employees Earning More than Living Wage FY20]]</f>
        <v>0</v>
      </c>
      <c r="EK179" s="72">
        <v>0</v>
      </c>
    </row>
    <row r="180" spans="1:141" x14ac:dyDescent="0.25">
      <c r="A180" s="9">
        <v>94188</v>
      </c>
      <c r="B180" s="11" t="s">
        <v>576</v>
      </c>
      <c r="C180" s="11" t="s">
        <v>1024</v>
      </c>
      <c r="D180" s="11" t="s">
        <v>1044</v>
      </c>
      <c r="E180" s="15">
        <v>34</v>
      </c>
      <c r="F180" s="7">
        <v>3163</v>
      </c>
      <c r="G180" s="7">
        <v>1</v>
      </c>
      <c r="H180" s="7">
        <v>100500</v>
      </c>
      <c r="I180" s="7">
        <v>145000</v>
      </c>
      <c r="J180" s="7">
        <v>493110</v>
      </c>
      <c r="K180" s="11" t="s">
        <v>1238</v>
      </c>
      <c r="L180" s="11" t="s">
        <v>1622</v>
      </c>
      <c r="M180" s="11" t="s">
        <v>1357</v>
      </c>
      <c r="N180" s="18">
        <v>76500000</v>
      </c>
      <c r="O180" s="11" t="s">
        <v>1658</v>
      </c>
      <c r="P180" s="8">
        <v>0</v>
      </c>
      <c r="Q180" s="8">
        <v>0</v>
      </c>
      <c r="R180" s="8">
        <v>2</v>
      </c>
      <c r="S180" s="8">
        <v>0</v>
      </c>
      <c r="T180" s="8">
        <v>0</v>
      </c>
      <c r="U180" s="8">
        <v>2</v>
      </c>
      <c r="V180" s="8">
        <v>2</v>
      </c>
      <c r="W180" s="8">
        <v>40</v>
      </c>
      <c r="X180" s="8">
        <v>0</v>
      </c>
      <c r="Y180" s="8">
        <v>20</v>
      </c>
      <c r="Z180" s="8">
        <v>30</v>
      </c>
      <c r="AA180" s="19">
        <v>0</v>
      </c>
      <c r="AB180" s="8">
        <v>0</v>
      </c>
      <c r="AC180" s="8">
        <v>0</v>
      </c>
      <c r="AD180" s="8">
        <v>0</v>
      </c>
      <c r="AE180" s="8">
        <v>0</v>
      </c>
      <c r="AF180" s="8">
        <v>100</v>
      </c>
      <c r="AG180" s="8" t="s">
        <v>1686</v>
      </c>
      <c r="AH180" s="8" t="s">
        <v>1687</v>
      </c>
      <c r="AI180" s="60">
        <v>119.77500000000001</v>
      </c>
      <c r="AJ180" s="60">
        <v>222.602</v>
      </c>
      <c r="AK180" s="60">
        <v>1981.6301000000001</v>
      </c>
      <c r="AL180" s="60">
        <f>Table2[[#This Row],[Company Direct Land Through FY20]]+Table2[[#This Row],[Company Direct Land FY20 and After]]</f>
        <v>2204.2321000000002</v>
      </c>
      <c r="AM180" s="60">
        <v>222.4393</v>
      </c>
      <c r="AN180" s="60">
        <v>413.40370000000001</v>
      </c>
      <c r="AO180" s="60">
        <v>3680.172</v>
      </c>
      <c r="AP180" s="60">
        <f>Table2[[#This Row],[Company Direct Building Through FY20]]+Table2[[#This Row],[Company Direct Building FY20 and After]]</f>
        <v>4093.5756999999999</v>
      </c>
      <c r="AQ180" s="60">
        <v>0</v>
      </c>
      <c r="AR180" s="60">
        <v>93.819599999999994</v>
      </c>
      <c r="AS180" s="60">
        <v>0</v>
      </c>
      <c r="AT180" s="60">
        <f>Table2[[#This Row],[Mortgage Recording Tax Through FY20]]+Table2[[#This Row],[Mortgage Recording Tax FY20 and After]]</f>
        <v>93.819599999999994</v>
      </c>
      <c r="AU180" s="60">
        <v>170.94130000000001</v>
      </c>
      <c r="AV180" s="60">
        <v>160.88589999999999</v>
      </c>
      <c r="AW180" s="60">
        <v>15246.463100000001</v>
      </c>
      <c r="AX180" s="60">
        <f>Table2[[#This Row],[Pilot Savings Through FY20]]+Table2[[#This Row],[Pilot Savings FY20 and After]]</f>
        <v>15407.349</v>
      </c>
      <c r="AY180" s="60">
        <v>0</v>
      </c>
      <c r="AZ180" s="60">
        <v>93.819599999999994</v>
      </c>
      <c r="BA180" s="60">
        <v>0</v>
      </c>
      <c r="BB180" s="60">
        <f>Table2[[#This Row],[Mortgage Recording Tax Exemption Through FY20]]+Table2[[#This Row],[Indirect and Induced Land FY20]]</f>
        <v>127.51989999999999</v>
      </c>
      <c r="BC180" s="60">
        <v>33.700299999999999</v>
      </c>
      <c r="BD180" s="60">
        <v>45.4131</v>
      </c>
      <c r="BE180" s="60">
        <v>136.02080000000001</v>
      </c>
      <c r="BF180" s="60">
        <f>Table2[[#This Row],[Indirect and Induced Land Through FY20]]+Table2[[#This Row],[Indirect and Induced Land FY20 and After]]</f>
        <v>181.43389999999999</v>
      </c>
      <c r="BG180" s="60">
        <v>119.4829</v>
      </c>
      <c r="BH180" s="60">
        <v>161.0104</v>
      </c>
      <c r="BI180" s="60">
        <v>482.25490000000002</v>
      </c>
      <c r="BJ180" s="60">
        <f>Table2[[#This Row],[Indirect and Induced Building Through FY20]]+Table2[[#This Row],[Indirect and Induced Building FY20 and After]]</f>
        <v>643.26530000000002</v>
      </c>
      <c r="BK180" s="60">
        <v>324.45620000000002</v>
      </c>
      <c r="BL180" s="60">
        <v>681.54330000000004</v>
      </c>
      <c r="BM180" s="60">
        <v>-8966.3852999999999</v>
      </c>
      <c r="BN180" s="60">
        <f>Table2[[#This Row],[TOTAL Real Property Related Taxes Through FY20]]+Table2[[#This Row],[TOTAL Real Property Related Taxes FY20 and After]]</f>
        <v>-8284.8420000000006</v>
      </c>
      <c r="BO180" s="60">
        <v>247.8287</v>
      </c>
      <c r="BP180" s="60">
        <v>338.92910000000001</v>
      </c>
      <c r="BQ180" s="60">
        <v>119.4567</v>
      </c>
      <c r="BR180" s="60">
        <f>Table2[[#This Row],[Company Direct Through FY20]]+Table2[[#This Row],[Company Direct FY20 and After]]</f>
        <v>458.38580000000002</v>
      </c>
      <c r="BS180" s="60">
        <v>268.46480000000003</v>
      </c>
      <c r="BT180" s="60">
        <v>253.89830000000001</v>
      </c>
      <c r="BU180" s="60">
        <v>726.78970000000004</v>
      </c>
      <c r="BV180" s="60">
        <f>Table2[[#This Row],[Sales Tax Exemption Through FY20]]+Table2[[#This Row],[Sales Tax Exemption FY20 and After]]</f>
        <v>980.6880000000001</v>
      </c>
      <c r="BW180" s="60">
        <v>0</v>
      </c>
      <c r="BX180" s="60">
        <v>0</v>
      </c>
      <c r="BY180" s="60">
        <v>0</v>
      </c>
      <c r="BZ180" s="60">
        <f>Table2[[#This Row],[Energy Tax Savings Through FY20]]+Table2[[#This Row],[Energy Tax Savings FY20 and After]]</f>
        <v>0</v>
      </c>
      <c r="CA180" s="60">
        <v>0</v>
      </c>
      <c r="CB180" s="60">
        <v>0</v>
      </c>
      <c r="CC180" s="60">
        <v>0</v>
      </c>
      <c r="CD180" s="60">
        <f>Table2[[#This Row],[Tax Exempt Bond Savings Through FY20]]+Table2[[#This Row],[Tax Exempt Bond Savings FY20 and After]]</f>
        <v>0</v>
      </c>
      <c r="CE180" s="60">
        <v>166.07380000000001</v>
      </c>
      <c r="CF180" s="60">
        <v>227.56970000000001</v>
      </c>
      <c r="CG180" s="60">
        <v>2747.6255999999998</v>
      </c>
      <c r="CH180" s="60">
        <f>Table2[[#This Row],[Indirect and Induced Through FY20]]+Table2[[#This Row],[Indirect and Induced FY20 and After]]</f>
        <v>2975.1952999999999</v>
      </c>
      <c r="CI180" s="60">
        <v>145.43770000000001</v>
      </c>
      <c r="CJ180" s="60">
        <v>312.60050000000001</v>
      </c>
      <c r="CK180" s="60">
        <v>2140.2926000000002</v>
      </c>
      <c r="CL180" s="60">
        <f>Table2[[#This Row],[TOTAL Income Consumption Use Taxes Through FY20]]+Table2[[#This Row],[TOTAL Income Consumption Use Taxes FY20 and After]]</f>
        <v>2452.8931000000002</v>
      </c>
      <c r="CM180" s="60">
        <v>439.40609999999998</v>
      </c>
      <c r="CN180" s="60">
        <v>508.60379999999998</v>
      </c>
      <c r="CO180" s="60">
        <v>15973.2528</v>
      </c>
      <c r="CP180" s="60">
        <f>Table2[[#This Row],[Assistance Provided Through FY20]]+Table2[[#This Row],[Assistance Provided FY20 and After]]</f>
        <v>16481.856599999999</v>
      </c>
      <c r="CQ180" s="60">
        <v>0</v>
      </c>
      <c r="CR180" s="60">
        <v>0</v>
      </c>
      <c r="CS180" s="60">
        <v>0</v>
      </c>
      <c r="CT180" s="60">
        <f>Table2[[#This Row],[Recapture Cancellation Reduction Amount Through FY20]]+Table2[[#This Row],[Recapture Cancellation Reduction Amount FY20 and After]]</f>
        <v>0</v>
      </c>
      <c r="CU180" s="60">
        <v>0</v>
      </c>
      <c r="CV180" s="60">
        <v>0</v>
      </c>
      <c r="CW180" s="60">
        <v>0</v>
      </c>
      <c r="CX180" s="60">
        <f>Table2[[#This Row],[Penalty Paid Through FY20]]+Table2[[#This Row],[Penalty Paid FY20 and After]]</f>
        <v>0</v>
      </c>
      <c r="CY180" s="60">
        <v>439.40609999999998</v>
      </c>
      <c r="CZ180" s="60">
        <v>508.60379999999998</v>
      </c>
      <c r="DA180" s="60">
        <v>15973.2528</v>
      </c>
      <c r="DB180" s="60">
        <f>Table2[[#This Row],[TOTAL Assistance Net of Recapture Penalties Through FY20]]+Table2[[#This Row],[TOTAL Assistance Net of Recapture Penalties FY20 and After]]</f>
        <v>16481.856599999999</v>
      </c>
      <c r="DC180" s="60">
        <v>590.04300000000001</v>
      </c>
      <c r="DD180" s="60">
        <v>1068.7544</v>
      </c>
      <c r="DE180" s="60">
        <v>5781.2587999999996</v>
      </c>
      <c r="DF180" s="60">
        <f>Table2[[#This Row],[Company Direct Tax Revenue Before Assistance Through FY20]]+Table2[[#This Row],[Company Direct Tax Revenue Before Assistance FY20 and After]]</f>
        <v>6850.0131999999994</v>
      </c>
      <c r="DG180" s="60">
        <v>319.25700000000001</v>
      </c>
      <c r="DH180" s="60">
        <v>433.9932</v>
      </c>
      <c r="DI180" s="60">
        <v>3365.9013</v>
      </c>
      <c r="DJ180" s="60">
        <f>Table2[[#This Row],[Indirect and Induced Tax Revenues FY20 and After]]+Table2[[#This Row],[Indirect and Induced Tax Revenues Through FY20]]</f>
        <v>3799.8944999999999</v>
      </c>
      <c r="DK180" s="60">
        <v>909.3</v>
      </c>
      <c r="DL180" s="60">
        <v>1502.7475999999999</v>
      </c>
      <c r="DM180" s="60">
        <v>9147.1600999999991</v>
      </c>
      <c r="DN180" s="60">
        <f>Table2[[#This Row],[TOTAL Tax Revenues Before Assistance FY20 and After]]+Table2[[#This Row],[TOTAL Tax Revenues Before Assistance Through FY20]]</f>
        <v>10649.9077</v>
      </c>
      <c r="DO180" s="60">
        <v>469.89389999999997</v>
      </c>
      <c r="DP180" s="60">
        <v>994.14380000000006</v>
      </c>
      <c r="DQ180" s="60">
        <v>-6826.0927000000001</v>
      </c>
      <c r="DR180" s="60">
        <f>Table2[[#This Row],[TOTAL Tax Revenues Net of Assistance Recapture and Penalty Through FY20]]+Table2[[#This Row],[TOTAL Tax Revenues Net of Assistance Recapture and Penalty FY20 and After]]</f>
        <v>-5831.9489000000003</v>
      </c>
      <c r="DS180" s="60">
        <v>0</v>
      </c>
      <c r="DT180" s="60">
        <v>0</v>
      </c>
      <c r="DU180" s="60">
        <v>0</v>
      </c>
      <c r="DV180" s="60">
        <v>0</v>
      </c>
      <c r="DW180" s="74">
        <v>0</v>
      </c>
      <c r="DX180" s="74">
        <v>0</v>
      </c>
      <c r="DY180" s="74">
        <v>0</v>
      </c>
      <c r="DZ180" s="74">
        <v>42</v>
      </c>
      <c r="EA180" s="74">
        <v>0</v>
      </c>
      <c r="EB180" s="74">
        <v>0</v>
      </c>
      <c r="EC180" s="74">
        <v>0</v>
      </c>
      <c r="ED180" s="74">
        <v>42</v>
      </c>
      <c r="EE180" s="74">
        <v>0</v>
      </c>
      <c r="EF180" s="74">
        <v>0</v>
      </c>
      <c r="EG180" s="74">
        <v>0</v>
      </c>
      <c r="EH180" s="74">
        <v>100</v>
      </c>
      <c r="EI180" s="8">
        <f>Table2[[#This Row],[Total Industrial Employees FY20]]+Table2[[#This Row],[Total Restaurant Employees FY20]]+Table2[[#This Row],[Total Retail Employees FY20]]+Table2[[#This Row],[Total Other Employees FY20]]</f>
        <v>42</v>
      </c>
      <c r="EJ180" s="8">
        <f>Table2[[#This Row],[Number of Industrial Employees Earning More than Living Wage FY20]]+Table2[[#This Row],[Number of Restaurant Employees Earning More than Living Wage FY20]]+Table2[[#This Row],[Number of Retail Employees Earning More than Living Wage FY20]]+Table2[[#This Row],[Number of Other Employees Earning More than Living Wage FY20]]</f>
        <v>42</v>
      </c>
      <c r="EK180" s="72">
        <f>Table2[[#This Row],[Total Employees Earning More than Living Wage FY20]]/Table2[[#This Row],[Total Jobs FY20]]</f>
        <v>1</v>
      </c>
    </row>
    <row r="181" spans="1:141" x14ac:dyDescent="0.25">
      <c r="A181" s="9">
        <v>93289</v>
      </c>
      <c r="B181" s="11" t="s">
        <v>327</v>
      </c>
      <c r="C181" s="11" t="s">
        <v>780</v>
      </c>
      <c r="D181" s="11" t="s">
        <v>1044</v>
      </c>
      <c r="E181" s="15">
        <v>38</v>
      </c>
      <c r="F181" s="7">
        <v>664</v>
      </c>
      <c r="G181" s="7">
        <v>29</v>
      </c>
      <c r="H181" s="7">
        <v>16027</v>
      </c>
      <c r="I181" s="7">
        <v>30000</v>
      </c>
      <c r="J181" s="7">
        <v>326111</v>
      </c>
      <c r="K181" s="11" t="s">
        <v>1048</v>
      </c>
      <c r="L181" s="11" t="s">
        <v>1288</v>
      </c>
      <c r="M181" s="11" t="s">
        <v>1259</v>
      </c>
      <c r="N181" s="18">
        <v>1900000</v>
      </c>
      <c r="O181" s="11" t="s">
        <v>1675</v>
      </c>
      <c r="P181" s="8">
        <v>0</v>
      </c>
      <c r="Q181" s="8">
        <v>0</v>
      </c>
      <c r="R181" s="8">
        <v>25</v>
      </c>
      <c r="S181" s="8">
        <v>0</v>
      </c>
      <c r="T181" s="8">
        <v>0</v>
      </c>
      <c r="U181" s="8">
        <v>25</v>
      </c>
      <c r="V181" s="8">
        <v>25</v>
      </c>
      <c r="W181" s="8">
        <v>0</v>
      </c>
      <c r="X181" s="8">
        <v>0</v>
      </c>
      <c r="Y181" s="8">
        <v>17</v>
      </c>
      <c r="Z181" s="8">
        <v>12</v>
      </c>
      <c r="AA181" s="19">
        <v>0</v>
      </c>
      <c r="AB181" s="8">
        <v>0</v>
      </c>
      <c r="AC181" s="8">
        <v>0</v>
      </c>
      <c r="AD181" s="8">
        <v>0</v>
      </c>
      <c r="AE181" s="8">
        <v>0</v>
      </c>
      <c r="AF181" s="8">
        <v>100</v>
      </c>
      <c r="AG181" s="8" t="s">
        <v>1687</v>
      </c>
      <c r="AH181" s="8" t="s">
        <v>1687</v>
      </c>
      <c r="AI181" s="60">
        <v>15.132400000000001</v>
      </c>
      <c r="AJ181" s="60">
        <v>165.0566</v>
      </c>
      <c r="AK181" s="60">
        <v>79.482600000000005</v>
      </c>
      <c r="AL181" s="60">
        <f>Table2[[#This Row],[Company Direct Land Through FY20]]+Table2[[#This Row],[Company Direct Land FY20 and After]]</f>
        <v>244.53919999999999</v>
      </c>
      <c r="AM181" s="60">
        <v>40.648400000000002</v>
      </c>
      <c r="AN181" s="60">
        <v>362.51580000000001</v>
      </c>
      <c r="AO181" s="60">
        <v>213.50530000000001</v>
      </c>
      <c r="AP181" s="60">
        <f>Table2[[#This Row],[Company Direct Building Through FY20]]+Table2[[#This Row],[Company Direct Building FY20 and After]]</f>
        <v>576.02110000000005</v>
      </c>
      <c r="AQ181" s="60">
        <v>0</v>
      </c>
      <c r="AR181" s="60">
        <v>25.009599999999999</v>
      </c>
      <c r="AS181" s="60">
        <v>0</v>
      </c>
      <c r="AT181" s="60">
        <f>Table2[[#This Row],[Mortgage Recording Tax Through FY20]]+Table2[[#This Row],[Mortgage Recording Tax FY20 and After]]</f>
        <v>25.009599999999999</v>
      </c>
      <c r="AU181" s="60">
        <v>35.002699999999997</v>
      </c>
      <c r="AV181" s="60">
        <v>179.36789999999999</v>
      </c>
      <c r="AW181" s="60">
        <v>183.85120000000001</v>
      </c>
      <c r="AX181" s="60">
        <f>Table2[[#This Row],[Pilot Savings Through FY20]]+Table2[[#This Row],[Pilot Savings FY20 and After]]</f>
        <v>363.21910000000003</v>
      </c>
      <c r="AY181" s="60">
        <v>0</v>
      </c>
      <c r="AZ181" s="60">
        <v>25.009599999999999</v>
      </c>
      <c r="BA181" s="60">
        <v>0</v>
      </c>
      <c r="BB181" s="60">
        <f>Table2[[#This Row],[Mortgage Recording Tax Exemption Through FY20]]+Table2[[#This Row],[Indirect and Induced Land FY20]]</f>
        <v>47.69</v>
      </c>
      <c r="BC181" s="60">
        <v>22.680399999999999</v>
      </c>
      <c r="BD181" s="60">
        <v>161.91079999999999</v>
      </c>
      <c r="BE181" s="60">
        <v>119.1284</v>
      </c>
      <c r="BF181" s="60">
        <f>Table2[[#This Row],[Indirect and Induced Land Through FY20]]+Table2[[#This Row],[Indirect and Induced Land FY20 and After]]</f>
        <v>281.03919999999999</v>
      </c>
      <c r="BG181" s="60">
        <v>80.412499999999994</v>
      </c>
      <c r="BH181" s="60">
        <v>574.04759999999999</v>
      </c>
      <c r="BI181" s="60">
        <v>422.36470000000003</v>
      </c>
      <c r="BJ181" s="60">
        <f>Table2[[#This Row],[Indirect and Induced Building Through FY20]]+Table2[[#This Row],[Indirect and Induced Building FY20 and After]]</f>
        <v>996.41229999999996</v>
      </c>
      <c r="BK181" s="60">
        <v>123.871</v>
      </c>
      <c r="BL181" s="60">
        <v>1084.1629</v>
      </c>
      <c r="BM181" s="60">
        <v>650.62980000000005</v>
      </c>
      <c r="BN181" s="60">
        <f>Table2[[#This Row],[TOTAL Real Property Related Taxes Through FY20]]+Table2[[#This Row],[TOTAL Real Property Related Taxes FY20 and After]]</f>
        <v>1734.7927</v>
      </c>
      <c r="BO181" s="60">
        <v>358.53379999999999</v>
      </c>
      <c r="BP181" s="60">
        <v>2645.9935</v>
      </c>
      <c r="BQ181" s="60">
        <v>1883.1921</v>
      </c>
      <c r="BR181" s="60">
        <f>Table2[[#This Row],[Company Direct Through FY20]]+Table2[[#This Row],[Company Direct FY20 and After]]</f>
        <v>4529.1855999999998</v>
      </c>
      <c r="BS181" s="60">
        <v>0</v>
      </c>
      <c r="BT181" s="60">
        <v>0</v>
      </c>
      <c r="BU181" s="60">
        <v>0</v>
      </c>
      <c r="BV181" s="60">
        <f>Table2[[#This Row],[Sales Tax Exemption Through FY20]]+Table2[[#This Row],[Sales Tax Exemption FY20 and After]]</f>
        <v>0</v>
      </c>
      <c r="BW181" s="60">
        <v>0</v>
      </c>
      <c r="BX181" s="60">
        <v>0</v>
      </c>
      <c r="BY181" s="60">
        <v>0</v>
      </c>
      <c r="BZ181" s="60">
        <f>Table2[[#This Row],[Energy Tax Savings Through FY20]]+Table2[[#This Row],[Energy Tax Savings FY20 and After]]</f>
        <v>0</v>
      </c>
      <c r="CA181" s="60">
        <v>0</v>
      </c>
      <c r="CB181" s="60">
        <v>0</v>
      </c>
      <c r="CC181" s="60">
        <v>0</v>
      </c>
      <c r="CD181" s="60">
        <f>Table2[[#This Row],[Tax Exempt Bond Savings Through FY20]]+Table2[[#This Row],[Tax Exempt Bond Savings FY20 and After]]</f>
        <v>0</v>
      </c>
      <c r="CE181" s="60">
        <v>111.7683</v>
      </c>
      <c r="CF181" s="60">
        <v>960.01070000000004</v>
      </c>
      <c r="CG181" s="60">
        <v>587.0607</v>
      </c>
      <c r="CH181" s="60">
        <f>Table2[[#This Row],[Indirect and Induced Through FY20]]+Table2[[#This Row],[Indirect and Induced FY20 and After]]</f>
        <v>1547.0714</v>
      </c>
      <c r="CI181" s="60">
        <v>470.3021</v>
      </c>
      <c r="CJ181" s="60">
        <v>3606.0041999999999</v>
      </c>
      <c r="CK181" s="60">
        <v>2470.2528000000002</v>
      </c>
      <c r="CL181" s="60">
        <f>Table2[[#This Row],[TOTAL Income Consumption Use Taxes Through FY20]]+Table2[[#This Row],[TOTAL Income Consumption Use Taxes FY20 and After]]</f>
        <v>6076.2569999999996</v>
      </c>
      <c r="CM181" s="60">
        <v>35.002699999999997</v>
      </c>
      <c r="CN181" s="60">
        <v>204.3775</v>
      </c>
      <c r="CO181" s="60">
        <v>183.85120000000001</v>
      </c>
      <c r="CP181" s="60">
        <f>Table2[[#This Row],[Assistance Provided Through FY20]]+Table2[[#This Row],[Assistance Provided FY20 and After]]</f>
        <v>388.2287</v>
      </c>
      <c r="CQ181" s="60">
        <v>0</v>
      </c>
      <c r="CR181" s="60">
        <v>0</v>
      </c>
      <c r="CS181" s="60">
        <v>0</v>
      </c>
      <c r="CT181" s="60">
        <f>Table2[[#This Row],[Recapture Cancellation Reduction Amount Through FY20]]+Table2[[#This Row],[Recapture Cancellation Reduction Amount FY20 and After]]</f>
        <v>0</v>
      </c>
      <c r="CU181" s="60">
        <v>0</v>
      </c>
      <c r="CV181" s="60">
        <v>0</v>
      </c>
      <c r="CW181" s="60">
        <v>0</v>
      </c>
      <c r="CX181" s="60">
        <f>Table2[[#This Row],[Penalty Paid Through FY20]]+Table2[[#This Row],[Penalty Paid FY20 and After]]</f>
        <v>0</v>
      </c>
      <c r="CY181" s="60">
        <v>35.002699999999997</v>
      </c>
      <c r="CZ181" s="60">
        <v>204.3775</v>
      </c>
      <c r="DA181" s="60">
        <v>183.85120000000001</v>
      </c>
      <c r="DB181" s="60">
        <f>Table2[[#This Row],[TOTAL Assistance Net of Recapture Penalties Through FY20]]+Table2[[#This Row],[TOTAL Assistance Net of Recapture Penalties FY20 and After]]</f>
        <v>388.2287</v>
      </c>
      <c r="DC181" s="60">
        <v>414.31459999999998</v>
      </c>
      <c r="DD181" s="60">
        <v>3198.5754999999999</v>
      </c>
      <c r="DE181" s="60">
        <v>2176.1799999999998</v>
      </c>
      <c r="DF181" s="60">
        <f>Table2[[#This Row],[Company Direct Tax Revenue Before Assistance Through FY20]]+Table2[[#This Row],[Company Direct Tax Revenue Before Assistance FY20 and After]]</f>
        <v>5374.7554999999993</v>
      </c>
      <c r="DG181" s="60">
        <v>214.8612</v>
      </c>
      <c r="DH181" s="60">
        <v>1695.9691</v>
      </c>
      <c r="DI181" s="60">
        <v>1128.5537999999999</v>
      </c>
      <c r="DJ181" s="60">
        <f>Table2[[#This Row],[Indirect and Induced Tax Revenues FY20 and After]]+Table2[[#This Row],[Indirect and Induced Tax Revenues Through FY20]]</f>
        <v>2824.5228999999999</v>
      </c>
      <c r="DK181" s="60">
        <v>629.17579999999998</v>
      </c>
      <c r="DL181" s="60">
        <v>4894.5446000000002</v>
      </c>
      <c r="DM181" s="60">
        <v>3304.7338</v>
      </c>
      <c r="DN181" s="60">
        <f>Table2[[#This Row],[TOTAL Tax Revenues Before Assistance FY20 and After]]+Table2[[#This Row],[TOTAL Tax Revenues Before Assistance Through FY20]]</f>
        <v>8199.2783999999992</v>
      </c>
      <c r="DO181" s="60">
        <v>594.17309999999998</v>
      </c>
      <c r="DP181" s="60">
        <v>4690.1670999999997</v>
      </c>
      <c r="DQ181" s="60">
        <v>3120.8825999999999</v>
      </c>
      <c r="DR181" s="60">
        <f>Table2[[#This Row],[TOTAL Tax Revenues Net of Assistance Recapture and Penalty Through FY20]]+Table2[[#This Row],[TOTAL Tax Revenues Net of Assistance Recapture and Penalty FY20 and After]]</f>
        <v>7811.0496999999996</v>
      </c>
      <c r="DS181" s="60">
        <v>0</v>
      </c>
      <c r="DT181" s="60">
        <v>0</v>
      </c>
      <c r="DU181" s="60">
        <v>0</v>
      </c>
      <c r="DV181" s="60">
        <v>0</v>
      </c>
      <c r="DW181" s="74">
        <v>25</v>
      </c>
      <c r="DX181" s="74">
        <v>0</v>
      </c>
      <c r="DY181" s="74">
        <v>0</v>
      </c>
      <c r="DZ181" s="74">
        <v>0</v>
      </c>
      <c r="EA181" s="74">
        <v>25</v>
      </c>
      <c r="EB181" s="74">
        <v>0</v>
      </c>
      <c r="EC181" s="74">
        <v>0</v>
      </c>
      <c r="ED181" s="74">
        <v>0</v>
      </c>
      <c r="EE181" s="74">
        <v>100</v>
      </c>
      <c r="EF181" s="74">
        <v>0</v>
      </c>
      <c r="EG181" s="74">
        <v>0</v>
      </c>
      <c r="EH181" s="74">
        <v>0</v>
      </c>
      <c r="EI181" s="8">
        <f>Table2[[#This Row],[Total Industrial Employees FY20]]+Table2[[#This Row],[Total Restaurant Employees FY20]]+Table2[[#This Row],[Total Retail Employees FY20]]+Table2[[#This Row],[Total Other Employees FY20]]</f>
        <v>25</v>
      </c>
      <c r="EJ181" s="8">
        <f>Table2[[#This Row],[Number of Industrial Employees Earning More than Living Wage FY20]]+Table2[[#This Row],[Number of Restaurant Employees Earning More than Living Wage FY20]]+Table2[[#This Row],[Number of Retail Employees Earning More than Living Wage FY20]]+Table2[[#This Row],[Number of Other Employees Earning More than Living Wage FY20]]</f>
        <v>25</v>
      </c>
      <c r="EK181" s="72">
        <f>Table2[[#This Row],[Total Employees Earning More than Living Wage FY20]]/Table2[[#This Row],[Total Jobs FY20]]</f>
        <v>1</v>
      </c>
    </row>
    <row r="182" spans="1:141" x14ac:dyDescent="0.25">
      <c r="A182" s="9">
        <v>93312</v>
      </c>
      <c r="B182" s="11" t="s">
        <v>334</v>
      </c>
      <c r="C182" s="11" t="s">
        <v>787</v>
      </c>
      <c r="D182" s="11" t="s">
        <v>1044</v>
      </c>
      <c r="E182" s="15">
        <v>38</v>
      </c>
      <c r="F182" s="7">
        <v>507</v>
      </c>
      <c r="G182" s="7">
        <v>6</v>
      </c>
      <c r="H182" s="7">
        <v>77558</v>
      </c>
      <c r="I182" s="7">
        <v>64659</v>
      </c>
      <c r="J182" s="7">
        <v>423320</v>
      </c>
      <c r="K182" s="11" t="s">
        <v>1048</v>
      </c>
      <c r="L182" s="11" t="s">
        <v>1298</v>
      </c>
      <c r="M182" s="11" t="s">
        <v>1278</v>
      </c>
      <c r="N182" s="18">
        <v>8600000</v>
      </c>
      <c r="O182" s="11" t="s">
        <v>1658</v>
      </c>
      <c r="P182" s="8">
        <v>1</v>
      </c>
      <c r="Q182" s="8">
        <v>0</v>
      </c>
      <c r="R182" s="8">
        <v>29</v>
      </c>
      <c r="S182" s="8">
        <v>0</v>
      </c>
      <c r="T182" s="8">
        <v>0</v>
      </c>
      <c r="U182" s="8">
        <v>30</v>
      </c>
      <c r="V182" s="8">
        <v>29</v>
      </c>
      <c r="W182" s="8">
        <v>0</v>
      </c>
      <c r="X182" s="8">
        <v>0</v>
      </c>
      <c r="Y182" s="8">
        <v>0</v>
      </c>
      <c r="Z182" s="8">
        <v>31</v>
      </c>
      <c r="AA182" s="19">
        <v>0</v>
      </c>
      <c r="AB182" s="8">
        <v>0</v>
      </c>
      <c r="AC182" s="8">
        <v>0</v>
      </c>
      <c r="AD182" s="8">
        <v>0</v>
      </c>
      <c r="AE182" s="8">
        <v>0</v>
      </c>
      <c r="AF182" s="8">
        <v>96.666666666666671</v>
      </c>
      <c r="AG182" s="8" t="s">
        <v>1686</v>
      </c>
      <c r="AH182" s="8" t="s">
        <v>1687</v>
      </c>
      <c r="AI182" s="60">
        <v>73.601699999999994</v>
      </c>
      <c r="AJ182" s="60">
        <v>712.98299999999995</v>
      </c>
      <c r="AK182" s="60">
        <v>411.22340000000003</v>
      </c>
      <c r="AL182" s="60">
        <f>Table2[[#This Row],[Company Direct Land Through FY20]]+Table2[[#This Row],[Company Direct Land FY20 and After]]</f>
        <v>1124.2064</v>
      </c>
      <c r="AM182" s="60">
        <v>309.97809999999998</v>
      </c>
      <c r="AN182" s="60">
        <v>1440.317</v>
      </c>
      <c r="AO182" s="60">
        <v>1731.8933999999999</v>
      </c>
      <c r="AP182" s="60">
        <f>Table2[[#This Row],[Company Direct Building Through FY20]]+Table2[[#This Row],[Company Direct Building FY20 and After]]</f>
        <v>3172.2103999999999</v>
      </c>
      <c r="AQ182" s="60">
        <v>0</v>
      </c>
      <c r="AR182" s="60">
        <v>148.27119999999999</v>
      </c>
      <c r="AS182" s="60">
        <v>0</v>
      </c>
      <c r="AT182" s="60">
        <f>Table2[[#This Row],[Mortgage Recording Tax Through FY20]]+Table2[[#This Row],[Mortgage Recording Tax FY20 and After]]</f>
        <v>148.27119999999999</v>
      </c>
      <c r="AU182" s="60">
        <v>233.3663</v>
      </c>
      <c r="AV182" s="60">
        <v>1086.5565999999999</v>
      </c>
      <c r="AW182" s="60">
        <v>1303.8517999999999</v>
      </c>
      <c r="AX182" s="60">
        <f>Table2[[#This Row],[Pilot Savings Through FY20]]+Table2[[#This Row],[Pilot Savings FY20 and After]]</f>
        <v>2390.4083999999998</v>
      </c>
      <c r="AY182" s="60">
        <v>0</v>
      </c>
      <c r="AZ182" s="60">
        <v>148.27119999999999</v>
      </c>
      <c r="BA182" s="60">
        <v>0</v>
      </c>
      <c r="BB182" s="60">
        <f>Table2[[#This Row],[Mortgage Recording Tax Exemption Through FY20]]+Table2[[#This Row],[Indirect and Induced Land FY20]]</f>
        <v>197.54169999999999</v>
      </c>
      <c r="BC182" s="60">
        <v>49.270499999999998</v>
      </c>
      <c r="BD182" s="60">
        <v>314.99329999999998</v>
      </c>
      <c r="BE182" s="60">
        <v>275.28160000000003</v>
      </c>
      <c r="BF182" s="60">
        <f>Table2[[#This Row],[Indirect and Induced Land Through FY20]]+Table2[[#This Row],[Indirect and Induced Land FY20 and After]]</f>
        <v>590.2749</v>
      </c>
      <c r="BG182" s="60">
        <v>174.68629999999999</v>
      </c>
      <c r="BH182" s="60">
        <v>1116.7949000000001</v>
      </c>
      <c r="BI182" s="60">
        <v>975.99779999999998</v>
      </c>
      <c r="BJ182" s="60">
        <f>Table2[[#This Row],[Indirect and Induced Building Through FY20]]+Table2[[#This Row],[Indirect and Induced Building FY20 and After]]</f>
        <v>2092.7927</v>
      </c>
      <c r="BK182" s="60">
        <v>374.1703</v>
      </c>
      <c r="BL182" s="60">
        <v>2498.5315999999998</v>
      </c>
      <c r="BM182" s="60">
        <v>2090.5444000000002</v>
      </c>
      <c r="BN182" s="60">
        <f>Table2[[#This Row],[TOTAL Real Property Related Taxes Through FY20]]+Table2[[#This Row],[TOTAL Real Property Related Taxes FY20 and After]]</f>
        <v>4589.076</v>
      </c>
      <c r="BO182" s="60">
        <v>413.89240000000001</v>
      </c>
      <c r="BP182" s="60">
        <v>3329.0497999999998</v>
      </c>
      <c r="BQ182" s="60">
        <v>2312.4776999999999</v>
      </c>
      <c r="BR182" s="60">
        <f>Table2[[#This Row],[Company Direct Through FY20]]+Table2[[#This Row],[Company Direct FY20 and After]]</f>
        <v>5641.5275000000001</v>
      </c>
      <c r="BS182" s="60">
        <v>0</v>
      </c>
      <c r="BT182" s="60">
        <v>0</v>
      </c>
      <c r="BU182" s="60">
        <v>0</v>
      </c>
      <c r="BV182" s="60">
        <f>Table2[[#This Row],[Sales Tax Exemption Through FY20]]+Table2[[#This Row],[Sales Tax Exemption FY20 and After]]</f>
        <v>0</v>
      </c>
      <c r="BW182" s="60">
        <v>0</v>
      </c>
      <c r="BX182" s="60">
        <v>0</v>
      </c>
      <c r="BY182" s="60">
        <v>0</v>
      </c>
      <c r="BZ182" s="60">
        <f>Table2[[#This Row],[Energy Tax Savings Through FY20]]+Table2[[#This Row],[Energy Tax Savings FY20 and After]]</f>
        <v>0</v>
      </c>
      <c r="CA182" s="60">
        <v>0</v>
      </c>
      <c r="CB182" s="60">
        <v>0</v>
      </c>
      <c r="CC182" s="60">
        <v>0</v>
      </c>
      <c r="CD182" s="60">
        <f>Table2[[#This Row],[Tax Exempt Bond Savings Through FY20]]+Table2[[#This Row],[Tax Exempt Bond Savings FY20 and After]]</f>
        <v>0</v>
      </c>
      <c r="CE182" s="60">
        <v>242.803</v>
      </c>
      <c r="CF182" s="60">
        <v>1873.4688000000001</v>
      </c>
      <c r="CG182" s="60">
        <v>1356.576</v>
      </c>
      <c r="CH182" s="60">
        <f>Table2[[#This Row],[Indirect and Induced Through FY20]]+Table2[[#This Row],[Indirect and Induced FY20 and After]]</f>
        <v>3230.0448000000001</v>
      </c>
      <c r="CI182" s="60">
        <v>656.69539999999995</v>
      </c>
      <c r="CJ182" s="60">
        <v>5202.5186000000003</v>
      </c>
      <c r="CK182" s="60">
        <v>3669.0536999999999</v>
      </c>
      <c r="CL182" s="60">
        <f>Table2[[#This Row],[TOTAL Income Consumption Use Taxes Through FY20]]+Table2[[#This Row],[TOTAL Income Consumption Use Taxes FY20 and After]]</f>
        <v>8871.5722999999998</v>
      </c>
      <c r="CM182" s="60">
        <v>233.3663</v>
      </c>
      <c r="CN182" s="60">
        <v>1234.8278</v>
      </c>
      <c r="CO182" s="60">
        <v>1303.8517999999999</v>
      </c>
      <c r="CP182" s="60">
        <f>Table2[[#This Row],[Assistance Provided Through FY20]]+Table2[[#This Row],[Assistance Provided FY20 and After]]</f>
        <v>2538.6795999999999</v>
      </c>
      <c r="CQ182" s="60">
        <v>0</v>
      </c>
      <c r="CR182" s="60">
        <v>0</v>
      </c>
      <c r="CS182" s="60">
        <v>0</v>
      </c>
      <c r="CT182" s="60">
        <f>Table2[[#This Row],[Recapture Cancellation Reduction Amount Through FY20]]+Table2[[#This Row],[Recapture Cancellation Reduction Amount FY20 and After]]</f>
        <v>0</v>
      </c>
      <c r="CU182" s="60">
        <v>0</v>
      </c>
      <c r="CV182" s="60">
        <v>0</v>
      </c>
      <c r="CW182" s="60">
        <v>0</v>
      </c>
      <c r="CX182" s="60">
        <f>Table2[[#This Row],[Penalty Paid Through FY20]]+Table2[[#This Row],[Penalty Paid FY20 and After]]</f>
        <v>0</v>
      </c>
      <c r="CY182" s="60">
        <v>233.3663</v>
      </c>
      <c r="CZ182" s="60">
        <v>1234.8278</v>
      </c>
      <c r="DA182" s="60">
        <v>1303.8517999999999</v>
      </c>
      <c r="DB182" s="60">
        <f>Table2[[#This Row],[TOTAL Assistance Net of Recapture Penalties Through FY20]]+Table2[[#This Row],[TOTAL Assistance Net of Recapture Penalties FY20 and After]]</f>
        <v>2538.6795999999999</v>
      </c>
      <c r="DC182" s="60">
        <v>797.47220000000004</v>
      </c>
      <c r="DD182" s="60">
        <v>5630.6210000000001</v>
      </c>
      <c r="DE182" s="60">
        <v>4455.5945000000002</v>
      </c>
      <c r="DF182" s="60">
        <f>Table2[[#This Row],[Company Direct Tax Revenue Before Assistance Through FY20]]+Table2[[#This Row],[Company Direct Tax Revenue Before Assistance FY20 and After]]</f>
        <v>10086.2155</v>
      </c>
      <c r="DG182" s="60">
        <v>466.75979999999998</v>
      </c>
      <c r="DH182" s="60">
        <v>3305.2570000000001</v>
      </c>
      <c r="DI182" s="60">
        <v>2607.8553999999999</v>
      </c>
      <c r="DJ182" s="60">
        <f>Table2[[#This Row],[Indirect and Induced Tax Revenues FY20 and After]]+Table2[[#This Row],[Indirect and Induced Tax Revenues Through FY20]]</f>
        <v>5913.1124</v>
      </c>
      <c r="DK182" s="60">
        <v>1264.232</v>
      </c>
      <c r="DL182" s="60">
        <v>8935.8780000000006</v>
      </c>
      <c r="DM182" s="60">
        <v>7063.4498999999996</v>
      </c>
      <c r="DN182" s="60">
        <f>Table2[[#This Row],[TOTAL Tax Revenues Before Assistance FY20 and After]]+Table2[[#This Row],[TOTAL Tax Revenues Before Assistance Through FY20]]</f>
        <v>15999.3279</v>
      </c>
      <c r="DO182" s="60">
        <v>1030.8657000000001</v>
      </c>
      <c r="DP182" s="60">
        <v>7701.0501999999997</v>
      </c>
      <c r="DQ182" s="60">
        <v>5759.5981000000002</v>
      </c>
      <c r="DR182" s="60">
        <f>Table2[[#This Row],[TOTAL Tax Revenues Net of Assistance Recapture and Penalty Through FY20]]+Table2[[#This Row],[TOTAL Tax Revenues Net of Assistance Recapture and Penalty FY20 and After]]</f>
        <v>13460.648300000001</v>
      </c>
      <c r="DS182" s="60">
        <v>0</v>
      </c>
      <c r="DT182" s="60">
        <v>0</v>
      </c>
      <c r="DU182" s="60">
        <v>0</v>
      </c>
      <c r="DV182" s="60">
        <v>0</v>
      </c>
      <c r="DW182" s="74">
        <v>0</v>
      </c>
      <c r="DX182" s="74">
        <v>0</v>
      </c>
      <c r="DY182" s="74">
        <v>0</v>
      </c>
      <c r="DZ182" s="74">
        <v>30</v>
      </c>
      <c r="EA182" s="74">
        <v>0</v>
      </c>
      <c r="EB182" s="74">
        <v>0</v>
      </c>
      <c r="EC182" s="74">
        <v>0</v>
      </c>
      <c r="ED182" s="74">
        <v>30</v>
      </c>
      <c r="EE182" s="74">
        <v>0</v>
      </c>
      <c r="EF182" s="74">
        <v>0</v>
      </c>
      <c r="EG182" s="74">
        <v>0</v>
      </c>
      <c r="EH182" s="74">
        <v>100</v>
      </c>
      <c r="EI182" s="8">
        <f>Table2[[#This Row],[Total Industrial Employees FY20]]+Table2[[#This Row],[Total Restaurant Employees FY20]]+Table2[[#This Row],[Total Retail Employees FY20]]+Table2[[#This Row],[Total Other Employees FY20]]</f>
        <v>30</v>
      </c>
      <c r="EJ182" s="8">
        <f>Table2[[#This Row],[Number of Industrial Employees Earning More than Living Wage FY20]]+Table2[[#This Row],[Number of Restaurant Employees Earning More than Living Wage FY20]]+Table2[[#This Row],[Number of Retail Employees Earning More than Living Wage FY20]]+Table2[[#This Row],[Number of Other Employees Earning More than Living Wage FY20]]</f>
        <v>30</v>
      </c>
      <c r="EK182" s="72">
        <f>Table2[[#This Row],[Total Employees Earning More than Living Wage FY20]]/Table2[[#This Row],[Total Jobs FY20]]</f>
        <v>1</v>
      </c>
    </row>
    <row r="183" spans="1:141" x14ac:dyDescent="0.25">
      <c r="A183" s="9">
        <v>93944</v>
      </c>
      <c r="B183" s="11" t="s">
        <v>381</v>
      </c>
      <c r="C183" s="11" t="s">
        <v>834</v>
      </c>
      <c r="D183" s="11" t="s">
        <v>1046</v>
      </c>
      <c r="E183" s="15">
        <v>4</v>
      </c>
      <c r="F183" s="7">
        <v>1262</v>
      </c>
      <c r="G183" s="7">
        <v>1703</v>
      </c>
      <c r="H183" s="7">
        <v>0</v>
      </c>
      <c r="I183" s="7">
        <v>486126</v>
      </c>
      <c r="J183" s="7">
        <v>531120</v>
      </c>
      <c r="K183" s="11" t="s">
        <v>1238</v>
      </c>
      <c r="L183" s="11" t="s">
        <v>1355</v>
      </c>
      <c r="M183" s="11" t="s">
        <v>1139</v>
      </c>
      <c r="N183" s="18">
        <v>745793000</v>
      </c>
      <c r="O183" s="11" t="s">
        <v>1675</v>
      </c>
      <c r="P183" s="8">
        <v>27</v>
      </c>
      <c r="Q183" s="8">
        <v>4</v>
      </c>
      <c r="R183" s="8">
        <v>689</v>
      </c>
      <c r="S183" s="8">
        <v>0</v>
      </c>
      <c r="T183" s="8">
        <v>26</v>
      </c>
      <c r="U183" s="8">
        <v>746</v>
      </c>
      <c r="V183" s="8">
        <v>730</v>
      </c>
      <c r="W183" s="8">
        <v>0</v>
      </c>
      <c r="X183" s="8">
        <v>0</v>
      </c>
      <c r="Y183" s="8">
        <v>0</v>
      </c>
      <c r="Z183" s="8">
        <v>2338</v>
      </c>
      <c r="AA183" s="19">
        <v>0</v>
      </c>
      <c r="AB183" s="8">
        <v>0</v>
      </c>
      <c r="AC183" s="8">
        <v>0</v>
      </c>
      <c r="AD183" s="8">
        <v>0</v>
      </c>
      <c r="AE183" s="8">
        <v>0</v>
      </c>
      <c r="AF183" s="8">
        <v>86.997319034852552</v>
      </c>
      <c r="AG183" s="8" t="s">
        <v>1687</v>
      </c>
      <c r="AH183" s="8" t="s">
        <v>1687</v>
      </c>
      <c r="AI183" s="60">
        <v>367.97359999999998</v>
      </c>
      <c r="AJ183" s="60">
        <v>21409.551599999999</v>
      </c>
      <c r="AK183" s="60">
        <v>1821.6629</v>
      </c>
      <c r="AL183" s="60">
        <f>Table2[[#This Row],[Company Direct Land Through FY20]]+Table2[[#This Row],[Company Direct Land FY20 and After]]</f>
        <v>23231.214499999998</v>
      </c>
      <c r="AM183" s="60">
        <v>4808.4173000000001</v>
      </c>
      <c r="AN183" s="60">
        <v>22418.6656</v>
      </c>
      <c r="AO183" s="60">
        <v>23804.195199999998</v>
      </c>
      <c r="AP183" s="60">
        <f>Table2[[#This Row],[Company Direct Building Through FY20]]+Table2[[#This Row],[Company Direct Building FY20 and After]]</f>
        <v>46222.860799999995</v>
      </c>
      <c r="AQ183" s="60">
        <v>0</v>
      </c>
      <c r="AR183" s="60">
        <v>1782.9131</v>
      </c>
      <c r="AS183" s="60">
        <v>0</v>
      </c>
      <c r="AT183" s="60">
        <f>Table2[[#This Row],[Mortgage Recording Tax Through FY20]]+Table2[[#This Row],[Mortgage Recording Tax FY20 and After]]</f>
        <v>1782.9131</v>
      </c>
      <c r="AU183" s="60">
        <v>569.16959999999995</v>
      </c>
      <c r="AV183" s="60">
        <v>1505.2230999999999</v>
      </c>
      <c r="AW183" s="60">
        <v>24347.632900000001</v>
      </c>
      <c r="AX183" s="60">
        <f>Table2[[#This Row],[Pilot Savings Through FY20]]+Table2[[#This Row],[Pilot Savings FY20 and After]]</f>
        <v>25852.856</v>
      </c>
      <c r="AY183" s="60">
        <v>0</v>
      </c>
      <c r="AZ183" s="60">
        <v>1782.9131</v>
      </c>
      <c r="BA183" s="60">
        <v>0</v>
      </c>
      <c r="BB183" s="60">
        <f>Table2[[#This Row],[Mortgage Recording Tax Exemption Through FY20]]+Table2[[#This Row],[Indirect and Induced Land FY20]]</f>
        <v>2192.4058999999997</v>
      </c>
      <c r="BC183" s="60">
        <v>409.49279999999999</v>
      </c>
      <c r="BD183" s="60">
        <v>2202.2853</v>
      </c>
      <c r="BE183" s="60">
        <v>2027.2047</v>
      </c>
      <c r="BF183" s="60">
        <f>Table2[[#This Row],[Indirect and Induced Land Through FY20]]+Table2[[#This Row],[Indirect and Induced Land FY20 and After]]</f>
        <v>4229.49</v>
      </c>
      <c r="BG183" s="60">
        <v>1451.8380999999999</v>
      </c>
      <c r="BH183" s="60">
        <v>7808.1026000000002</v>
      </c>
      <c r="BI183" s="60">
        <v>7187.3621999999996</v>
      </c>
      <c r="BJ183" s="60">
        <f>Table2[[#This Row],[Indirect and Induced Building Through FY20]]+Table2[[#This Row],[Indirect and Induced Building FY20 and After]]</f>
        <v>14995.4648</v>
      </c>
      <c r="BK183" s="60">
        <v>6468.5522000000001</v>
      </c>
      <c r="BL183" s="60">
        <v>52333.381999999998</v>
      </c>
      <c r="BM183" s="60">
        <v>10492.792100000001</v>
      </c>
      <c r="BN183" s="60">
        <f>Table2[[#This Row],[TOTAL Real Property Related Taxes Through FY20]]+Table2[[#This Row],[TOTAL Real Property Related Taxes FY20 and After]]</f>
        <v>62826.174099999997</v>
      </c>
      <c r="BO183" s="60">
        <v>4009.4612000000002</v>
      </c>
      <c r="BP183" s="60">
        <v>22775.268800000002</v>
      </c>
      <c r="BQ183" s="60">
        <v>19848.941999999999</v>
      </c>
      <c r="BR183" s="60">
        <f>Table2[[#This Row],[Company Direct Through FY20]]+Table2[[#This Row],[Company Direct FY20 and After]]</f>
        <v>42624.210800000001</v>
      </c>
      <c r="BS183" s="60">
        <v>0</v>
      </c>
      <c r="BT183" s="60">
        <v>0</v>
      </c>
      <c r="BU183" s="60">
        <v>0</v>
      </c>
      <c r="BV183" s="60">
        <f>Table2[[#This Row],[Sales Tax Exemption Through FY20]]+Table2[[#This Row],[Sales Tax Exemption FY20 and After]]</f>
        <v>0</v>
      </c>
      <c r="BW183" s="60">
        <v>0</v>
      </c>
      <c r="BX183" s="60">
        <v>0</v>
      </c>
      <c r="BY183" s="60">
        <v>0</v>
      </c>
      <c r="BZ183" s="60">
        <f>Table2[[#This Row],[Energy Tax Savings Through FY20]]+Table2[[#This Row],[Energy Tax Savings FY20 and After]]</f>
        <v>0</v>
      </c>
      <c r="CA183" s="60">
        <v>0</v>
      </c>
      <c r="CB183" s="60">
        <v>0</v>
      </c>
      <c r="CC183" s="60">
        <v>0</v>
      </c>
      <c r="CD183" s="60">
        <f>Table2[[#This Row],[Tax Exempt Bond Savings Through FY20]]+Table2[[#This Row],[Tax Exempt Bond Savings FY20 and After]]</f>
        <v>0</v>
      </c>
      <c r="CE183" s="60">
        <v>1659.5696</v>
      </c>
      <c r="CF183" s="60">
        <v>9908.4670000000006</v>
      </c>
      <c r="CG183" s="60">
        <v>8215.7425000000003</v>
      </c>
      <c r="CH183" s="60">
        <f>Table2[[#This Row],[Indirect and Induced Through FY20]]+Table2[[#This Row],[Indirect and Induced FY20 and After]]</f>
        <v>18124.209500000001</v>
      </c>
      <c r="CI183" s="60">
        <v>5669.0308000000005</v>
      </c>
      <c r="CJ183" s="60">
        <v>32683.735799999999</v>
      </c>
      <c r="CK183" s="60">
        <v>28064.684499999999</v>
      </c>
      <c r="CL183" s="60">
        <f>Table2[[#This Row],[TOTAL Income Consumption Use Taxes Through FY20]]+Table2[[#This Row],[TOTAL Income Consumption Use Taxes FY20 and After]]</f>
        <v>60748.420299999998</v>
      </c>
      <c r="CM183" s="60">
        <v>569.16959999999995</v>
      </c>
      <c r="CN183" s="60">
        <v>3288.1361999999999</v>
      </c>
      <c r="CO183" s="60">
        <v>24347.632900000001</v>
      </c>
      <c r="CP183" s="60">
        <f>Table2[[#This Row],[Assistance Provided Through FY20]]+Table2[[#This Row],[Assistance Provided FY20 and After]]</f>
        <v>27635.769100000001</v>
      </c>
      <c r="CQ183" s="60">
        <v>0</v>
      </c>
      <c r="CR183" s="60">
        <v>0</v>
      </c>
      <c r="CS183" s="60">
        <v>0</v>
      </c>
      <c r="CT183" s="60">
        <f>Table2[[#This Row],[Recapture Cancellation Reduction Amount Through FY20]]+Table2[[#This Row],[Recapture Cancellation Reduction Amount FY20 and After]]</f>
        <v>0</v>
      </c>
      <c r="CU183" s="60">
        <v>0</v>
      </c>
      <c r="CV183" s="60">
        <v>0</v>
      </c>
      <c r="CW183" s="60">
        <v>0</v>
      </c>
      <c r="CX183" s="60">
        <f>Table2[[#This Row],[Penalty Paid Through FY20]]+Table2[[#This Row],[Penalty Paid FY20 and After]]</f>
        <v>0</v>
      </c>
      <c r="CY183" s="60">
        <v>569.16959999999995</v>
      </c>
      <c r="CZ183" s="60">
        <v>3288.1361999999999</v>
      </c>
      <c r="DA183" s="60">
        <v>24347.632900000001</v>
      </c>
      <c r="DB183" s="60">
        <f>Table2[[#This Row],[TOTAL Assistance Net of Recapture Penalties Through FY20]]+Table2[[#This Row],[TOTAL Assistance Net of Recapture Penalties FY20 and After]]</f>
        <v>27635.769100000001</v>
      </c>
      <c r="DC183" s="60">
        <v>9185.8521000000001</v>
      </c>
      <c r="DD183" s="60">
        <v>68386.399099999995</v>
      </c>
      <c r="DE183" s="60">
        <v>45474.8001</v>
      </c>
      <c r="DF183" s="60">
        <f>Table2[[#This Row],[Company Direct Tax Revenue Before Assistance Through FY20]]+Table2[[#This Row],[Company Direct Tax Revenue Before Assistance FY20 and After]]</f>
        <v>113861.1992</v>
      </c>
      <c r="DG183" s="60">
        <v>3520.9005000000002</v>
      </c>
      <c r="DH183" s="60">
        <v>19918.854899999998</v>
      </c>
      <c r="DI183" s="60">
        <v>17430.309399999998</v>
      </c>
      <c r="DJ183" s="60">
        <f>Table2[[#This Row],[Indirect and Induced Tax Revenues FY20 and After]]+Table2[[#This Row],[Indirect and Induced Tax Revenues Through FY20]]</f>
        <v>37349.164299999997</v>
      </c>
      <c r="DK183" s="60">
        <v>12706.7526</v>
      </c>
      <c r="DL183" s="60">
        <v>88305.254000000001</v>
      </c>
      <c r="DM183" s="60">
        <v>62905.109499999999</v>
      </c>
      <c r="DN183" s="60">
        <f>Table2[[#This Row],[TOTAL Tax Revenues Before Assistance FY20 and After]]+Table2[[#This Row],[TOTAL Tax Revenues Before Assistance Through FY20]]</f>
        <v>151210.36350000001</v>
      </c>
      <c r="DO183" s="60">
        <v>12137.583000000001</v>
      </c>
      <c r="DP183" s="60">
        <v>85017.117800000007</v>
      </c>
      <c r="DQ183" s="60">
        <v>38557.476600000002</v>
      </c>
      <c r="DR183" s="60">
        <f>Table2[[#This Row],[TOTAL Tax Revenues Net of Assistance Recapture and Penalty Through FY20]]+Table2[[#This Row],[TOTAL Tax Revenues Net of Assistance Recapture and Penalty FY20 and After]]</f>
        <v>123574.5944</v>
      </c>
      <c r="DS183" s="60">
        <v>0</v>
      </c>
      <c r="DT183" s="60">
        <v>0</v>
      </c>
      <c r="DU183" s="60">
        <v>0</v>
      </c>
      <c r="DV183" s="60">
        <v>0</v>
      </c>
      <c r="DW183" s="74">
        <v>0</v>
      </c>
      <c r="DX183" s="74">
        <v>0</v>
      </c>
      <c r="DY183" s="74">
        <v>89</v>
      </c>
      <c r="DZ183" s="74">
        <v>657</v>
      </c>
      <c r="EA183" s="74">
        <v>0</v>
      </c>
      <c r="EB183" s="74">
        <v>0</v>
      </c>
      <c r="EC183" s="74">
        <v>89</v>
      </c>
      <c r="ED183" s="74">
        <v>657</v>
      </c>
      <c r="EE183" s="74">
        <v>0</v>
      </c>
      <c r="EF183" s="74">
        <v>0</v>
      </c>
      <c r="EG183" s="74">
        <v>100</v>
      </c>
      <c r="EH183" s="74">
        <v>100</v>
      </c>
      <c r="EI183" s="8">
        <f>Table2[[#This Row],[Total Industrial Employees FY20]]+Table2[[#This Row],[Total Restaurant Employees FY20]]+Table2[[#This Row],[Total Retail Employees FY20]]+Table2[[#This Row],[Total Other Employees FY20]]</f>
        <v>746</v>
      </c>
      <c r="EJ183" s="8">
        <f>Table2[[#This Row],[Number of Industrial Employees Earning More than Living Wage FY20]]+Table2[[#This Row],[Number of Restaurant Employees Earning More than Living Wage FY20]]+Table2[[#This Row],[Number of Retail Employees Earning More than Living Wage FY20]]+Table2[[#This Row],[Number of Other Employees Earning More than Living Wage FY20]]</f>
        <v>746</v>
      </c>
      <c r="EK183" s="72">
        <f>Table2[[#This Row],[Total Employees Earning More than Living Wage FY20]]/Table2[[#This Row],[Total Jobs FY20]]</f>
        <v>1</v>
      </c>
    </row>
    <row r="184" spans="1:141" x14ac:dyDescent="0.25">
      <c r="A184" s="9">
        <v>93865</v>
      </c>
      <c r="B184" s="11" t="s">
        <v>388</v>
      </c>
      <c r="C184" s="11" t="s">
        <v>841</v>
      </c>
      <c r="D184" s="11" t="s">
        <v>1043</v>
      </c>
      <c r="E184" s="15">
        <v>17</v>
      </c>
      <c r="F184" s="7">
        <v>2599</v>
      </c>
      <c r="G184" s="7">
        <v>89</v>
      </c>
      <c r="H184" s="7">
        <v>232000</v>
      </c>
      <c r="I184" s="7">
        <v>237000</v>
      </c>
      <c r="J184" s="7">
        <v>311812</v>
      </c>
      <c r="K184" s="11" t="s">
        <v>1048</v>
      </c>
      <c r="L184" s="11" t="s">
        <v>1363</v>
      </c>
      <c r="M184" s="11" t="s">
        <v>1339</v>
      </c>
      <c r="N184" s="18">
        <v>12600000</v>
      </c>
      <c r="O184" s="11" t="s">
        <v>1662</v>
      </c>
      <c r="P184" s="8">
        <v>0</v>
      </c>
      <c r="Q184" s="8">
        <v>0</v>
      </c>
      <c r="R184" s="8">
        <v>0</v>
      </c>
      <c r="S184" s="8">
        <v>0</v>
      </c>
      <c r="T184" s="8">
        <v>0</v>
      </c>
      <c r="U184" s="8">
        <v>0</v>
      </c>
      <c r="V184" s="8">
        <v>403</v>
      </c>
      <c r="W184" s="8">
        <v>0</v>
      </c>
      <c r="X184" s="8">
        <v>0</v>
      </c>
      <c r="Y184" s="8">
        <v>0</v>
      </c>
      <c r="Z184" s="8">
        <v>86</v>
      </c>
      <c r="AA184" s="19">
        <v>0</v>
      </c>
      <c r="AB184" s="8">
        <v>0</v>
      </c>
      <c r="AC184" s="8">
        <v>0</v>
      </c>
      <c r="AD184" s="8">
        <v>0</v>
      </c>
      <c r="AE184" s="8">
        <v>0</v>
      </c>
      <c r="AF184" s="8">
        <v>0</v>
      </c>
      <c r="AI184" s="60">
        <v>61.897799999999997</v>
      </c>
      <c r="AJ184" s="60">
        <v>726.01430000000005</v>
      </c>
      <c r="AK184" s="60">
        <v>0</v>
      </c>
      <c r="AL184" s="60">
        <f>Table2[[#This Row],[Company Direct Land Through FY20]]+Table2[[#This Row],[Company Direct Land FY20 and After]]</f>
        <v>726.01430000000005</v>
      </c>
      <c r="AM184" s="60">
        <v>364.99770000000001</v>
      </c>
      <c r="AN184" s="60">
        <v>1552.3089</v>
      </c>
      <c r="AO184" s="60">
        <v>0</v>
      </c>
      <c r="AP184" s="60">
        <f>Table2[[#This Row],[Company Direct Building Through FY20]]+Table2[[#This Row],[Company Direct Building FY20 and After]]</f>
        <v>1552.3089</v>
      </c>
      <c r="AQ184" s="60">
        <v>0</v>
      </c>
      <c r="AR184" s="60">
        <v>0</v>
      </c>
      <c r="AS184" s="60">
        <v>0</v>
      </c>
      <c r="AT184" s="60">
        <f>Table2[[#This Row],[Mortgage Recording Tax Through FY20]]+Table2[[#This Row],[Mortgage Recording Tax FY20 and After]]</f>
        <v>0</v>
      </c>
      <c r="AU184" s="60">
        <v>139.56630000000001</v>
      </c>
      <c r="AV184" s="60">
        <v>655.76089999999999</v>
      </c>
      <c r="AW184" s="60">
        <v>0</v>
      </c>
      <c r="AX184" s="60">
        <f>Table2[[#This Row],[Pilot Savings Through FY20]]+Table2[[#This Row],[Pilot Savings FY20 and After]]</f>
        <v>655.76089999999999</v>
      </c>
      <c r="AY184" s="60">
        <v>0</v>
      </c>
      <c r="AZ184" s="60">
        <v>0</v>
      </c>
      <c r="BA184" s="60">
        <v>0</v>
      </c>
      <c r="BB184" s="60">
        <f>Table2[[#This Row],[Mortgage Recording Tax Exemption Through FY20]]+Table2[[#This Row],[Indirect and Induced Land FY20]]</f>
        <v>262.34300000000002</v>
      </c>
      <c r="BC184" s="60">
        <v>262.34300000000002</v>
      </c>
      <c r="BD184" s="60">
        <v>1031.2267999999999</v>
      </c>
      <c r="BE184" s="60">
        <v>0</v>
      </c>
      <c r="BF184" s="60">
        <f>Table2[[#This Row],[Indirect and Induced Land Through FY20]]+Table2[[#This Row],[Indirect and Induced Land FY20 and After]]</f>
        <v>1031.2267999999999</v>
      </c>
      <c r="BG184" s="60">
        <v>930.12519999999995</v>
      </c>
      <c r="BH184" s="60">
        <v>3656.1677</v>
      </c>
      <c r="BI184" s="60">
        <v>0</v>
      </c>
      <c r="BJ184" s="60">
        <f>Table2[[#This Row],[Indirect and Induced Building Through FY20]]+Table2[[#This Row],[Indirect and Induced Building FY20 and After]]</f>
        <v>3656.1677</v>
      </c>
      <c r="BK184" s="60">
        <v>1479.7973999999999</v>
      </c>
      <c r="BL184" s="60">
        <v>6309.9567999999999</v>
      </c>
      <c r="BM184" s="60">
        <v>0</v>
      </c>
      <c r="BN184" s="60">
        <f>Table2[[#This Row],[TOTAL Real Property Related Taxes Through FY20]]+Table2[[#This Row],[TOTAL Real Property Related Taxes FY20 and After]]</f>
        <v>6309.9567999999999</v>
      </c>
      <c r="BO184" s="60">
        <v>4533.2619000000004</v>
      </c>
      <c r="BP184" s="60">
        <v>17802.641800000001</v>
      </c>
      <c r="BQ184" s="60">
        <v>0</v>
      </c>
      <c r="BR184" s="60">
        <f>Table2[[#This Row],[Company Direct Through FY20]]+Table2[[#This Row],[Company Direct FY20 and After]]</f>
        <v>17802.641800000001</v>
      </c>
      <c r="BS184" s="60">
        <v>0</v>
      </c>
      <c r="BT184" s="60">
        <v>324.00850000000003</v>
      </c>
      <c r="BU184" s="60">
        <v>0</v>
      </c>
      <c r="BV184" s="60">
        <f>Table2[[#This Row],[Sales Tax Exemption Through FY20]]+Table2[[#This Row],[Sales Tax Exemption FY20 and After]]</f>
        <v>324.00850000000003</v>
      </c>
      <c r="BW184" s="60">
        <v>0</v>
      </c>
      <c r="BX184" s="60">
        <v>0</v>
      </c>
      <c r="BY184" s="60">
        <v>0</v>
      </c>
      <c r="BZ184" s="60">
        <f>Table2[[#This Row],[Energy Tax Savings Through FY20]]+Table2[[#This Row],[Energy Tax Savings FY20 and After]]</f>
        <v>0</v>
      </c>
      <c r="CA184" s="60">
        <v>0</v>
      </c>
      <c r="CB184" s="60">
        <v>0</v>
      </c>
      <c r="CC184" s="60">
        <v>0</v>
      </c>
      <c r="CD184" s="60">
        <f>Table2[[#This Row],[Tax Exempt Bond Savings Through FY20]]+Table2[[#This Row],[Tax Exempt Bond Savings FY20 and After]]</f>
        <v>0</v>
      </c>
      <c r="CE184" s="60">
        <v>1187.5183</v>
      </c>
      <c r="CF184" s="60">
        <v>5102.3926000000001</v>
      </c>
      <c r="CG184" s="60">
        <v>0</v>
      </c>
      <c r="CH184" s="60">
        <f>Table2[[#This Row],[Indirect and Induced Through FY20]]+Table2[[#This Row],[Indirect and Induced FY20 and After]]</f>
        <v>5102.3926000000001</v>
      </c>
      <c r="CI184" s="60">
        <v>5720.7802000000001</v>
      </c>
      <c r="CJ184" s="60">
        <v>22581.025900000001</v>
      </c>
      <c r="CK184" s="60">
        <v>0</v>
      </c>
      <c r="CL184" s="60">
        <f>Table2[[#This Row],[TOTAL Income Consumption Use Taxes Through FY20]]+Table2[[#This Row],[TOTAL Income Consumption Use Taxes FY20 and After]]</f>
        <v>22581.025900000001</v>
      </c>
      <c r="CM184" s="60">
        <v>139.56630000000001</v>
      </c>
      <c r="CN184" s="60">
        <v>979.76940000000002</v>
      </c>
      <c r="CO184" s="60">
        <v>0</v>
      </c>
      <c r="CP184" s="60">
        <f>Table2[[#This Row],[Assistance Provided Through FY20]]+Table2[[#This Row],[Assistance Provided FY20 and After]]</f>
        <v>979.76940000000002</v>
      </c>
      <c r="CQ184" s="60">
        <v>0</v>
      </c>
      <c r="CR184" s="60">
        <v>0</v>
      </c>
      <c r="CS184" s="60">
        <v>0</v>
      </c>
      <c r="CT184" s="60">
        <f>Table2[[#This Row],[Recapture Cancellation Reduction Amount Through FY20]]+Table2[[#This Row],[Recapture Cancellation Reduction Amount FY20 and After]]</f>
        <v>0</v>
      </c>
      <c r="CU184" s="60">
        <v>0</v>
      </c>
      <c r="CV184" s="60">
        <v>0</v>
      </c>
      <c r="CW184" s="60">
        <v>0</v>
      </c>
      <c r="CX184" s="60">
        <f>Table2[[#This Row],[Penalty Paid Through FY20]]+Table2[[#This Row],[Penalty Paid FY20 and After]]</f>
        <v>0</v>
      </c>
      <c r="CY184" s="60">
        <v>139.56630000000001</v>
      </c>
      <c r="CZ184" s="60">
        <v>979.76940000000002</v>
      </c>
      <c r="DA184" s="60">
        <v>0</v>
      </c>
      <c r="DB184" s="60">
        <f>Table2[[#This Row],[TOTAL Assistance Net of Recapture Penalties Through FY20]]+Table2[[#This Row],[TOTAL Assistance Net of Recapture Penalties FY20 and After]]</f>
        <v>979.76940000000002</v>
      </c>
      <c r="DC184" s="60">
        <v>4960.1574000000001</v>
      </c>
      <c r="DD184" s="60">
        <v>20080.965</v>
      </c>
      <c r="DE184" s="60">
        <v>0</v>
      </c>
      <c r="DF184" s="60">
        <f>Table2[[#This Row],[Company Direct Tax Revenue Before Assistance Through FY20]]+Table2[[#This Row],[Company Direct Tax Revenue Before Assistance FY20 and After]]</f>
        <v>20080.965</v>
      </c>
      <c r="DG184" s="60">
        <v>2379.9865</v>
      </c>
      <c r="DH184" s="60">
        <v>9789.7870999999996</v>
      </c>
      <c r="DI184" s="60">
        <v>0</v>
      </c>
      <c r="DJ184" s="60">
        <f>Table2[[#This Row],[Indirect and Induced Tax Revenues FY20 and After]]+Table2[[#This Row],[Indirect and Induced Tax Revenues Through FY20]]</f>
        <v>9789.7870999999996</v>
      </c>
      <c r="DK184" s="60">
        <v>7340.1439</v>
      </c>
      <c r="DL184" s="60">
        <v>29870.752100000002</v>
      </c>
      <c r="DM184" s="60">
        <v>0</v>
      </c>
      <c r="DN184" s="60">
        <f>Table2[[#This Row],[TOTAL Tax Revenues Before Assistance FY20 and After]]+Table2[[#This Row],[TOTAL Tax Revenues Before Assistance Through FY20]]</f>
        <v>29870.752100000002</v>
      </c>
      <c r="DO184" s="60">
        <v>7200.5775999999996</v>
      </c>
      <c r="DP184" s="60">
        <v>28890.9827</v>
      </c>
      <c r="DQ184" s="60">
        <v>0</v>
      </c>
      <c r="DR184" s="60">
        <f>Table2[[#This Row],[TOTAL Tax Revenues Net of Assistance Recapture and Penalty Through FY20]]+Table2[[#This Row],[TOTAL Tax Revenues Net of Assistance Recapture and Penalty FY20 and After]]</f>
        <v>28890.9827</v>
      </c>
      <c r="DS184" s="60">
        <v>0</v>
      </c>
      <c r="DT184" s="60">
        <v>0</v>
      </c>
      <c r="DU184" s="60">
        <v>0</v>
      </c>
      <c r="DV184" s="60">
        <v>0</v>
      </c>
      <c r="DW184" s="75">
        <v>0</v>
      </c>
      <c r="DX184" s="75">
        <v>0</v>
      </c>
      <c r="DY184" s="75">
        <v>0</v>
      </c>
      <c r="DZ184" s="75">
        <v>0</v>
      </c>
      <c r="EA184" s="75">
        <v>0</v>
      </c>
      <c r="EB184" s="75">
        <v>0</v>
      </c>
      <c r="EC184" s="75">
        <v>0</v>
      </c>
      <c r="ED184" s="75">
        <v>0</v>
      </c>
      <c r="EE184" s="75">
        <v>0</v>
      </c>
      <c r="EF184" s="75">
        <v>0</v>
      </c>
      <c r="EG184" s="75">
        <v>0</v>
      </c>
      <c r="EH184" s="75">
        <v>0</v>
      </c>
      <c r="EI184" s="76">
        <v>0</v>
      </c>
      <c r="EJ184" s="76">
        <v>0</v>
      </c>
      <c r="EK184" s="77">
        <v>0</v>
      </c>
    </row>
    <row r="185" spans="1:141" x14ac:dyDescent="0.25">
      <c r="A185" s="9">
        <v>93976</v>
      </c>
      <c r="B185" s="11" t="s">
        <v>438</v>
      </c>
      <c r="C185" s="11" t="s">
        <v>891</v>
      </c>
      <c r="D185" s="11" t="s">
        <v>1044</v>
      </c>
      <c r="E185" s="15">
        <v>38</v>
      </c>
      <c r="F185" s="7">
        <v>518</v>
      </c>
      <c r="G185" s="7">
        <v>39</v>
      </c>
      <c r="H185" s="7">
        <v>5000</v>
      </c>
      <c r="I185" s="7">
        <v>4750</v>
      </c>
      <c r="J185" s="7">
        <v>332117</v>
      </c>
      <c r="K185" s="11" t="s">
        <v>1048</v>
      </c>
      <c r="L185" s="11" t="s">
        <v>1431</v>
      </c>
      <c r="M185" s="11" t="s">
        <v>1323</v>
      </c>
      <c r="N185" s="18">
        <v>1550000</v>
      </c>
      <c r="O185" s="11" t="s">
        <v>1658</v>
      </c>
      <c r="P185" s="8">
        <v>0</v>
      </c>
      <c r="Q185" s="8">
        <v>0</v>
      </c>
      <c r="R185" s="8">
        <v>9</v>
      </c>
      <c r="S185" s="8">
        <v>6</v>
      </c>
      <c r="T185" s="8">
        <v>0</v>
      </c>
      <c r="U185" s="8">
        <v>15</v>
      </c>
      <c r="V185" s="8">
        <v>15</v>
      </c>
      <c r="W185" s="8">
        <v>0</v>
      </c>
      <c r="X185" s="8">
        <v>0</v>
      </c>
      <c r="Y185" s="8">
        <v>0</v>
      </c>
      <c r="Z185" s="8">
        <v>6</v>
      </c>
      <c r="AA185" s="19">
        <v>0</v>
      </c>
      <c r="AB185" s="8">
        <v>0</v>
      </c>
      <c r="AC185" s="8">
        <v>0</v>
      </c>
      <c r="AD185" s="8">
        <v>0</v>
      </c>
      <c r="AE185" s="8">
        <v>0</v>
      </c>
      <c r="AF185" s="8">
        <v>73.333333333333329</v>
      </c>
      <c r="AG185" s="8" t="s">
        <v>1686</v>
      </c>
      <c r="AH185" s="8" t="s">
        <v>1687</v>
      </c>
      <c r="AI185" s="60">
        <v>4.04</v>
      </c>
      <c r="AJ185" s="60">
        <v>37.391100000000002</v>
      </c>
      <c r="AK185" s="60">
        <v>38.013500000000001</v>
      </c>
      <c r="AL185" s="60">
        <f>Table2[[#This Row],[Company Direct Land Through FY20]]+Table2[[#This Row],[Company Direct Land FY20 and After]]</f>
        <v>75.404600000000002</v>
      </c>
      <c r="AM185" s="60">
        <v>9.0319000000000003</v>
      </c>
      <c r="AN185" s="60">
        <v>80.327299999999994</v>
      </c>
      <c r="AO185" s="60">
        <v>84.983599999999996</v>
      </c>
      <c r="AP185" s="60">
        <f>Table2[[#This Row],[Company Direct Building Through FY20]]+Table2[[#This Row],[Company Direct Building FY20 and After]]</f>
        <v>165.3109</v>
      </c>
      <c r="AQ185" s="60">
        <v>0</v>
      </c>
      <c r="AR185" s="60">
        <v>21.0974</v>
      </c>
      <c r="AS185" s="60">
        <v>0</v>
      </c>
      <c r="AT185" s="60">
        <f>Table2[[#This Row],[Mortgage Recording Tax Through FY20]]+Table2[[#This Row],[Mortgage Recording Tax FY20 and After]]</f>
        <v>21.0974</v>
      </c>
      <c r="AU185" s="60">
        <v>10.370699999999999</v>
      </c>
      <c r="AV185" s="60">
        <v>29.413</v>
      </c>
      <c r="AW185" s="60">
        <v>97.580500000000001</v>
      </c>
      <c r="AX185" s="60">
        <f>Table2[[#This Row],[Pilot Savings Through FY20]]+Table2[[#This Row],[Pilot Savings FY20 and After]]</f>
        <v>126.9935</v>
      </c>
      <c r="AY185" s="60">
        <v>0</v>
      </c>
      <c r="AZ185" s="60">
        <v>21.0974</v>
      </c>
      <c r="BA185" s="60">
        <v>0</v>
      </c>
      <c r="BB185" s="60">
        <f>Table2[[#This Row],[Mortgage Recording Tax Exemption Through FY20]]+Table2[[#This Row],[Indirect and Induced Land FY20]]</f>
        <v>32.941000000000003</v>
      </c>
      <c r="BC185" s="60">
        <v>11.8436</v>
      </c>
      <c r="BD185" s="60">
        <v>85.469700000000003</v>
      </c>
      <c r="BE185" s="60">
        <v>111.43899999999999</v>
      </c>
      <c r="BF185" s="60">
        <f>Table2[[#This Row],[Indirect and Induced Land Through FY20]]+Table2[[#This Row],[Indirect and Induced Land FY20 and After]]</f>
        <v>196.90870000000001</v>
      </c>
      <c r="BG185" s="60">
        <v>41.991100000000003</v>
      </c>
      <c r="BH185" s="60">
        <v>303.02910000000003</v>
      </c>
      <c r="BI185" s="60">
        <v>395.10539999999997</v>
      </c>
      <c r="BJ185" s="60">
        <f>Table2[[#This Row],[Indirect and Induced Building Through FY20]]+Table2[[#This Row],[Indirect and Induced Building FY20 and After]]</f>
        <v>698.1345</v>
      </c>
      <c r="BK185" s="60">
        <v>56.535899999999998</v>
      </c>
      <c r="BL185" s="60">
        <v>476.80419999999998</v>
      </c>
      <c r="BM185" s="60">
        <v>531.96100000000001</v>
      </c>
      <c r="BN185" s="60">
        <f>Table2[[#This Row],[TOTAL Real Property Related Taxes Through FY20]]+Table2[[#This Row],[TOTAL Real Property Related Taxes FY20 and After]]</f>
        <v>1008.7652</v>
      </c>
      <c r="BO185" s="60">
        <v>152.54920000000001</v>
      </c>
      <c r="BP185" s="60">
        <v>1227.9739</v>
      </c>
      <c r="BQ185" s="60">
        <v>1435.376</v>
      </c>
      <c r="BR185" s="60">
        <f>Table2[[#This Row],[Company Direct Through FY20]]+Table2[[#This Row],[Company Direct FY20 and After]]</f>
        <v>2663.3499000000002</v>
      </c>
      <c r="BS185" s="60">
        <v>0</v>
      </c>
      <c r="BT185" s="60">
        <v>0</v>
      </c>
      <c r="BU185" s="60">
        <v>0</v>
      </c>
      <c r="BV185" s="60">
        <f>Table2[[#This Row],[Sales Tax Exemption Through FY20]]+Table2[[#This Row],[Sales Tax Exemption FY20 and After]]</f>
        <v>0</v>
      </c>
      <c r="BW185" s="60">
        <v>0</v>
      </c>
      <c r="BX185" s="60">
        <v>0</v>
      </c>
      <c r="BY185" s="60">
        <v>0</v>
      </c>
      <c r="BZ185" s="60">
        <f>Table2[[#This Row],[Energy Tax Savings Through FY20]]+Table2[[#This Row],[Energy Tax Savings FY20 and After]]</f>
        <v>0</v>
      </c>
      <c r="CA185" s="60">
        <v>0</v>
      </c>
      <c r="CB185" s="60">
        <v>0</v>
      </c>
      <c r="CC185" s="60">
        <v>0</v>
      </c>
      <c r="CD185" s="60">
        <f>Table2[[#This Row],[Tax Exempt Bond Savings Through FY20]]+Table2[[#This Row],[Tax Exempt Bond Savings FY20 and After]]</f>
        <v>0</v>
      </c>
      <c r="CE185" s="60">
        <v>58.365000000000002</v>
      </c>
      <c r="CF185" s="60">
        <v>468.017</v>
      </c>
      <c r="CG185" s="60">
        <v>549.17240000000004</v>
      </c>
      <c r="CH185" s="60">
        <f>Table2[[#This Row],[Indirect and Induced Through FY20]]+Table2[[#This Row],[Indirect and Induced FY20 and After]]</f>
        <v>1017.1894</v>
      </c>
      <c r="CI185" s="60">
        <v>210.91419999999999</v>
      </c>
      <c r="CJ185" s="60">
        <v>1695.9909</v>
      </c>
      <c r="CK185" s="60">
        <v>1984.5483999999999</v>
      </c>
      <c r="CL185" s="60">
        <f>Table2[[#This Row],[TOTAL Income Consumption Use Taxes Through FY20]]+Table2[[#This Row],[TOTAL Income Consumption Use Taxes FY20 and After]]</f>
        <v>3680.5392999999999</v>
      </c>
      <c r="CM185" s="60">
        <v>10.370699999999999</v>
      </c>
      <c r="CN185" s="60">
        <v>50.510399999999997</v>
      </c>
      <c r="CO185" s="60">
        <v>97.580500000000001</v>
      </c>
      <c r="CP185" s="60">
        <f>Table2[[#This Row],[Assistance Provided Through FY20]]+Table2[[#This Row],[Assistance Provided FY20 and After]]</f>
        <v>148.0909</v>
      </c>
      <c r="CQ185" s="60">
        <v>0</v>
      </c>
      <c r="CR185" s="60">
        <v>0</v>
      </c>
      <c r="CS185" s="60">
        <v>0</v>
      </c>
      <c r="CT185" s="60">
        <f>Table2[[#This Row],[Recapture Cancellation Reduction Amount Through FY20]]+Table2[[#This Row],[Recapture Cancellation Reduction Amount FY20 and After]]</f>
        <v>0</v>
      </c>
      <c r="CU185" s="60">
        <v>0</v>
      </c>
      <c r="CV185" s="60">
        <v>0</v>
      </c>
      <c r="CW185" s="60">
        <v>0</v>
      </c>
      <c r="CX185" s="60">
        <f>Table2[[#This Row],[Penalty Paid Through FY20]]+Table2[[#This Row],[Penalty Paid FY20 and After]]</f>
        <v>0</v>
      </c>
      <c r="CY185" s="60">
        <v>10.370699999999999</v>
      </c>
      <c r="CZ185" s="60">
        <v>50.510399999999997</v>
      </c>
      <c r="DA185" s="60">
        <v>97.580500000000001</v>
      </c>
      <c r="DB185" s="60">
        <f>Table2[[#This Row],[TOTAL Assistance Net of Recapture Penalties Through FY20]]+Table2[[#This Row],[TOTAL Assistance Net of Recapture Penalties FY20 and After]]</f>
        <v>148.0909</v>
      </c>
      <c r="DC185" s="60">
        <v>165.62110000000001</v>
      </c>
      <c r="DD185" s="60">
        <v>1366.7897</v>
      </c>
      <c r="DE185" s="60">
        <v>1558.3731</v>
      </c>
      <c r="DF185" s="60">
        <f>Table2[[#This Row],[Company Direct Tax Revenue Before Assistance Through FY20]]+Table2[[#This Row],[Company Direct Tax Revenue Before Assistance FY20 and After]]</f>
        <v>2925.1628000000001</v>
      </c>
      <c r="DG185" s="60">
        <v>112.19970000000001</v>
      </c>
      <c r="DH185" s="60">
        <v>856.51580000000001</v>
      </c>
      <c r="DI185" s="60">
        <v>1055.7167999999999</v>
      </c>
      <c r="DJ185" s="60">
        <f>Table2[[#This Row],[Indirect and Induced Tax Revenues FY20 and After]]+Table2[[#This Row],[Indirect and Induced Tax Revenues Through FY20]]</f>
        <v>1912.2325999999998</v>
      </c>
      <c r="DK185" s="60">
        <v>277.82080000000002</v>
      </c>
      <c r="DL185" s="60">
        <v>2223.3054999999999</v>
      </c>
      <c r="DM185" s="60">
        <v>2614.0898999999999</v>
      </c>
      <c r="DN185" s="60">
        <f>Table2[[#This Row],[TOTAL Tax Revenues Before Assistance FY20 and After]]+Table2[[#This Row],[TOTAL Tax Revenues Before Assistance Through FY20]]</f>
        <v>4837.3953999999994</v>
      </c>
      <c r="DO185" s="60">
        <v>267.45010000000002</v>
      </c>
      <c r="DP185" s="60">
        <v>2172.7950999999998</v>
      </c>
      <c r="DQ185" s="60">
        <v>2516.5093999999999</v>
      </c>
      <c r="DR185" s="60">
        <f>Table2[[#This Row],[TOTAL Tax Revenues Net of Assistance Recapture and Penalty Through FY20]]+Table2[[#This Row],[TOTAL Tax Revenues Net of Assistance Recapture and Penalty FY20 and After]]</f>
        <v>4689.3045000000002</v>
      </c>
      <c r="DS185" s="60">
        <v>0</v>
      </c>
      <c r="DT185" s="60">
        <v>0</v>
      </c>
      <c r="DU185" s="60">
        <v>0</v>
      </c>
      <c r="DV185" s="60">
        <v>0</v>
      </c>
      <c r="DW185" s="74">
        <v>0</v>
      </c>
      <c r="DX185" s="74">
        <v>0</v>
      </c>
      <c r="DY185" s="74">
        <v>0</v>
      </c>
      <c r="DZ185" s="74">
        <v>15</v>
      </c>
      <c r="EA185" s="74">
        <v>0</v>
      </c>
      <c r="EB185" s="74">
        <v>0</v>
      </c>
      <c r="EC185" s="74">
        <v>0</v>
      </c>
      <c r="ED185" s="74">
        <v>15</v>
      </c>
      <c r="EE185" s="74">
        <v>0</v>
      </c>
      <c r="EF185" s="74">
        <v>0</v>
      </c>
      <c r="EG185" s="74">
        <v>0</v>
      </c>
      <c r="EH185" s="74">
        <v>100</v>
      </c>
      <c r="EI185" s="8">
        <f>Table2[[#This Row],[Total Industrial Employees FY20]]+Table2[[#This Row],[Total Restaurant Employees FY20]]+Table2[[#This Row],[Total Retail Employees FY20]]+Table2[[#This Row],[Total Other Employees FY20]]</f>
        <v>15</v>
      </c>
      <c r="EJ185" s="8">
        <f>Table2[[#This Row],[Number of Industrial Employees Earning More than Living Wage FY20]]+Table2[[#This Row],[Number of Restaurant Employees Earning More than Living Wage FY20]]+Table2[[#This Row],[Number of Retail Employees Earning More than Living Wage FY20]]+Table2[[#This Row],[Number of Other Employees Earning More than Living Wage FY20]]</f>
        <v>15</v>
      </c>
      <c r="EK185" s="72">
        <f>Table2[[#This Row],[Total Employees Earning More than Living Wage FY20]]/Table2[[#This Row],[Total Jobs FY20]]</f>
        <v>1</v>
      </c>
    </row>
    <row r="186" spans="1:141" x14ac:dyDescent="0.25">
      <c r="A186" s="9">
        <v>94094</v>
      </c>
      <c r="B186" s="11" t="s">
        <v>499</v>
      </c>
      <c r="C186" s="11" t="s">
        <v>949</v>
      </c>
      <c r="D186" s="11" t="s">
        <v>1045</v>
      </c>
      <c r="E186" s="15">
        <v>26</v>
      </c>
      <c r="F186" s="7">
        <v>289</v>
      </c>
      <c r="G186" s="7">
        <v>34</v>
      </c>
      <c r="H186" s="7">
        <v>16116</v>
      </c>
      <c r="I186" s="7">
        <v>19892</v>
      </c>
      <c r="J186" s="7">
        <v>315240</v>
      </c>
      <c r="K186" s="11" t="s">
        <v>1048</v>
      </c>
      <c r="L186" s="11" t="s">
        <v>1521</v>
      </c>
      <c r="M186" s="11" t="s">
        <v>1456</v>
      </c>
      <c r="N186" s="18">
        <v>4575000</v>
      </c>
      <c r="O186" s="11" t="s">
        <v>1658</v>
      </c>
      <c r="P186" s="8">
        <v>0</v>
      </c>
      <c r="Q186" s="8">
        <v>0</v>
      </c>
      <c r="R186" s="8">
        <v>61</v>
      </c>
      <c r="S186" s="8">
        <v>0</v>
      </c>
      <c r="T186" s="8">
        <v>0</v>
      </c>
      <c r="U186" s="8">
        <v>61</v>
      </c>
      <c r="V186" s="8">
        <v>61</v>
      </c>
      <c r="W186" s="8">
        <v>0</v>
      </c>
      <c r="X186" s="8">
        <v>0</v>
      </c>
      <c r="Y186" s="8">
        <v>26</v>
      </c>
      <c r="Z186" s="8">
        <v>2</v>
      </c>
      <c r="AA186" s="19">
        <v>0</v>
      </c>
      <c r="AB186" s="8">
        <v>0</v>
      </c>
      <c r="AC186" s="8">
        <v>0</v>
      </c>
      <c r="AD186" s="8">
        <v>0</v>
      </c>
      <c r="AE186" s="8">
        <v>0</v>
      </c>
      <c r="AF186" s="8">
        <v>100</v>
      </c>
      <c r="AG186" s="8" t="s">
        <v>1686</v>
      </c>
      <c r="AH186" s="8" t="s">
        <v>1687</v>
      </c>
      <c r="AI186" s="60">
        <v>12.4719</v>
      </c>
      <c r="AJ186" s="60">
        <v>55.270800000000001</v>
      </c>
      <c r="AK186" s="60">
        <v>155.96340000000001</v>
      </c>
      <c r="AL186" s="60">
        <f>Table2[[#This Row],[Company Direct Land Through FY20]]+Table2[[#This Row],[Company Direct Land FY20 and After]]</f>
        <v>211.23420000000002</v>
      </c>
      <c r="AM186" s="60">
        <v>37.808399999999999</v>
      </c>
      <c r="AN186" s="60">
        <v>174.06729999999999</v>
      </c>
      <c r="AO186" s="60">
        <v>472.80169999999998</v>
      </c>
      <c r="AP186" s="60">
        <f>Table2[[#This Row],[Company Direct Building Through FY20]]+Table2[[#This Row],[Company Direct Building FY20 and After]]</f>
        <v>646.86899999999991</v>
      </c>
      <c r="AQ186" s="60">
        <v>0</v>
      </c>
      <c r="AR186" s="60">
        <v>52.825499999999998</v>
      </c>
      <c r="AS186" s="60">
        <v>0</v>
      </c>
      <c r="AT186" s="60">
        <f>Table2[[#This Row],[Mortgage Recording Tax Through FY20]]+Table2[[#This Row],[Mortgage Recording Tax FY20 and After]]</f>
        <v>52.825499999999998</v>
      </c>
      <c r="AU186" s="60">
        <v>11.654999999999999</v>
      </c>
      <c r="AV186" s="60">
        <v>33.297699999999999</v>
      </c>
      <c r="AW186" s="60">
        <v>145.74850000000001</v>
      </c>
      <c r="AX186" s="60">
        <f>Table2[[#This Row],[Pilot Savings Through FY20]]+Table2[[#This Row],[Pilot Savings FY20 and After]]</f>
        <v>179.0462</v>
      </c>
      <c r="AY186" s="60">
        <v>0</v>
      </c>
      <c r="AZ186" s="60">
        <v>52.825499999999998</v>
      </c>
      <c r="BA186" s="60">
        <v>0</v>
      </c>
      <c r="BB186" s="60">
        <f>Table2[[#This Row],[Mortgage Recording Tax Exemption Through FY20]]+Table2[[#This Row],[Indirect and Induced Land FY20]]</f>
        <v>73.703900000000004</v>
      </c>
      <c r="BC186" s="60">
        <v>20.878399999999999</v>
      </c>
      <c r="BD186" s="60">
        <v>68.570300000000003</v>
      </c>
      <c r="BE186" s="60">
        <v>261.08730000000003</v>
      </c>
      <c r="BF186" s="60">
        <f>Table2[[#This Row],[Indirect and Induced Land Through FY20]]+Table2[[#This Row],[Indirect and Induced Land FY20 and After]]</f>
        <v>329.6576</v>
      </c>
      <c r="BG186" s="60">
        <v>74.023399999999995</v>
      </c>
      <c r="BH186" s="60">
        <v>243.11269999999999</v>
      </c>
      <c r="BI186" s="60">
        <v>925.67579999999998</v>
      </c>
      <c r="BJ186" s="60">
        <f>Table2[[#This Row],[Indirect and Induced Building Through FY20]]+Table2[[#This Row],[Indirect and Induced Building FY20 and After]]</f>
        <v>1168.7884999999999</v>
      </c>
      <c r="BK186" s="60">
        <v>133.52709999999999</v>
      </c>
      <c r="BL186" s="60">
        <v>507.72340000000003</v>
      </c>
      <c r="BM186" s="60">
        <v>1669.7797</v>
      </c>
      <c r="BN186" s="60">
        <f>Table2[[#This Row],[TOTAL Real Property Related Taxes Through FY20]]+Table2[[#This Row],[TOTAL Real Property Related Taxes FY20 and After]]</f>
        <v>2177.5030999999999</v>
      </c>
      <c r="BO186" s="60">
        <v>162.91470000000001</v>
      </c>
      <c r="BP186" s="60">
        <v>567.37490000000003</v>
      </c>
      <c r="BQ186" s="60">
        <v>2037.2798</v>
      </c>
      <c r="BR186" s="60">
        <f>Table2[[#This Row],[Company Direct Through FY20]]+Table2[[#This Row],[Company Direct FY20 and After]]</f>
        <v>2604.6547</v>
      </c>
      <c r="BS186" s="60">
        <v>0</v>
      </c>
      <c r="BT186" s="60">
        <v>0</v>
      </c>
      <c r="BU186" s="60">
        <v>0</v>
      </c>
      <c r="BV186" s="60">
        <f>Table2[[#This Row],[Sales Tax Exemption Through FY20]]+Table2[[#This Row],[Sales Tax Exemption FY20 and After]]</f>
        <v>0</v>
      </c>
      <c r="BW186" s="60">
        <v>0</v>
      </c>
      <c r="BX186" s="60">
        <v>0</v>
      </c>
      <c r="BY186" s="60">
        <v>0</v>
      </c>
      <c r="BZ186" s="60">
        <f>Table2[[#This Row],[Energy Tax Savings Through FY20]]+Table2[[#This Row],[Energy Tax Savings FY20 and After]]</f>
        <v>0</v>
      </c>
      <c r="CA186" s="60">
        <v>0</v>
      </c>
      <c r="CB186" s="60">
        <v>0</v>
      </c>
      <c r="CC186" s="60">
        <v>0</v>
      </c>
      <c r="CD186" s="60">
        <f>Table2[[#This Row],[Tax Exempt Bond Savings Through FY20]]+Table2[[#This Row],[Tax Exempt Bond Savings FY20 and After]]</f>
        <v>0</v>
      </c>
      <c r="CE186" s="60">
        <v>94.507900000000006</v>
      </c>
      <c r="CF186" s="60">
        <v>334.21409999999997</v>
      </c>
      <c r="CG186" s="60">
        <v>1181.8412000000001</v>
      </c>
      <c r="CH186" s="60">
        <f>Table2[[#This Row],[Indirect and Induced Through FY20]]+Table2[[#This Row],[Indirect and Induced FY20 and After]]</f>
        <v>1516.0553</v>
      </c>
      <c r="CI186" s="60">
        <v>257.42259999999999</v>
      </c>
      <c r="CJ186" s="60">
        <v>901.58900000000006</v>
      </c>
      <c r="CK186" s="60">
        <v>3219.1210000000001</v>
      </c>
      <c r="CL186" s="60">
        <f>Table2[[#This Row],[TOTAL Income Consumption Use Taxes Through FY20]]+Table2[[#This Row],[TOTAL Income Consumption Use Taxes FY20 and After]]</f>
        <v>4120.71</v>
      </c>
      <c r="CM186" s="60">
        <v>11.654999999999999</v>
      </c>
      <c r="CN186" s="60">
        <v>86.123199999999997</v>
      </c>
      <c r="CO186" s="60">
        <v>145.74850000000001</v>
      </c>
      <c r="CP186" s="60">
        <f>Table2[[#This Row],[Assistance Provided Through FY20]]+Table2[[#This Row],[Assistance Provided FY20 and After]]</f>
        <v>231.8717</v>
      </c>
      <c r="CQ186" s="60">
        <v>0</v>
      </c>
      <c r="CR186" s="60">
        <v>0</v>
      </c>
      <c r="CS186" s="60">
        <v>0</v>
      </c>
      <c r="CT186" s="60">
        <f>Table2[[#This Row],[Recapture Cancellation Reduction Amount Through FY20]]+Table2[[#This Row],[Recapture Cancellation Reduction Amount FY20 and After]]</f>
        <v>0</v>
      </c>
      <c r="CU186" s="60">
        <v>0</v>
      </c>
      <c r="CV186" s="60">
        <v>0</v>
      </c>
      <c r="CW186" s="60">
        <v>0</v>
      </c>
      <c r="CX186" s="60">
        <f>Table2[[#This Row],[Penalty Paid Through FY20]]+Table2[[#This Row],[Penalty Paid FY20 and After]]</f>
        <v>0</v>
      </c>
      <c r="CY186" s="60">
        <v>11.654999999999999</v>
      </c>
      <c r="CZ186" s="60">
        <v>86.123199999999997</v>
      </c>
      <c r="DA186" s="60">
        <v>145.74850000000001</v>
      </c>
      <c r="DB186" s="60">
        <f>Table2[[#This Row],[TOTAL Assistance Net of Recapture Penalties Through FY20]]+Table2[[#This Row],[TOTAL Assistance Net of Recapture Penalties FY20 and After]]</f>
        <v>231.8717</v>
      </c>
      <c r="DC186" s="60">
        <v>213.19499999999999</v>
      </c>
      <c r="DD186" s="60">
        <v>849.5385</v>
      </c>
      <c r="DE186" s="60">
        <v>2666.0448999999999</v>
      </c>
      <c r="DF186" s="60">
        <f>Table2[[#This Row],[Company Direct Tax Revenue Before Assistance Through FY20]]+Table2[[#This Row],[Company Direct Tax Revenue Before Assistance FY20 and After]]</f>
        <v>3515.5834</v>
      </c>
      <c r="DG186" s="60">
        <v>189.40969999999999</v>
      </c>
      <c r="DH186" s="60">
        <v>645.89710000000002</v>
      </c>
      <c r="DI186" s="60">
        <v>2368.6043</v>
      </c>
      <c r="DJ186" s="60">
        <f>Table2[[#This Row],[Indirect and Induced Tax Revenues FY20 and After]]+Table2[[#This Row],[Indirect and Induced Tax Revenues Through FY20]]</f>
        <v>3014.5014000000001</v>
      </c>
      <c r="DK186" s="60">
        <v>402.60469999999998</v>
      </c>
      <c r="DL186" s="60">
        <v>1495.4356</v>
      </c>
      <c r="DM186" s="60">
        <v>5034.6491999999998</v>
      </c>
      <c r="DN186" s="60">
        <f>Table2[[#This Row],[TOTAL Tax Revenues Before Assistance FY20 and After]]+Table2[[#This Row],[TOTAL Tax Revenues Before Assistance Through FY20]]</f>
        <v>6530.0847999999996</v>
      </c>
      <c r="DO186" s="60">
        <v>390.94970000000001</v>
      </c>
      <c r="DP186" s="60">
        <v>1409.3124</v>
      </c>
      <c r="DQ186" s="60">
        <v>4888.9007000000001</v>
      </c>
      <c r="DR186" s="60">
        <f>Table2[[#This Row],[TOTAL Tax Revenues Net of Assistance Recapture and Penalty Through FY20]]+Table2[[#This Row],[TOTAL Tax Revenues Net of Assistance Recapture and Penalty FY20 and After]]</f>
        <v>6298.2130999999999</v>
      </c>
      <c r="DS186" s="60">
        <v>0</v>
      </c>
      <c r="DT186" s="60">
        <v>0</v>
      </c>
      <c r="DU186" s="60">
        <v>0</v>
      </c>
      <c r="DV186" s="60">
        <v>0</v>
      </c>
      <c r="DW186" s="74">
        <v>0</v>
      </c>
      <c r="DX186" s="74">
        <v>0</v>
      </c>
      <c r="DY186" s="74">
        <v>0</v>
      </c>
      <c r="DZ186" s="74">
        <v>61</v>
      </c>
      <c r="EA186" s="74">
        <v>0</v>
      </c>
      <c r="EB186" s="74">
        <v>0</v>
      </c>
      <c r="EC186" s="74">
        <v>0</v>
      </c>
      <c r="ED186" s="74">
        <v>61</v>
      </c>
      <c r="EE186" s="74">
        <v>0</v>
      </c>
      <c r="EF186" s="74">
        <v>0</v>
      </c>
      <c r="EG186" s="74">
        <v>0</v>
      </c>
      <c r="EH186" s="74">
        <v>100</v>
      </c>
      <c r="EI186" s="8">
        <f>Table2[[#This Row],[Total Industrial Employees FY20]]+Table2[[#This Row],[Total Restaurant Employees FY20]]+Table2[[#This Row],[Total Retail Employees FY20]]+Table2[[#This Row],[Total Other Employees FY20]]</f>
        <v>61</v>
      </c>
      <c r="EJ186" s="8">
        <f>Table2[[#This Row],[Number of Industrial Employees Earning More than Living Wage FY20]]+Table2[[#This Row],[Number of Restaurant Employees Earning More than Living Wage FY20]]+Table2[[#This Row],[Number of Retail Employees Earning More than Living Wage FY20]]+Table2[[#This Row],[Number of Other Employees Earning More than Living Wage FY20]]</f>
        <v>61</v>
      </c>
      <c r="EK186" s="72">
        <f>Table2[[#This Row],[Total Employees Earning More than Living Wage FY20]]/Table2[[#This Row],[Total Jobs FY20]]</f>
        <v>1</v>
      </c>
    </row>
    <row r="187" spans="1:141" x14ac:dyDescent="0.25">
      <c r="A187" s="9">
        <v>94123</v>
      </c>
      <c r="B187" s="11" t="s">
        <v>525</v>
      </c>
      <c r="C187" s="11" t="s">
        <v>974</v>
      </c>
      <c r="D187" s="11" t="s">
        <v>1044</v>
      </c>
      <c r="E187" s="15">
        <v>45</v>
      </c>
      <c r="F187" s="7">
        <v>7969</v>
      </c>
      <c r="G187" s="7">
        <v>20</v>
      </c>
      <c r="H187" s="7">
        <v>94000</v>
      </c>
      <c r="I187" s="7">
        <v>67700</v>
      </c>
      <c r="J187" s="7">
        <v>326199</v>
      </c>
      <c r="K187" s="11" t="s">
        <v>1048</v>
      </c>
      <c r="L187" s="11" t="s">
        <v>1554</v>
      </c>
      <c r="M187" s="11" t="s">
        <v>1548</v>
      </c>
      <c r="N187" s="18">
        <v>1675000</v>
      </c>
      <c r="O187" s="11" t="s">
        <v>1662</v>
      </c>
      <c r="P187" s="8">
        <v>0</v>
      </c>
      <c r="Q187" s="8">
        <v>0</v>
      </c>
      <c r="R187" s="8">
        <v>29</v>
      </c>
      <c r="S187" s="8">
        <v>0</v>
      </c>
      <c r="T187" s="8">
        <v>0</v>
      </c>
      <c r="U187" s="8">
        <v>29</v>
      </c>
      <c r="V187" s="8">
        <v>29</v>
      </c>
      <c r="W187" s="8">
        <v>0</v>
      </c>
      <c r="X187" s="8">
        <v>0</v>
      </c>
      <c r="Y187" s="8">
        <v>40</v>
      </c>
      <c r="Z187" s="8">
        <v>3</v>
      </c>
      <c r="AA187" s="19">
        <v>0</v>
      </c>
      <c r="AB187" s="8">
        <v>0</v>
      </c>
      <c r="AC187" s="8">
        <v>0</v>
      </c>
      <c r="AD187" s="8">
        <v>0</v>
      </c>
      <c r="AE187" s="8">
        <v>0</v>
      </c>
      <c r="AF187" s="8">
        <v>89.65517241379311</v>
      </c>
      <c r="AG187" s="8" t="s">
        <v>1686</v>
      </c>
      <c r="AH187" s="8" t="s">
        <v>1687</v>
      </c>
      <c r="AI187" s="60">
        <v>54.872199999999999</v>
      </c>
      <c r="AJ187" s="60">
        <v>231.3802</v>
      </c>
      <c r="AK187" s="60">
        <v>754.76549999999997</v>
      </c>
      <c r="AL187" s="60">
        <f>Table2[[#This Row],[Company Direct Land Through FY20]]+Table2[[#This Row],[Company Direct Land FY20 and After]]</f>
        <v>986.14570000000003</v>
      </c>
      <c r="AM187" s="60">
        <v>101.90560000000001</v>
      </c>
      <c r="AN187" s="60">
        <v>349.00880000000001</v>
      </c>
      <c r="AO187" s="60">
        <v>1401.7123999999999</v>
      </c>
      <c r="AP187" s="60">
        <f>Table2[[#This Row],[Company Direct Building Through FY20]]+Table2[[#This Row],[Company Direct Building FY20 and After]]</f>
        <v>1750.7212</v>
      </c>
      <c r="AQ187" s="60">
        <v>0</v>
      </c>
      <c r="AR187" s="60">
        <v>0</v>
      </c>
      <c r="AS187" s="60">
        <v>0</v>
      </c>
      <c r="AT187" s="60">
        <f>Table2[[#This Row],[Mortgage Recording Tax Through FY20]]+Table2[[#This Row],[Mortgage Recording Tax FY20 and After]]</f>
        <v>0</v>
      </c>
      <c r="AU187" s="60">
        <v>95.919200000000004</v>
      </c>
      <c r="AV187" s="60">
        <v>221.72839999999999</v>
      </c>
      <c r="AW187" s="60">
        <v>1319.3703</v>
      </c>
      <c r="AX187" s="60">
        <f>Table2[[#This Row],[Pilot Savings Through FY20]]+Table2[[#This Row],[Pilot Savings FY20 and After]]</f>
        <v>1541.0987</v>
      </c>
      <c r="AY187" s="60">
        <v>0</v>
      </c>
      <c r="AZ187" s="60">
        <v>0</v>
      </c>
      <c r="BA187" s="60">
        <v>0</v>
      </c>
      <c r="BB187" s="60">
        <f>Table2[[#This Row],[Mortgage Recording Tax Exemption Through FY20]]+Table2[[#This Row],[Indirect and Induced Land FY20]]</f>
        <v>26.3096</v>
      </c>
      <c r="BC187" s="60">
        <v>26.3096</v>
      </c>
      <c r="BD187" s="60">
        <v>110.9272</v>
      </c>
      <c r="BE187" s="60">
        <v>361.88780000000003</v>
      </c>
      <c r="BF187" s="60">
        <f>Table2[[#This Row],[Indirect and Induced Land Through FY20]]+Table2[[#This Row],[Indirect and Induced Land FY20 and After]]</f>
        <v>472.81500000000005</v>
      </c>
      <c r="BG187" s="60">
        <v>93.279600000000002</v>
      </c>
      <c r="BH187" s="60">
        <v>393.28699999999998</v>
      </c>
      <c r="BI187" s="60">
        <v>1283.0614</v>
      </c>
      <c r="BJ187" s="60">
        <f>Table2[[#This Row],[Indirect and Induced Building Through FY20]]+Table2[[#This Row],[Indirect and Induced Building FY20 and After]]</f>
        <v>1676.3484000000001</v>
      </c>
      <c r="BK187" s="60">
        <v>180.4478</v>
      </c>
      <c r="BL187" s="60">
        <v>862.87480000000005</v>
      </c>
      <c r="BM187" s="60">
        <v>2482.0567999999998</v>
      </c>
      <c r="BN187" s="60">
        <f>Table2[[#This Row],[TOTAL Real Property Related Taxes Through FY20]]+Table2[[#This Row],[TOTAL Real Property Related Taxes FY20 and After]]</f>
        <v>3344.9315999999999</v>
      </c>
      <c r="BO187" s="60">
        <v>415.89920000000001</v>
      </c>
      <c r="BP187" s="60">
        <v>1871.7646</v>
      </c>
      <c r="BQ187" s="60">
        <v>5720.6957000000002</v>
      </c>
      <c r="BR187" s="60">
        <f>Table2[[#This Row],[Company Direct Through FY20]]+Table2[[#This Row],[Company Direct FY20 and After]]</f>
        <v>7592.4603000000006</v>
      </c>
      <c r="BS187" s="60">
        <v>0</v>
      </c>
      <c r="BT187" s="60">
        <v>0</v>
      </c>
      <c r="BU187" s="60">
        <v>0</v>
      </c>
      <c r="BV187" s="60">
        <f>Table2[[#This Row],[Sales Tax Exemption Through FY20]]+Table2[[#This Row],[Sales Tax Exemption FY20 and After]]</f>
        <v>0</v>
      </c>
      <c r="BW187" s="60">
        <v>0</v>
      </c>
      <c r="BX187" s="60">
        <v>0</v>
      </c>
      <c r="BY187" s="60">
        <v>0</v>
      </c>
      <c r="BZ187" s="60">
        <f>Table2[[#This Row],[Energy Tax Savings Through FY20]]+Table2[[#This Row],[Energy Tax Savings FY20 and After]]</f>
        <v>0</v>
      </c>
      <c r="CA187" s="60">
        <v>0</v>
      </c>
      <c r="CB187" s="60">
        <v>0</v>
      </c>
      <c r="CC187" s="60">
        <v>0</v>
      </c>
      <c r="CD187" s="60">
        <f>Table2[[#This Row],[Tax Exempt Bond Savings Through FY20]]+Table2[[#This Row],[Tax Exempt Bond Savings FY20 and After]]</f>
        <v>0</v>
      </c>
      <c r="CE187" s="60">
        <v>129.65270000000001</v>
      </c>
      <c r="CF187" s="60">
        <v>586.01909999999998</v>
      </c>
      <c r="CG187" s="60">
        <v>1783.374</v>
      </c>
      <c r="CH187" s="60">
        <f>Table2[[#This Row],[Indirect and Induced Through FY20]]+Table2[[#This Row],[Indirect and Induced FY20 and After]]</f>
        <v>2369.3931000000002</v>
      </c>
      <c r="CI187" s="60">
        <v>545.55190000000005</v>
      </c>
      <c r="CJ187" s="60">
        <v>2457.7837</v>
      </c>
      <c r="CK187" s="60">
        <v>7504.0697</v>
      </c>
      <c r="CL187" s="60">
        <f>Table2[[#This Row],[TOTAL Income Consumption Use Taxes Through FY20]]+Table2[[#This Row],[TOTAL Income Consumption Use Taxes FY20 and After]]</f>
        <v>9961.8534</v>
      </c>
      <c r="CM187" s="60">
        <v>95.919200000000004</v>
      </c>
      <c r="CN187" s="60">
        <v>221.72839999999999</v>
      </c>
      <c r="CO187" s="60">
        <v>1319.3703</v>
      </c>
      <c r="CP187" s="60">
        <f>Table2[[#This Row],[Assistance Provided Through FY20]]+Table2[[#This Row],[Assistance Provided FY20 and After]]</f>
        <v>1541.0987</v>
      </c>
      <c r="CQ187" s="60">
        <v>0</v>
      </c>
      <c r="CR187" s="60">
        <v>0</v>
      </c>
      <c r="CS187" s="60">
        <v>0</v>
      </c>
      <c r="CT187" s="60">
        <f>Table2[[#This Row],[Recapture Cancellation Reduction Amount Through FY20]]+Table2[[#This Row],[Recapture Cancellation Reduction Amount FY20 and After]]</f>
        <v>0</v>
      </c>
      <c r="CU187" s="60">
        <v>0</v>
      </c>
      <c r="CV187" s="60">
        <v>0</v>
      </c>
      <c r="CW187" s="60">
        <v>0</v>
      </c>
      <c r="CX187" s="60">
        <f>Table2[[#This Row],[Penalty Paid Through FY20]]+Table2[[#This Row],[Penalty Paid FY20 and After]]</f>
        <v>0</v>
      </c>
      <c r="CY187" s="60">
        <v>95.919200000000004</v>
      </c>
      <c r="CZ187" s="60">
        <v>221.72839999999999</v>
      </c>
      <c r="DA187" s="60">
        <v>1319.3703</v>
      </c>
      <c r="DB187" s="60">
        <f>Table2[[#This Row],[TOTAL Assistance Net of Recapture Penalties Through FY20]]+Table2[[#This Row],[TOTAL Assistance Net of Recapture Penalties FY20 and After]]</f>
        <v>1541.0987</v>
      </c>
      <c r="DC187" s="60">
        <v>572.67700000000002</v>
      </c>
      <c r="DD187" s="60">
        <v>2452.1536000000001</v>
      </c>
      <c r="DE187" s="60">
        <v>7877.1736000000001</v>
      </c>
      <c r="DF187" s="60">
        <f>Table2[[#This Row],[Company Direct Tax Revenue Before Assistance Through FY20]]+Table2[[#This Row],[Company Direct Tax Revenue Before Assistance FY20 and After]]</f>
        <v>10329.3272</v>
      </c>
      <c r="DG187" s="60">
        <v>249.24189999999999</v>
      </c>
      <c r="DH187" s="60">
        <v>1090.2333000000001</v>
      </c>
      <c r="DI187" s="60">
        <v>3428.3231999999998</v>
      </c>
      <c r="DJ187" s="60">
        <f>Table2[[#This Row],[Indirect and Induced Tax Revenues FY20 and After]]+Table2[[#This Row],[Indirect and Induced Tax Revenues Through FY20]]</f>
        <v>4518.5564999999997</v>
      </c>
      <c r="DK187" s="60">
        <v>821.91890000000001</v>
      </c>
      <c r="DL187" s="60">
        <v>3542.3869</v>
      </c>
      <c r="DM187" s="60">
        <v>11305.496800000001</v>
      </c>
      <c r="DN187" s="60">
        <f>Table2[[#This Row],[TOTAL Tax Revenues Before Assistance FY20 and After]]+Table2[[#This Row],[TOTAL Tax Revenues Before Assistance Through FY20]]</f>
        <v>14847.8837</v>
      </c>
      <c r="DO187" s="60">
        <v>725.99969999999996</v>
      </c>
      <c r="DP187" s="60">
        <v>3320.6585</v>
      </c>
      <c r="DQ187" s="60">
        <v>9986.1265000000003</v>
      </c>
      <c r="DR187" s="60">
        <f>Table2[[#This Row],[TOTAL Tax Revenues Net of Assistance Recapture and Penalty Through FY20]]+Table2[[#This Row],[TOTAL Tax Revenues Net of Assistance Recapture and Penalty FY20 and After]]</f>
        <v>13306.785</v>
      </c>
      <c r="DS187" s="60">
        <v>0</v>
      </c>
      <c r="DT187" s="60">
        <v>0</v>
      </c>
      <c r="DU187" s="60">
        <v>0</v>
      </c>
      <c r="DV187" s="60">
        <v>0</v>
      </c>
      <c r="DW187" s="74">
        <v>29</v>
      </c>
      <c r="DX187" s="74">
        <v>0</v>
      </c>
      <c r="DY187" s="74">
        <v>0</v>
      </c>
      <c r="DZ187" s="74">
        <v>0</v>
      </c>
      <c r="EA187" s="74">
        <v>29</v>
      </c>
      <c r="EB187" s="74">
        <v>0</v>
      </c>
      <c r="EC187" s="74">
        <v>0</v>
      </c>
      <c r="ED187" s="74">
        <v>0</v>
      </c>
      <c r="EE187" s="74">
        <v>100</v>
      </c>
      <c r="EF187" s="74">
        <v>0</v>
      </c>
      <c r="EG187" s="74">
        <v>0</v>
      </c>
      <c r="EH187" s="74">
        <v>0</v>
      </c>
      <c r="EI187" s="8">
        <f>Table2[[#This Row],[Total Industrial Employees FY20]]+Table2[[#This Row],[Total Restaurant Employees FY20]]+Table2[[#This Row],[Total Retail Employees FY20]]+Table2[[#This Row],[Total Other Employees FY20]]</f>
        <v>29</v>
      </c>
      <c r="EJ187" s="8">
        <f>Table2[[#This Row],[Number of Industrial Employees Earning More than Living Wage FY20]]+Table2[[#This Row],[Number of Restaurant Employees Earning More than Living Wage FY20]]+Table2[[#This Row],[Number of Retail Employees Earning More than Living Wage FY20]]+Table2[[#This Row],[Number of Other Employees Earning More than Living Wage FY20]]</f>
        <v>29</v>
      </c>
      <c r="EK187" s="72">
        <f>Table2[[#This Row],[Total Employees Earning More than Living Wage FY20]]/Table2[[#This Row],[Total Jobs FY20]]</f>
        <v>1</v>
      </c>
    </row>
    <row r="188" spans="1:141" x14ac:dyDescent="0.25">
      <c r="A188" s="9">
        <v>93096</v>
      </c>
      <c r="B188" s="11" t="s">
        <v>285</v>
      </c>
      <c r="C188" s="11" t="s">
        <v>738</v>
      </c>
      <c r="D188" s="11" t="s">
        <v>1047</v>
      </c>
      <c r="E188" s="15">
        <v>49</v>
      </c>
      <c r="F188" s="7">
        <v>1290</v>
      </c>
      <c r="G188" s="7">
        <v>92</v>
      </c>
      <c r="H188" s="7">
        <v>17258</v>
      </c>
      <c r="I188" s="7">
        <v>9000</v>
      </c>
      <c r="J188" s="7">
        <v>444190</v>
      </c>
      <c r="K188" s="11" t="s">
        <v>1048</v>
      </c>
      <c r="L188" s="11" t="s">
        <v>1228</v>
      </c>
      <c r="M188" s="11" t="s">
        <v>1200</v>
      </c>
      <c r="N188" s="18">
        <v>1488800</v>
      </c>
      <c r="O188" s="11" t="s">
        <v>1658</v>
      </c>
      <c r="P188" s="8">
        <v>0</v>
      </c>
      <c r="Q188" s="8">
        <v>0</v>
      </c>
      <c r="R188" s="8">
        <v>17</v>
      </c>
      <c r="S188" s="8">
        <v>0</v>
      </c>
      <c r="T188" s="8">
        <v>0</v>
      </c>
      <c r="U188" s="8">
        <v>17</v>
      </c>
      <c r="V188" s="8">
        <v>17</v>
      </c>
      <c r="W188" s="8">
        <v>0</v>
      </c>
      <c r="X188" s="8">
        <v>0</v>
      </c>
      <c r="Y188" s="8">
        <v>0</v>
      </c>
      <c r="Z188" s="8">
        <v>7</v>
      </c>
      <c r="AA188" s="19">
        <v>0</v>
      </c>
      <c r="AB188" s="8">
        <v>0</v>
      </c>
      <c r="AC188" s="8">
        <v>0</v>
      </c>
      <c r="AD188" s="8">
        <v>0</v>
      </c>
      <c r="AE188" s="8">
        <v>0</v>
      </c>
      <c r="AF188" s="8">
        <v>64.705882352941174</v>
      </c>
      <c r="AG188" s="8" t="s">
        <v>1686</v>
      </c>
      <c r="AH188" s="8" t="s">
        <v>1687</v>
      </c>
      <c r="AI188" s="60">
        <v>17.857800000000001</v>
      </c>
      <c r="AJ188" s="60">
        <v>124.8206</v>
      </c>
      <c r="AK188" s="60">
        <v>72.0732</v>
      </c>
      <c r="AL188" s="60">
        <f>Table2[[#This Row],[Company Direct Land Through FY20]]+Table2[[#This Row],[Company Direct Land FY20 and After]]</f>
        <v>196.8938</v>
      </c>
      <c r="AM188" s="60">
        <v>210.529</v>
      </c>
      <c r="AN188" s="60">
        <v>516.83799999999997</v>
      </c>
      <c r="AO188" s="60">
        <v>849.68899999999996</v>
      </c>
      <c r="AP188" s="60">
        <f>Table2[[#This Row],[Company Direct Building Through FY20]]+Table2[[#This Row],[Company Direct Building FY20 and After]]</f>
        <v>1366.527</v>
      </c>
      <c r="AQ188" s="60">
        <v>0</v>
      </c>
      <c r="AR188" s="60">
        <v>17.417400000000001</v>
      </c>
      <c r="AS188" s="60">
        <v>0</v>
      </c>
      <c r="AT188" s="60">
        <f>Table2[[#This Row],[Mortgage Recording Tax Through FY20]]+Table2[[#This Row],[Mortgage Recording Tax FY20 and After]]</f>
        <v>17.417400000000001</v>
      </c>
      <c r="AU188" s="60">
        <v>160.88839999999999</v>
      </c>
      <c r="AV188" s="60">
        <v>379.85969999999998</v>
      </c>
      <c r="AW188" s="60">
        <v>649.34140000000002</v>
      </c>
      <c r="AX188" s="60">
        <f>Table2[[#This Row],[Pilot Savings Through FY20]]+Table2[[#This Row],[Pilot Savings FY20 and After]]</f>
        <v>1029.2011</v>
      </c>
      <c r="AY188" s="60">
        <v>0</v>
      </c>
      <c r="AZ188" s="60">
        <v>17.417400000000001</v>
      </c>
      <c r="BA188" s="60">
        <v>0</v>
      </c>
      <c r="BB188" s="60">
        <f>Table2[[#This Row],[Mortgage Recording Tax Exemption Through FY20]]+Table2[[#This Row],[Indirect and Induced Land FY20]]</f>
        <v>25.297800000000002</v>
      </c>
      <c r="BC188" s="60">
        <v>7.8803999999999998</v>
      </c>
      <c r="BD188" s="60">
        <v>49.596200000000003</v>
      </c>
      <c r="BE188" s="60">
        <v>31.805099999999999</v>
      </c>
      <c r="BF188" s="60">
        <f>Table2[[#This Row],[Indirect and Induced Land Through FY20]]+Table2[[#This Row],[Indirect and Induced Land FY20 and After]]</f>
        <v>81.401300000000006</v>
      </c>
      <c r="BG188" s="60">
        <v>27.939599999999999</v>
      </c>
      <c r="BH188" s="60">
        <v>175.84180000000001</v>
      </c>
      <c r="BI188" s="60">
        <v>112.76309999999999</v>
      </c>
      <c r="BJ188" s="60">
        <f>Table2[[#This Row],[Indirect and Induced Building Through FY20]]+Table2[[#This Row],[Indirect and Induced Building FY20 and After]]</f>
        <v>288.60489999999999</v>
      </c>
      <c r="BK188" s="60">
        <v>103.3184</v>
      </c>
      <c r="BL188" s="60">
        <v>487.23689999999999</v>
      </c>
      <c r="BM188" s="60">
        <v>416.98899999999998</v>
      </c>
      <c r="BN188" s="60">
        <f>Table2[[#This Row],[TOTAL Real Property Related Taxes Through FY20]]+Table2[[#This Row],[TOTAL Real Property Related Taxes FY20 and After]]</f>
        <v>904.22589999999991</v>
      </c>
      <c r="BO188" s="60">
        <v>56.096800000000002</v>
      </c>
      <c r="BP188" s="60">
        <v>447.5797</v>
      </c>
      <c r="BQ188" s="60">
        <v>226.405</v>
      </c>
      <c r="BR188" s="60">
        <f>Table2[[#This Row],[Company Direct Through FY20]]+Table2[[#This Row],[Company Direct FY20 and After]]</f>
        <v>673.98469999999998</v>
      </c>
      <c r="BS188" s="60">
        <v>0</v>
      </c>
      <c r="BT188" s="60">
        <v>0</v>
      </c>
      <c r="BU188" s="60">
        <v>0</v>
      </c>
      <c r="BV188" s="60">
        <f>Table2[[#This Row],[Sales Tax Exemption Through FY20]]+Table2[[#This Row],[Sales Tax Exemption FY20 and After]]</f>
        <v>0</v>
      </c>
      <c r="BW188" s="60">
        <v>0</v>
      </c>
      <c r="BX188" s="60">
        <v>0</v>
      </c>
      <c r="BY188" s="60">
        <v>0</v>
      </c>
      <c r="BZ188" s="60">
        <f>Table2[[#This Row],[Energy Tax Savings Through FY20]]+Table2[[#This Row],[Energy Tax Savings FY20 and After]]</f>
        <v>0</v>
      </c>
      <c r="CA188" s="60">
        <v>0</v>
      </c>
      <c r="CB188" s="60">
        <v>0</v>
      </c>
      <c r="CC188" s="60">
        <v>0</v>
      </c>
      <c r="CD188" s="60">
        <f>Table2[[#This Row],[Tax Exempt Bond Savings Through FY20]]+Table2[[#This Row],[Tax Exempt Bond Savings FY20 and After]]</f>
        <v>0</v>
      </c>
      <c r="CE188" s="60">
        <v>39.010100000000001</v>
      </c>
      <c r="CF188" s="60">
        <v>295.06529999999998</v>
      </c>
      <c r="CG188" s="60">
        <v>157.44380000000001</v>
      </c>
      <c r="CH188" s="60">
        <f>Table2[[#This Row],[Indirect and Induced Through FY20]]+Table2[[#This Row],[Indirect and Induced FY20 and After]]</f>
        <v>452.50909999999999</v>
      </c>
      <c r="CI188" s="60">
        <v>95.106899999999996</v>
      </c>
      <c r="CJ188" s="60">
        <v>742.64499999999998</v>
      </c>
      <c r="CK188" s="60">
        <v>383.84879999999998</v>
      </c>
      <c r="CL188" s="60">
        <f>Table2[[#This Row],[TOTAL Income Consumption Use Taxes Through FY20]]+Table2[[#This Row],[TOTAL Income Consumption Use Taxes FY20 and After]]</f>
        <v>1126.4938</v>
      </c>
      <c r="CM188" s="60">
        <v>160.88839999999999</v>
      </c>
      <c r="CN188" s="60">
        <v>397.27710000000002</v>
      </c>
      <c r="CO188" s="60">
        <v>649.34140000000002</v>
      </c>
      <c r="CP188" s="60">
        <f>Table2[[#This Row],[Assistance Provided Through FY20]]+Table2[[#This Row],[Assistance Provided FY20 and After]]</f>
        <v>1046.6185</v>
      </c>
      <c r="CQ188" s="60">
        <v>0</v>
      </c>
      <c r="CR188" s="60">
        <v>0</v>
      </c>
      <c r="CS188" s="60">
        <v>0</v>
      </c>
      <c r="CT188" s="60">
        <f>Table2[[#This Row],[Recapture Cancellation Reduction Amount Through FY20]]+Table2[[#This Row],[Recapture Cancellation Reduction Amount FY20 and After]]</f>
        <v>0</v>
      </c>
      <c r="CU188" s="60">
        <v>0</v>
      </c>
      <c r="CV188" s="60">
        <v>0</v>
      </c>
      <c r="CW188" s="60">
        <v>0</v>
      </c>
      <c r="CX188" s="60">
        <f>Table2[[#This Row],[Penalty Paid Through FY20]]+Table2[[#This Row],[Penalty Paid FY20 and After]]</f>
        <v>0</v>
      </c>
      <c r="CY188" s="60">
        <v>160.88839999999999</v>
      </c>
      <c r="CZ188" s="60">
        <v>397.27710000000002</v>
      </c>
      <c r="DA188" s="60">
        <v>649.34140000000002</v>
      </c>
      <c r="DB188" s="60">
        <f>Table2[[#This Row],[TOTAL Assistance Net of Recapture Penalties Through FY20]]+Table2[[#This Row],[TOTAL Assistance Net of Recapture Penalties FY20 and After]]</f>
        <v>1046.6185</v>
      </c>
      <c r="DC188" s="60">
        <v>284.48360000000002</v>
      </c>
      <c r="DD188" s="60">
        <v>1106.6557</v>
      </c>
      <c r="DE188" s="60">
        <v>1148.1672000000001</v>
      </c>
      <c r="DF188" s="60">
        <f>Table2[[#This Row],[Company Direct Tax Revenue Before Assistance Through FY20]]+Table2[[#This Row],[Company Direct Tax Revenue Before Assistance FY20 and After]]</f>
        <v>2254.8229000000001</v>
      </c>
      <c r="DG188" s="60">
        <v>74.830100000000002</v>
      </c>
      <c r="DH188" s="60">
        <v>520.50329999999997</v>
      </c>
      <c r="DI188" s="60">
        <v>302.012</v>
      </c>
      <c r="DJ188" s="60">
        <f>Table2[[#This Row],[Indirect and Induced Tax Revenues FY20 and After]]+Table2[[#This Row],[Indirect and Induced Tax Revenues Through FY20]]</f>
        <v>822.51530000000002</v>
      </c>
      <c r="DK188" s="60">
        <v>359.31369999999998</v>
      </c>
      <c r="DL188" s="60">
        <v>1627.1590000000001</v>
      </c>
      <c r="DM188" s="60">
        <v>1450.1792</v>
      </c>
      <c r="DN188" s="60">
        <f>Table2[[#This Row],[TOTAL Tax Revenues Before Assistance FY20 and After]]+Table2[[#This Row],[TOTAL Tax Revenues Before Assistance Through FY20]]</f>
        <v>3077.3382000000001</v>
      </c>
      <c r="DO188" s="60">
        <v>198.42529999999999</v>
      </c>
      <c r="DP188" s="60">
        <v>1229.8819000000001</v>
      </c>
      <c r="DQ188" s="60">
        <v>800.83780000000002</v>
      </c>
      <c r="DR188" s="60">
        <f>Table2[[#This Row],[TOTAL Tax Revenues Net of Assistance Recapture and Penalty Through FY20]]+Table2[[#This Row],[TOTAL Tax Revenues Net of Assistance Recapture and Penalty FY20 and After]]</f>
        <v>2030.7197000000001</v>
      </c>
      <c r="DS188" s="60">
        <v>0</v>
      </c>
      <c r="DT188" s="60">
        <v>0</v>
      </c>
      <c r="DU188" s="60">
        <v>0</v>
      </c>
      <c r="DV188" s="60">
        <v>0</v>
      </c>
      <c r="DW188" s="74">
        <v>14</v>
      </c>
      <c r="DX188" s="74">
        <v>0</v>
      </c>
      <c r="DY188" s="74">
        <v>0</v>
      </c>
      <c r="DZ188" s="74">
        <v>3</v>
      </c>
      <c r="EA188" s="74">
        <v>14</v>
      </c>
      <c r="EB188" s="74">
        <v>0</v>
      </c>
      <c r="EC188" s="74">
        <v>0</v>
      </c>
      <c r="ED188" s="74">
        <v>3</v>
      </c>
      <c r="EE188" s="74">
        <v>100</v>
      </c>
      <c r="EF188" s="74">
        <v>0</v>
      </c>
      <c r="EG188" s="74">
        <v>0</v>
      </c>
      <c r="EH188" s="74">
        <v>100</v>
      </c>
      <c r="EI188" s="8">
        <f>Table2[[#This Row],[Total Industrial Employees FY20]]+Table2[[#This Row],[Total Restaurant Employees FY20]]+Table2[[#This Row],[Total Retail Employees FY20]]+Table2[[#This Row],[Total Other Employees FY20]]</f>
        <v>17</v>
      </c>
      <c r="EJ188" s="8">
        <f>Table2[[#This Row],[Number of Industrial Employees Earning More than Living Wage FY20]]+Table2[[#This Row],[Number of Restaurant Employees Earning More than Living Wage FY20]]+Table2[[#This Row],[Number of Retail Employees Earning More than Living Wage FY20]]+Table2[[#This Row],[Number of Other Employees Earning More than Living Wage FY20]]</f>
        <v>17</v>
      </c>
      <c r="EK188" s="72">
        <f>Table2[[#This Row],[Total Employees Earning More than Living Wage FY20]]/Table2[[#This Row],[Total Jobs FY20]]</f>
        <v>1</v>
      </c>
    </row>
    <row r="189" spans="1:141" x14ac:dyDescent="0.25">
      <c r="A189" s="9">
        <v>94070</v>
      </c>
      <c r="B189" s="11" t="s">
        <v>479</v>
      </c>
      <c r="C189" s="11" t="s">
        <v>931</v>
      </c>
      <c r="D189" s="11" t="s">
        <v>1044</v>
      </c>
      <c r="E189" s="15">
        <v>35</v>
      </c>
      <c r="F189" s="7">
        <v>2001</v>
      </c>
      <c r="G189" s="7">
        <v>1002</v>
      </c>
      <c r="H189" s="7">
        <v>40260</v>
      </c>
      <c r="I189" s="7">
        <v>517033</v>
      </c>
      <c r="J189" s="7">
        <v>531120</v>
      </c>
      <c r="K189" s="11" t="s">
        <v>1097</v>
      </c>
      <c r="L189" s="11" t="s">
        <v>1486</v>
      </c>
      <c r="M189" s="11" t="s">
        <v>1487</v>
      </c>
      <c r="N189" s="18">
        <v>105000000</v>
      </c>
      <c r="O189" s="11" t="s">
        <v>1663</v>
      </c>
      <c r="P189" s="8">
        <v>5</v>
      </c>
      <c r="Q189" s="8">
        <v>6</v>
      </c>
      <c r="R189" s="8">
        <v>554</v>
      </c>
      <c r="S189" s="8">
        <v>30</v>
      </c>
      <c r="T189" s="8">
        <v>4</v>
      </c>
      <c r="U189" s="8">
        <v>599</v>
      </c>
      <c r="V189" s="8">
        <v>593</v>
      </c>
      <c r="W189" s="8">
        <v>0</v>
      </c>
      <c r="X189" s="8">
        <v>0</v>
      </c>
      <c r="Y189" s="8">
        <v>1529</v>
      </c>
      <c r="Z189" s="8">
        <v>0</v>
      </c>
      <c r="AA189" s="19">
        <v>0</v>
      </c>
      <c r="AB189" s="8">
        <v>0</v>
      </c>
      <c r="AC189" s="8">
        <v>0</v>
      </c>
      <c r="AD189" s="8">
        <v>0</v>
      </c>
      <c r="AE189" s="8">
        <v>0</v>
      </c>
      <c r="AF189" s="8">
        <v>60.934891485809686</v>
      </c>
      <c r="AG189" s="8" t="s">
        <v>1686</v>
      </c>
      <c r="AH189" s="8" t="s">
        <v>1687</v>
      </c>
      <c r="AI189" s="60">
        <v>1286.3742</v>
      </c>
      <c r="AJ189" s="60">
        <v>9653.0583000000006</v>
      </c>
      <c r="AK189" s="60">
        <v>14592.377699999999</v>
      </c>
      <c r="AL189" s="60">
        <f>Table2[[#This Row],[Company Direct Land Through FY20]]+Table2[[#This Row],[Company Direct Land FY20 and After]]</f>
        <v>24245.436000000002</v>
      </c>
      <c r="AM189" s="60">
        <v>2388.9807999999998</v>
      </c>
      <c r="AN189" s="60">
        <v>12094.5949</v>
      </c>
      <c r="AO189" s="60">
        <v>27100.132000000001</v>
      </c>
      <c r="AP189" s="60">
        <f>Table2[[#This Row],[Company Direct Building Through FY20]]+Table2[[#This Row],[Company Direct Building FY20 and After]]</f>
        <v>39194.726900000001</v>
      </c>
      <c r="AQ189" s="60">
        <v>0</v>
      </c>
      <c r="AR189" s="60">
        <v>0</v>
      </c>
      <c r="AS189" s="60">
        <v>0</v>
      </c>
      <c r="AT189" s="60">
        <f>Table2[[#This Row],[Mortgage Recording Tax Through FY20]]+Table2[[#This Row],[Mortgage Recording Tax FY20 and After]]</f>
        <v>0</v>
      </c>
      <c r="AU189" s="60">
        <v>0</v>
      </c>
      <c r="AV189" s="60">
        <v>0</v>
      </c>
      <c r="AW189" s="60">
        <v>0</v>
      </c>
      <c r="AX189" s="60">
        <f>Table2[[#This Row],[Pilot Savings Through FY20]]+Table2[[#This Row],[Pilot Savings FY20 and After]]</f>
        <v>0</v>
      </c>
      <c r="AY189" s="60">
        <v>0</v>
      </c>
      <c r="AZ189" s="60">
        <v>0</v>
      </c>
      <c r="BA189" s="60">
        <v>0</v>
      </c>
      <c r="BB189" s="60">
        <f>Table2[[#This Row],[Mortgage Recording Tax Exemption Through FY20]]+Table2[[#This Row],[Indirect and Induced Land FY20]]</f>
        <v>332.6429</v>
      </c>
      <c r="BC189" s="60">
        <v>332.6429</v>
      </c>
      <c r="BD189" s="60">
        <v>2842.1921000000002</v>
      </c>
      <c r="BE189" s="60">
        <v>3773.4344999999998</v>
      </c>
      <c r="BF189" s="60">
        <f>Table2[[#This Row],[Indirect and Induced Land Through FY20]]+Table2[[#This Row],[Indirect and Induced Land FY20 and After]]</f>
        <v>6615.6265999999996</v>
      </c>
      <c r="BG189" s="60">
        <v>1179.3703</v>
      </c>
      <c r="BH189" s="60">
        <v>10076.8627</v>
      </c>
      <c r="BI189" s="60">
        <v>13378.546899999999</v>
      </c>
      <c r="BJ189" s="60">
        <f>Table2[[#This Row],[Indirect and Induced Building Through FY20]]+Table2[[#This Row],[Indirect and Induced Building FY20 and After]]</f>
        <v>23455.409599999999</v>
      </c>
      <c r="BK189" s="60">
        <v>5187.3681999999999</v>
      </c>
      <c r="BL189" s="60">
        <v>34666.707999999999</v>
      </c>
      <c r="BM189" s="60">
        <v>58844.491099999999</v>
      </c>
      <c r="BN189" s="60">
        <f>Table2[[#This Row],[TOTAL Real Property Related Taxes Through FY20]]+Table2[[#This Row],[TOTAL Real Property Related Taxes FY20 and After]]</f>
        <v>93511.199099999998</v>
      </c>
      <c r="BO189" s="60">
        <v>3960.3694</v>
      </c>
      <c r="BP189" s="60">
        <v>35422.935899999997</v>
      </c>
      <c r="BQ189" s="60">
        <v>44925.6561</v>
      </c>
      <c r="BR189" s="60">
        <f>Table2[[#This Row],[Company Direct Through FY20]]+Table2[[#This Row],[Company Direct FY20 and After]]</f>
        <v>80348.592000000004</v>
      </c>
      <c r="BS189" s="60">
        <v>0</v>
      </c>
      <c r="BT189" s="60">
        <v>0</v>
      </c>
      <c r="BU189" s="60">
        <v>0</v>
      </c>
      <c r="BV189" s="60">
        <f>Table2[[#This Row],[Sales Tax Exemption Through FY20]]+Table2[[#This Row],[Sales Tax Exemption FY20 and After]]</f>
        <v>0</v>
      </c>
      <c r="BW189" s="60">
        <v>0</v>
      </c>
      <c r="BX189" s="60">
        <v>0</v>
      </c>
      <c r="BY189" s="60">
        <v>0</v>
      </c>
      <c r="BZ189" s="60">
        <f>Table2[[#This Row],[Energy Tax Savings Through FY20]]+Table2[[#This Row],[Energy Tax Savings FY20 and After]]</f>
        <v>0</v>
      </c>
      <c r="CA189" s="60">
        <v>102.7452</v>
      </c>
      <c r="CB189" s="60">
        <v>481.24509999999998</v>
      </c>
      <c r="CC189" s="60">
        <v>852.92520000000002</v>
      </c>
      <c r="CD189" s="60">
        <f>Table2[[#This Row],[Tax Exempt Bond Savings Through FY20]]+Table2[[#This Row],[Tax Exempt Bond Savings FY20 and After]]</f>
        <v>1334.1703</v>
      </c>
      <c r="CE189" s="60">
        <v>1639.2505000000001</v>
      </c>
      <c r="CF189" s="60">
        <v>15602.1945</v>
      </c>
      <c r="CG189" s="60">
        <v>18595.338</v>
      </c>
      <c r="CH189" s="60">
        <f>Table2[[#This Row],[Indirect and Induced Through FY20]]+Table2[[#This Row],[Indirect and Induced FY20 and After]]</f>
        <v>34197.532500000001</v>
      </c>
      <c r="CI189" s="60">
        <v>5496.8747000000003</v>
      </c>
      <c r="CJ189" s="60">
        <v>50543.885300000002</v>
      </c>
      <c r="CK189" s="60">
        <v>62668.068899999998</v>
      </c>
      <c r="CL189" s="60">
        <f>Table2[[#This Row],[TOTAL Income Consumption Use Taxes Through FY20]]+Table2[[#This Row],[TOTAL Income Consumption Use Taxes FY20 and After]]</f>
        <v>113211.95420000001</v>
      </c>
      <c r="CM189" s="60">
        <v>102.7452</v>
      </c>
      <c r="CN189" s="60">
        <v>481.24509999999998</v>
      </c>
      <c r="CO189" s="60">
        <v>852.92520000000002</v>
      </c>
      <c r="CP189" s="60">
        <f>Table2[[#This Row],[Assistance Provided Through FY20]]+Table2[[#This Row],[Assistance Provided FY20 and After]]</f>
        <v>1334.1703</v>
      </c>
      <c r="CQ189" s="60">
        <v>0</v>
      </c>
      <c r="CR189" s="60">
        <v>0</v>
      </c>
      <c r="CS189" s="60">
        <v>0</v>
      </c>
      <c r="CT189" s="60">
        <f>Table2[[#This Row],[Recapture Cancellation Reduction Amount Through FY20]]+Table2[[#This Row],[Recapture Cancellation Reduction Amount FY20 and After]]</f>
        <v>0</v>
      </c>
      <c r="CU189" s="60">
        <v>0</v>
      </c>
      <c r="CV189" s="60">
        <v>0</v>
      </c>
      <c r="CW189" s="60">
        <v>0</v>
      </c>
      <c r="CX189" s="60">
        <f>Table2[[#This Row],[Penalty Paid Through FY20]]+Table2[[#This Row],[Penalty Paid FY20 and After]]</f>
        <v>0</v>
      </c>
      <c r="CY189" s="60">
        <v>102.7452</v>
      </c>
      <c r="CZ189" s="60">
        <v>481.24509999999998</v>
      </c>
      <c r="DA189" s="60">
        <v>852.92520000000002</v>
      </c>
      <c r="DB189" s="60">
        <f>Table2[[#This Row],[TOTAL Assistance Net of Recapture Penalties Through FY20]]+Table2[[#This Row],[TOTAL Assistance Net of Recapture Penalties FY20 and After]]</f>
        <v>1334.1703</v>
      </c>
      <c r="DC189" s="60">
        <v>7635.7244000000001</v>
      </c>
      <c r="DD189" s="60">
        <v>57170.589099999997</v>
      </c>
      <c r="DE189" s="60">
        <v>86618.165800000002</v>
      </c>
      <c r="DF189" s="60">
        <f>Table2[[#This Row],[Company Direct Tax Revenue Before Assistance Through FY20]]+Table2[[#This Row],[Company Direct Tax Revenue Before Assistance FY20 and After]]</f>
        <v>143788.7549</v>
      </c>
      <c r="DG189" s="60">
        <v>3151.2637</v>
      </c>
      <c r="DH189" s="60">
        <v>28521.249299999999</v>
      </c>
      <c r="DI189" s="60">
        <v>35747.3194</v>
      </c>
      <c r="DJ189" s="60">
        <f>Table2[[#This Row],[Indirect and Induced Tax Revenues FY20 and After]]+Table2[[#This Row],[Indirect and Induced Tax Revenues Through FY20]]</f>
        <v>64268.568700000003</v>
      </c>
      <c r="DK189" s="60">
        <v>10786.9881</v>
      </c>
      <c r="DL189" s="60">
        <v>85691.838399999993</v>
      </c>
      <c r="DM189" s="60">
        <v>122365.4852</v>
      </c>
      <c r="DN189" s="60">
        <f>Table2[[#This Row],[TOTAL Tax Revenues Before Assistance FY20 and After]]+Table2[[#This Row],[TOTAL Tax Revenues Before Assistance Through FY20]]</f>
        <v>208057.3236</v>
      </c>
      <c r="DO189" s="60">
        <v>10684.242899999999</v>
      </c>
      <c r="DP189" s="60">
        <v>85210.593299999993</v>
      </c>
      <c r="DQ189" s="60">
        <v>121512.56</v>
      </c>
      <c r="DR189" s="60">
        <f>Table2[[#This Row],[TOTAL Tax Revenues Net of Assistance Recapture and Penalty Through FY20]]+Table2[[#This Row],[TOTAL Tax Revenues Net of Assistance Recapture and Penalty FY20 and After]]</f>
        <v>206723.15330000001</v>
      </c>
      <c r="DS189" s="60">
        <v>0</v>
      </c>
      <c r="DT189" s="60">
        <v>0</v>
      </c>
      <c r="DU189" s="60">
        <v>0</v>
      </c>
      <c r="DV189" s="60">
        <v>0</v>
      </c>
      <c r="DW189" s="74">
        <v>0</v>
      </c>
      <c r="DX189" s="74">
        <v>0</v>
      </c>
      <c r="DY189" s="74">
        <v>0</v>
      </c>
      <c r="DZ189" s="74">
        <v>599</v>
      </c>
      <c r="EA189" s="74">
        <v>0</v>
      </c>
      <c r="EB189" s="74">
        <v>0</v>
      </c>
      <c r="EC189" s="74">
        <v>0</v>
      </c>
      <c r="ED189" s="74">
        <v>599</v>
      </c>
      <c r="EE189" s="74">
        <v>0</v>
      </c>
      <c r="EF189" s="74">
        <v>0</v>
      </c>
      <c r="EG189" s="74">
        <v>0</v>
      </c>
      <c r="EH189" s="74">
        <v>100</v>
      </c>
      <c r="EI189" s="8">
        <f>Table2[[#This Row],[Total Industrial Employees FY20]]+Table2[[#This Row],[Total Restaurant Employees FY20]]+Table2[[#This Row],[Total Retail Employees FY20]]+Table2[[#This Row],[Total Other Employees FY20]]</f>
        <v>599</v>
      </c>
      <c r="EJ189" s="8">
        <f>Table2[[#This Row],[Number of Industrial Employees Earning More than Living Wage FY20]]+Table2[[#This Row],[Number of Restaurant Employees Earning More than Living Wage FY20]]+Table2[[#This Row],[Number of Retail Employees Earning More than Living Wage FY20]]+Table2[[#This Row],[Number of Other Employees Earning More than Living Wage FY20]]</f>
        <v>599</v>
      </c>
      <c r="EK189" s="72">
        <f>Table2[[#This Row],[Total Employees Earning More than Living Wage FY20]]/Table2[[#This Row],[Total Jobs FY20]]</f>
        <v>1</v>
      </c>
    </row>
    <row r="190" spans="1:141" x14ac:dyDescent="0.25">
      <c r="A190" s="9">
        <v>93973</v>
      </c>
      <c r="B190" s="11" t="s">
        <v>434</v>
      </c>
      <c r="C190" s="11" t="s">
        <v>887</v>
      </c>
      <c r="D190" s="11" t="s">
        <v>1046</v>
      </c>
      <c r="E190" s="15">
        <v>4</v>
      </c>
      <c r="F190" s="7">
        <v>1314</v>
      </c>
      <c r="G190" s="7">
        <v>1405</v>
      </c>
      <c r="H190" s="7">
        <v>27615</v>
      </c>
      <c r="I190" s="7">
        <v>91168</v>
      </c>
      <c r="J190" s="7">
        <v>624310</v>
      </c>
      <c r="K190" s="11" t="s">
        <v>1097</v>
      </c>
      <c r="L190" s="11" t="s">
        <v>1425</v>
      </c>
      <c r="M190" s="11" t="s">
        <v>1426</v>
      </c>
      <c r="N190" s="18">
        <v>28450000</v>
      </c>
      <c r="O190" s="11" t="s">
        <v>1671</v>
      </c>
      <c r="P190" s="8">
        <v>10</v>
      </c>
      <c r="Q190" s="8">
        <v>0</v>
      </c>
      <c r="R190" s="8">
        <v>186</v>
      </c>
      <c r="S190" s="8">
        <v>11</v>
      </c>
      <c r="T190" s="8">
        <v>0</v>
      </c>
      <c r="U190" s="8">
        <v>207</v>
      </c>
      <c r="V190" s="8">
        <v>202</v>
      </c>
      <c r="W190" s="8">
        <v>0</v>
      </c>
      <c r="X190" s="8">
        <v>0</v>
      </c>
      <c r="Y190" s="8">
        <v>74</v>
      </c>
      <c r="Z190" s="8">
        <v>3</v>
      </c>
      <c r="AA190" s="19">
        <v>26</v>
      </c>
      <c r="AB190" s="8">
        <v>8</v>
      </c>
      <c r="AC190" s="8">
        <v>26</v>
      </c>
      <c r="AD190" s="8">
        <v>14</v>
      </c>
      <c r="AE190" s="8">
        <v>26</v>
      </c>
      <c r="AF190" s="8">
        <v>79.227053140096615</v>
      </c>
      <c r="AG190" s="8" t="s">
        <v>1686</v>
      </c>
      <c r="AH190" s="8" t="s">
        <v>1687</v>
      </c>
      <c r="AI190" s="60">
        <v>0</v>
      </c>
      <c r="AJ190" s="60">
        <v>0</v>
      </c>
      <c r="AK190" s="60">
        <v>0</v>
      </c>
      <c r="AL190" s="60">
        <f>Table2[[#This Row],[Company Direct Land Through FY20]]+Table2[[#This Row],[Company Direct Land FY20 and After]]</f>
        <v>0</v>
      </c>
      <c r="AM190" s="60">
        <v>0</v>
      </c>
      <c r="AN190" s="60">
        <v>0</v>
      </c>
      <c r="AO190" s="60">
        <v>0</v>
      </c>
      <c r="AP190" s="60">
        <f>Table2[[#This Row],[Company Direct Building Through FY20]]+Table2[[#This Row],[Company Direct Building FY20 and After]]</f>
        <v>0</v>
      </c>
      <c r="AQ190" s="60">
        <v>0</v>
      </c>
      <c r="AR190" s="60">
        <v>643.72310000000004</v>
      </c>
      <c r="AS190" s="60">
        <v>0</v>
      </c>
      <c r="AT190" s="60">
        <f>Table2[[#This Row],[Mortgage Recording Tax Through FY20]]+Table2[[#This Row],[Mortgage Recording Tax FY20 and After]]</f>
        <v>643.72310000000004</v>
      </c>
      <c r="AU190" s="60">
        <v>0</v>
      </c>
      <c r="AV190" s="60">
        <v>0</v>
      </c>
      <c r="AW190" s="60">
        <v>0</v>
      </c>
      <c r="AX190" s="60">
        <f>Table2[[#This Row],[Pilot Savings Through FY20]]+Table2[[#This Row],[Pilot Savings FY20 and After]]</f>
        <v>0</v>
      </c>
      <c r="AY190" s="60">
        <v>0</v>
      </c>
      <c r="AZ190" s="60">
        <v>643.72310000000004</v>
      </c>
      <c r="BA190" s="60">
        <v>0</v>
      </c>
      <c r="BB190" s="60">
        <f>Table2[[#This Row],[Mortgage Recording Tax Exemption Through FY20]]+Table2[[#This Row],[Indirect and Induced Land FY20]]</f>
        <v>708.14400000000001</v>
      </c>
      <c r="BC190" s="60">
        <v>64.420900000000003</v>
      </c>
      <c r="BD190" s="60">
        <v>356.1379</v>
      </c>
      <c r="BE190" s="60">
        <v>661.28800000000001</v>
      </c>
      <c r="BF190" s="60">
        <f>Table2[[#This Row],[Indirect and Induced Land Through FY20]]+Table2[[#This Row],[Indirect and Induced Land FY20 and After]]</f>
        <v>1017.4259</v>
      </c>
      <c r="BG190" s="60">
        <v>228.4014</v>
      </c>
      <c r="BH190" s="60">
        <v>1262.6706999999999</v>
      </c>
      <c r="BI190" s="60">
        <v>2344.5695000000001</v>
      </c>
      <c r="BJ190" s="60">
        <f>Table2[[#This Row],[Indirect and Induced Building Through FY20]]+Table2[[#This Row],[Indirect and Induced Building FY20 and After]]</f>
        <v>3607.2402000000002</v>
      </c>
      <c r="BK190" s="60">
        <v>292.82229999999998</v>
      </c>
      <c r="BL190" s="60">
        <v>1618.8086000000001</v>
      </c>
      <c r="BM190" s="60">
        <v>3005.8575000000001</v>
      </c>
      <c r="BN190" s="60">
        <f>Table2[[#This Row],[TOTAL Real Property Related Taxes Through FY20]]+Table2[[#This Row],[TOTAL Real Property Related Taxes FY20 and After]]</f>
        <v>4624.6661000000004</v>
      </c>
      <c r="BO190" s="60">
        <v>250.9631</v>
      </c>
      <c r="BP190" s="60">
        <v>1445.8230000000001</v>
      </c>
      <c r="BQ190" s="60">
        <v>2576.1686</v>
      </c>
      <c r="BR190" s="60">
        <f>Table2[[#This Row],[Company Direct Through FY20]]+Table2[[#This Row],[Company Direct FY20 and After]]</f>
        <v>4021.9916000000003</v>
      </c>
      <c r="BS190" s="60">
        <v>0</v>
      </c>
      <c r="BT190" s="60">
        <v>0</v>
      </c>
      <c r="BU190" s="60">
        <v>0</v>
      </c>
      <c r="BV190" s="60">
        <f>Table2[[#This Row],[Sales Tax Exemption Through FY20]]+Table2[[#This Row],[Sales Tax Exemption FY20 and After]]</f>
        <v>0</v>
      </c>
      <c r="BW190" s="60">
        <v>0</v>
      </c>
      <c r="BX190" s="60">
        <v>0</v>
      </c>
      <c r="BY190" s="60">
        <v>0</v>
      </c>
      <c r="BZ190" s="60">
        <f>Table2[[#This Row],[Energy Tax Savings Through FY20]]+Table2[[#This Row],[Energy Tax Savings FY20 and After]]</f>
        <v>0</v>
      </c>
      <c r="CA190" s="60">
        <v>11.487399999999999</v>
      </c>
      <c r="CB190" s="60">
        <v>77.080299999999994</v>
      </c>
      <c r="CC190" s="60">
        <v>87.3767</v>
      </c>
      <c r="CD190" s="60">
        <f>Table2[[#This Row],[Tax Exempt Bond Savings Through FY20]]+Table2[[#This Row],[Tax Exempt Bond Savings FY20 and After]]</f>
        <v>164.45699999999999</v>
      </c>
      <c r="CE190" s="60">
        <v>261.08150000000001</v>
      </c>
      <c r="CF190" s="60">
        <v>1584.8009999999999</v>
      </c>
      <c r="CG190" s="60">
        <v>2680.0365000000002</v>
      </c>
      <c r="CH190" s="60">
        <f>Table2[[#This Row],[Indirect and Induced Through FY20]]+Table2[[#This Row],[Indirect and Induced FY20 and After]]</f>
        <v>4264.8374999999996</v>
      </c>
      <c r="CI190" s="60">
        <v>500.55720000000002</v>
      </c>
      <c r="CJ190" s="60">
        <v>2953.5437000000002</v>
      </c>
      <c r="CK190" s="60">
        <v>5168.8284000000003</v>
      </c>
      <c r="CL190" s="60">
        <f>Table2[[#This Row],[TOTAL Income Consumption Use Taxes Through FY20]]+Table2[[#This Row],[TOTAL Income Consumption Use Taxes FY20 and After]]</f>
        <v>8122.3721000000005</v>
      </c>
      <c r="CM190" s="60">
        <v>11.487399999999999</v>
      </c>
      <c r="CN190" s="60">
        <v>720.80340000000001</v>
      </c>
      <c r="CO190" s="60">
        <v>87.3767</v>
      </c>
      <c r="CP190" s="60">
        <f>Table2[[#This Row],[Assistance Provided Through FY20]]+Table2[[#This Row],[Assistance Provided FY20 and After]]</f>
        <v>808.18010000000004</v>
      </c>
      <c r="CQ190" s="60">
        <v>0</v>
      </c>
      <c r="CR190" s="60">
        <v>0</v>
      </c>
      <c r="CS190" s="60">
        <v>0</v>
      </c>
      <c r="CT190" s="60">
        <f>Table2[[#This Row],[Recapture Cancellation Reduction Amount Through FY20]]+Table2[[#This Row],[Recapture Cancellation Reduction Amount FY20 and After]]</f>
        <v>0</v>
      </c>
      <c r="CU190" s="60">
        <v>0</v>
      </c>
      <c r="CV190" s="60">
        <v>0</v>
      </c>
      <c r="CW190" s="60">
        <v>0</v>
      </c>
      <c r="CX190" s="60">
        <f>Table2[[#This Row],[Penalty Paid Through FY20]]+Table2[[#This Row],[Penalty Paid FY20 and After]]</f>
        <v>0</v>
      </c>
      <c r="CY190" s="60">
        <v>11.487399999999999</v>
      </c>
      <c r="CZ190" s="60">
        <v>720.80340000000001</v>
      </c>
      <c r="DA190" s="60">
        <v>87.3767</v>
      </c>
      <c r="DB190" s="60">
        <f>Table2[[#This Row],[TOTAL Assistance Net of Recapture Penalties Through FY20]]+Table2[[#This Row],[TOTAL Assistance Net of Recapture Penalties FY20 and After]]</f>
        <v>808.18010000000004</v>
      </c>
      <c r="DC190" s="60">
        <v>250.9631</v>
      </c>
      <c r="DD190" s="60">
        <v>2089.5461</v>
      </c>
      <c r="DE190" s="60">
        <v>2576.1686</v>
      </c>
      <c r="DF190" s="60">
        <f>Table2[[#This Row],[Company Direct Tax Revenue Before Assistance Through FY20]]+Table2[[#This Row],[Company Direct Tax Revenue Before Assistance FY20 and After]]</f>
        <v>4665.7147000000004</v>
      </c>
      <c r="DG190" s="60">
        <v>553.90380000000005</v>
      </c>
      <c r="DH190" s="60">
        <v>3203.6095999999998</v>
      </c>
      <c r="DI190" s="60">
        <v>5685.8940000000002</v>
      </c>
      <c r="DJ190" s="60">
        <f>Table2[[#This Row],[Indirect and Induced Tax Revenues FY20 and After]]+Table2[[#This Row],[Indirect and Induced Tax Revenues Through FY20]]</f>
        <v>8889.5036</v>
      </c>
      <c r="DK190" s="60">
        <v>804.86689999999999</v>
      </c>
      <c r="DL190" s="60">
        <v>5293.1557000000003</v>
      </c>
      <c r="DM190" s="60">
        <v>8262.0625999999993</v>
      </c>
      <c r="DN190" s="60">
        <f>Table2[[#This Row],[TOTAL Tax Revenues Before Assistance FY20 and After]]+Table2[[#This Row],[TOTAL Tax Revenues Before Assistance Through FY20]]</f>
        <v>13555.2183</v>
      </c>
      <c r="DO190" s="60">
        <v>793.37950000000001</v>
      </c>
      <c r="DP190" s="60">
        <v>4572.3522999999996</v>
      </c>
      <c r="DQ190" s="60">
        <v>8174.6859000000004</v>
      </c>
      <c r="DR190" s="60">
        <f>Table2[[#This Row],[TOTAL Tax Revenues Net of Assistance Recapture and Penalty Through FY20]]+Table2[[#This Row],[TOTAL Tax Revenues Net of Assistance Recapture and Penalty FY20 and After]]</f>
        <v>12747.038199999999</v>
      </c>
      <c r="DS190" s="60">
        <v>0</v>
      </c>
      <c r="DT190" s="60">
        <v>0</v>
      </c>
      <c r="DU190" s="60">
        <v>0</v>
      </c>
      <c r="DV190" s="60">
        <v>0</v>
      </c>
      <c r="DW190" s="74">
        <v>0</v>
      </c>
      <c r="DX190" s="74">
        <v>0</v>
      </c>
      <c r="DY190" s="74">
        <v>0</v>
      </c>
      <c r="DZ190" s="74">
        <v>207</v>
      </c>
      <c r="EA190" s="74">
        <v>0</v>
      </c>
      <c r="EB190" s="74">
        <v>0</v>
      </c>
      <c r="EC190" s="74">
        <v>0</v>
      </c>
      <c r="ED190" s="74">
        <v>207</v>
      </c>
      <c r="EE190" s="74">
        <v>0</v>
      </c>
      <c r="EF190" s="74">
        <v>0</v>
      </c>
      <c r="EG190" s="74">
        <v>0</v>
      </c>
      <c r="EH190" s="74">
        <v>100</v>
      </c>
      <c r="EI190" s="8">
        <f>Table2[[#This Row],[Total Industrial Employees FY20]]+Table2[[#This Row],[Total Restaurant Employees FY20]]+Table2[[#This Row],[Total Retail Employees FY20]]+Table2[[#This Row],[Total Other Employees FY20]]</f>
        <v>207</v>
      </c>
      <c r="EJ190" s="8">
        <f>Table2[[#This Row],[Number of Industrial Employees Earning More than Living Wage FY20]]+Table2[[#This Row],[Number of Restaurant Employees Earning More than Living Wage FY20]]+Table2[[#This Row],[Number of Retail Employees Earning More than Living Wage FY20]]+Table2[[#This Row],[Number of Other Employees Earning More than Living Wage FY20]]</f>
        <v>207</v>
      </c>
      <c r="EK190" s="72">
        <f>Table2[[#This Row],[Total Employees Earning More than Living Wage FY20]]/Table2[[#This Row],[Total Jobs FY20]]</f>
        <v>1</v>
      </c>
    </row>
    <row r="191" spans="1:141" x14ac:dyDescent="0.25">
      <c r="A191" s="9">
        <v>92669</v>
      </c>
      <c r="B191" s="11" t="s">
        <v>213</v>
      </c>
      <c r="C191" s="11" t="s">
        <v>667</v>
      </c>
      <c r="D191" s="11" t="s">
        <v>1046</v>
      </c>
      <c r="E191" s="15">
        <v>3</v>
      </c>
      <c r="F191" s="7">
        <v>1096</v>
      </c>
      <c r="G191" s="7">
        <v>1001</v>
      </c>
      <c r="H191" s="7">
        <v>80282</v>
      </c>
      <c r="I191" s="7">
        <v>210653</v>
      </c>
      <c r="J191" s="7">
        <v>492110</v>
      </c>
      <c r="K191" s="11" t="s">
        <v>1048</v>
      </c>
      <c r="L191" s="11" t="s">
        <v>1145</v>
      </c>
      <c r="M191" s="11" t="s">
        <v>1146</v>
      </c>
      <c r="N191" s="18">
        <v>90758100</v>
      </c>
      <c r="O191" s="11" t="s">
        <v>1658</v>
      </c>
      <c r="P191" s="8">
        <v>190</v>
      </c>
      <c r="Q191" s="8">
        <v>0</v>
      </c>
      <c r="R191" s="8">
        <v>150</v>
      </c>
      <c r="S191" s="8">
        <v>0</v>
      </c>
      <c r="T191" s="8">
        <v>0</v>
      </c>
      <c r="U191" s="8">
        <v>340</v>
      </c>
      <c r="V191" s="8">
        <v>245</v>
      </c>
      <c r="W191" s="8">
        <v>0</v>
      </c>
      <c r="X191" s="8">
        <v>0</v>
      </c>
      <c r="Y191" s="8">
        <v>150</v>
      </c>
      <c r="Z191" s="8">
        <v>196</v>
      </c>
      <c r="AA191" s="19">
        <v>33</v>
      </c>
      <c r="AB191" s="8">
        <v>0</v>
      </c>
      <c r="AC191" s="8">
        <v>34</v>
      </c>
      <c r="AD191" s="8">
        <v>0</v>
      </c>
      <c r="AE191" s="8">
        <v>33</v>
      </c>
      <c r="AF191" s="8">
        <v>100</v>
      </c>
      <c r="AG191" s="8" t="s">
        <v>1686</v>
      </c>
      <c r="AH191" s="8" t="s">
        <v>1686</v>
      </c>
      <c r="AI191" s="60">
        <v>250.3263</v>
      </c>
      <c r="AJ191" s="60">
        <v>3782.3224</v>
      </c>
      <c r="AK191" s="60">
        <v>568.90170000000001</v>
      </c>
      <c r="AL191" s="60">
        <f>Table2[[#This Row],[Company Direct Land Through FY20]]+Table2[[#This Row],[Company Direct Land FY20 and After]]</f>
        <v>4351.2241000000004</v>
      </c>
      <c r="AM191" s="60">
        <v>2225.6698999999999</v>
      </c>
      <c r="AN191" s="60">
        <v>12809.9763</v>
      </c>
      <c r="AO191" s="60">
        <v>5058.1490999999996</v>
      </c>
      <c r="AP191" s="60">
        <f>Table2[[#This Row],[Company Direct Building Through FY20]]+Table2[[#This Row],[Company Direct Building FY20 and After]]</f>
        <v>17868.125400000001</v>
      </c>
      <c r="AQ191" s="60">
        <v>0</v>
      </c>
      <c r="AR191" s="60">
        <v>1286.4626000000001</v>
      </c>
      <c r="AS191" s="60">
        <v>0</v>
      </c>
      <c r="AT191" s="60">
        <f>Table2[[#This Row],[Mortgage Recording Tax Through FY20]]+Table2[[#This Row],[Mortgage Recording Tax FY20 and After]]</f>
        <v>1286.4626000000001</v>
      </c>
      <c r="AU191" s="60">
        <v>1465.2165</v>
      </c>
      <c r="AV191" s="60">
        <v>7539.1998999999996</v>
      </c>
      <c r="AW191" s="60">
        <v>0</v>
      </c>
      <c r="AX191" s="60">
        <f>Table2[[#This Row],[Pilot Savings Through FY20]]+Table2[[#This Row],[Pilot Savings FY20 and After]]</f>
        <v>7539.1998999999996</v>
      </c>
      <c r="AY191" s="60">
        <v>0</v>
      </c>
      <c r="AZ191" s="60">
        <v>1286.4626000000001</v>
      </c>
      <c r="BA191" s="60">
        <v>0</v>
      </c>
      <c r="BB191" s="60">
        <f>Table2[[#This Row],[Mortgage Recording Tax Exemption Through FY20]]+Table2[[#This Row],[Indirect and Induced Land FY20]]</f>
        <v>1419.1639</v>
      </c>
      <c r="BC191" s="60">
        <v>132.7013</v>
      </c>
      <c r="BD191" s="60">
        <v>1096.8987</v>
      </c>
      <c r="BE191" s="60">
        <v>301.58240000000001</v>
      </c>
      <c r="BF191" s="60">
        <f>Table2[[#This Row],[Indirect and Induced Land Through FY20]]+Table2[[#This Row],[Indirect and Induced Land FY20 and After]]</f>
        <v>1398.4811</v>
      </c>
      <c r="BG191" s="60">
        <v>470.4864</v>
      </c>
      <c r="BH191" s="60">
        <v>3889.0032999999999</v>
      </c>
      <c r="BI191" s="60">
        <v>1069.2469000000001</v>
      </c>
      <c r="BJ191" s="60">
        <f>Table2[[#This Row],[Indirect and Induced Building Through FY20]]+Table2[[#This Row],[Indirect and Induced Building FY20 and After]]</f>
        <v>4958.2502000000004</v>
      </c>
      <c r="BK191" s="60">
        <v>1613.9674</v>
      </c>
      <c r="BL191" s="60">
        <v>14039.0008</v>
      </c>
      <c r="BM191" s="60">
        <v>6997.8801000000003</v>
      </c>
      <c r="BN191" s="60">
        <f>Table2[[#This Row],[TOTAL Real Property Related Taxes Through FY20]]+Table2[[#This Row],[TOTAL Real Property Related Taxes FY20 and After]]</f>
        <v>21036.8809</v>
      </c>
      <c r="BO191" s="60">
        <v>853.65509999999995</v>
      </c>
      <c r="BP191" s="60">
        <v>8785.3502000000008</v>
      </c>
      <c r="BQ191" s="60">
        <v>1940.0516</v>
      </c>
      <c r="BR191" s="60">
        <f>Table2[[#This Row],[Company Direct Through FY20]]+Table2[[#This Row],[Company Direct FY20 and After]]</f>
        <v>10725.401800000001</v>
      </c>
      <c r="BS191" s="60">
        <v>0</v>
      </c>
      <c r="BT191" s="60">
        <v>0</v>
      </c>
      <c r="BU191" s="60">
        <v>3858</v>
      </c>
      <c r="BV191" s="60">
        <f>Table2[[#This Row],[Sales Tax Exemption Through FY20]]+Table2[[#This Row],[Sales Tax Exemption FY20 and After]]</f>
        <v>3858</v>
      </c>
      <c r="BW191" s="60">
        <v>0</v>
      </c>
      <c r="BX191" s="60">
        <v>0</v>
      </c>
      <c r="BY191" s="60">
        <v>0</v>
      </c>
      <c r="BZ191" s="60">
        <f>Table2[[#This Row],[Energy Tax Savings Through FY20]]+Table2[[#This Row],[Energy Tax Savings FY20 and After]]</f>
        <v>0</v>
      </c>
      <c r="CA191" s="60">
        <v>0</v>
      </c>
      <c r="CB191" s="60">
        <v>0</v>
      </c>
      <c r="CC191" s="60">
        <v>0</v>
      </c>
      <c r="CD191" s="60">
        <f>Table2[[#This Row],[Tax Exempt Bond Savings Through FY20]]+Table2[[#This Row],[Tax Exempt Bond Savings FY20 and After]]</f>
        <v>0</v>
      </c>
      <c r="CE191" s="60">
        <v>537.80439999999999</v>
      </c>
      <c r="CF191" s="60">
        <v>5786.5907999999999</v>
      </c>
      <c r="CG191" s="60">
        <v>1222.2365</v>
      </c>
      <c r="CH191" s="60">
        <f>Table2[[#This Row],[Indirect and Induced Through FY20]]+Table2[[#This Row],[Indirect and Induced FY20 and After]]</f>
        <v>7008.8272999999999</v>
      </c>
      <c r="CI191" s="60">
        <v>1391.4594999999999</v>
      </c>
      <c r="CJ191" s="60">
        <v>14571.941000000001</v>
      </c>
      <c r="CK191" s="60">
        <v>-695.71190000000001</v>
      </c>
      <c r="CL191" s="60">
        <f>Table2[[#This Row],[TOTAL Income Consumption Use Taxes Through FY20]]+Table2[[#This Row],[TOTAL Income Consumption Use Taxes FY20 and After]]</f>
        <v>13876.2291</v>
      </c>
      <c r="CM191" s="60">
        <v>1465.2165</v>
      </c>
      <c r="CN191" s="60">
        <v>8825.6625000000004</v>
      </c>
      <c r="CO191" s="60">
        <v>3858</v>
      </c>
      <c r="CP191" s="60">
        <f>Table2[[#This Row],[Assistance Provided Through FY20]]+Table2[[#This Row],[Assistance Provided FY20 and After]]</f>
        <v>12683.6625</v>
      </c>
      <c r="CQ191" s="60">
        <v>0</v>
      </c>
      <c r="CR191" s="60">
        <v>55.8553</v>
      </c>
      <c r="CS191" s="60">
        <v>0</v>
      </c>
      <c r="CT191" s="60">
        <f>Table2[[#This Row],[Recapture Cancellation Reduction Amount Through FY20]]+Table2[[#This Row],[Recapture Cancellation Reduction Amount FY20 and After]]</f>
        <v>55.8553</v>
      </c>
      <c r="CU191" s="60">
        <v>0</v>
      </c>
      <c r="CV191" s="60">
        <v>0</v>
      </c>
      <c r="CW191" s="60">
        <v>0</v>
      </c>
      <c r="CX191" s="60">
        <f>Table2[[#This Row],[Penalty Paid Through FY20]]+Table2[[#This Row],[Penalty Paid FY20 and After]]</f>
        <v>0</v>
      </c>
      <c r="CY191" s="60">
        <v>1465.2165</v>
      </c>
      <c r="CZ191" s="60">
        <v>8769.8071999999993</v>
      </c>
      <c r="DA191" s="60">
        <v>3858</v>
      </c>
      <c r="DB191" s="60">
        <f>Table2[[#This Row],[TOTAL Assistance Net of Recapture Penalties Through FY20]]+Table2[[#This Row],[TOTAL Assistance Net of Recapture Penalties FY20 and After]]</f>
        <v>12627.807199999999</v>
      </c>
      <c r="DC191" s="60">
        <v>3329.6513</v>
      </c>
      <c r="DD191" s="60">
        <v>26664.111499999999</v>
      </c>
      <c r="DE191" s="60">
        <v>7567.1023999999998</v>
      </c>
      <c r="DF191" s="60">
        <f>Table2[[#This Row],[Company Direct Tax Revenue Before Assistance Through FY20]]+Table2[[#This Row],[Company Direct Tax Revenue Before Assistance FY20 and After]]</f>
        <v>34231.213900000002</v>
      </c>
      <c r="DG191" s="60">
        <v>1140.9920999999999</v>
      </c>
      <c r="DH191" s="60">
        <v>10772.4928</v>
      </c>
      <c r="DI191" s="60">
        <v>2593.0657999999999</v>
      </c>
      <c r="DJ191" s="60">
        <f>Table2[[#This Row],[Indirect and Induced Tax Revenues FY20 and After]]+Table2[[#This Row],[Indirect and Induced Tax Revenues Through FY20]]</f>
        <v>13365.5586</v>
      </c>
      <c r="DK191" s="60">
        <v>4470.6433999999999</v>
      </c>
      <c r="DL191" s="60">
        <v>37436.604299999999</v>
      </c>
      <c r="DM191" s="60">
        <v>10160.1682</v>
      </c>
      <c r="DN191" s="60">
        <f>Table2[[#This Row],[TOTAL Tax Revenues Before Assistance FY20 and After]]+Table2[[#This Row],[TOTAL Tax Revenues Before Assistance Through FY20]]</f>
        <v>47596.772499999999</v>
      </c>
      <c r="DO191" s="60">
        <v>3005.4268999999999</v>
      </c>
      <c r="DP191" s="60">
        <v>28666.7971</v>
      </c>
      <c r="DQ191" s="60">
        <v>6302.1682000000001</v>
      </c>
      <c r="DR191" s="60">
        <f>Table2[[#This Row],[TOTAL Tax Revenues Net of Assistance Recapture and Penalty Through FY20]]+Table2[[#This Row],[TOTAL Tax Revenues Net of Assistance Recapture and Penalty FY20 and After]]</f>
        <v>34968.965299999996</v>
      </c>
      <c r="DS191" s="60">
        <v>0</v>
      </c>
      <c r="DT191" s="60">
        <v>0</v>
      </c>
      <c r="DU191" s="60">
        <v>0</v>
      </c>
      <c r="DV191" s="60">
        <v>0</v>
      </c>
      <c r="DW191" s="74">
        <v>0</v>
      </c>
      <c r="DX191" s="74">
        <v>0</v>
      </c>
      <c r="DY191" s="74">
        <v>0</v>
      </c>
      <c r="DZ191" s="74">
        <v>340</v>
      </c>
      <c r="EA191" s="74">
        <v>0</v>
      </c>
      <c r="EB191" s="74">
        <v>0</v>
      </c>
      <c r="EC191" s="74">
        <v>0</v>
      </c>
      <c r="ED191" s="74">
        <v>340</v>
      </c>
      <c r="EE191" s="74">
        <v>0</v>
      </c>
      <c r="EF191" s="74">
        <v>0</v>
      </c>
      <c r="EG191" s="74">
        <v>0</v>
      </c>
      <c r="EH191" s="74">
        <v>100</v>
      </c>
      <c r="EI191" s="8">
        <f>Table2[[#This Row],[Total Industrial Employees FY20]]+Table2[[#This Row],[Total Restaurant Employees FY20]]+Table2[[#This Row],[Total Retail Employees FY20]]+Table2[[#This Row],[Total Other Employees FY20]]</f>
        <v>340</v>
      </c>
      <c r="EJ191" s="8">
        <f>Table2[[#This Row],[Number of Industrial Employees Earning More than Living Wage FY20]]+Table2[[#This Row],[Number of Restaurant Employees Earning More than Living Wage FY20]]+Table2[[#This Row],[Number of Retail Employees Earning More than Living Wage FY20]]+Table2[[#This Row],[Number of Other Employees Earning More than Living Wage FY20]]</f>
        <v>340</v>
      </c>
      <c r="EK191" s="72">
        <f>Table2[[#This Row],[Total Employees Earning More than Living Wage FY20]]/Table2[[#This Row],[Total Jobs FY20]]</f>
        <v>1</v>
      </c>
    </row>
    <row r="192" spans="1:141" x14ac:dyDescent="0.25">
      <c r="A192" s="9">
        <v>93185</v>
      </c>
      <c r="B192" s="11" t="s">
        <v>300</v>
      </c>
      <c r="C192" s="11" t="s">
        <v>753</v>
      </c>
      <c r="D192" s="11" t="s">
        <v>1046</v>
      </c>
      <c r="E192" s="15">
        <v>3</v>
      </c>
      <c r="F192" s="7">
        <v>601</v>
      </c>
      <c r="G192" s="7">
        <v>13</v>
      </c>
      <c r="H192" s="7">
        <v>24677</v>
      </c>
      <c r="I192" s="7">
        <v>59311</v>
      </c>
      <c r="J192" s="7">
        <v>492110</v>
      </c>
      <c r="K192" s="11" t="s">
        <v>1048</v>
      </c>
      <c r="L192" s="11" t="s">
        <v>1247</v>
      </c>
      <c r="M192" s="11" t="s">
        <v>1225</v>
      </c>
      <c r="N192" s="18">
        <v>5000000</v>
      </c>
      <c r="O192" s="11" t="s">
        <v>1662</v>
      </c>
      <c r="P192" s="8">
        <v>38</v>
      </c>
      <c r="Q192" s="8">
        <v>0</v>
      </c>
      <c r="R192" s="8">
        <v>59</v>
      </c>
      <c r="S192" s="8">
        <v>0</v>
      </c>
      <c r="T192" s="8">
        <v>0</v>
      </c>
      <c r="U192" s="8">
        <v>97</v>
      </c>
      <c r="V192" s="8">
        <v>78</v>
      </c>
      <c r="W192" s="8">
        <v>0</v>
      </c>
      <c r="X192" s="8">
        <v>0</v>
      </c>
      <c r="Y192" s="8">
        <v>69</v>
      </c>
      <c r="Z192" s="8">
        <v>2</v>
      </c>
      <c r="AA192" s="19">
        <v>0</v>
      </c>
      <c r="AB192" s="8">
        <v>0</v>
      </c>
      <c r="AC192" s="8">
        <v>0</v>
      </c>
      <c r="AD192" s="8">
        <v>0</v>
      </c>
      <c r="AE192" s="8">
        <v>0</v>
      </c>
      <c r="AF192" s="8">
        <v>100</v>
      </c>
      <c r="AG192" s="8" t="s">
        <v>1686</v>
      </c>
      <c r="AH192" s="8" t="s">
        <v>1686</v>
      </c>
      <c r="AI192" s="60">
        <v>155.0907</v>
      </c>
      <c r="AJ192" s="60">
        <v>1299.6492000000001</v>
      </c>
      <c r="AK192" s="60">
        <v>716.54470000000003</v>
      </c>
      <c r="AL192" s="60">
        <f>Table2[[#This Row],[Company Direct Land Through FY20]]+Table2[[#This Row],[Company Direct Land FY20 and After]]</f>
        <v>2016.1939000000002</v>
      </c>
      <c r="AM192" s="60">
        <v>392.42790000000002</v>
      </c>
      <c r="AN192" s="60">
        <v>1921.1093000000001</v>
      </c>
      <c r="AO192" s="60">
        <v>1813.0802000000001</v>
      </c>
      <c r="AP192" s="60">
        <f>Table2[[#This Row],[Company Direct Building Through FY20]]+Table2[[#This Row],[Company Direct Building FY20 and After]]</f>
        <v>3734.1895000000004</v>
      </c>
      <c r="AQ192" s="60">
        <v>0</v>
      </c>
      <c r="AR192" s="60">
        <v>0</v>
      </c>
      <c r="AS192" s="60">
        <v>0</v>
      </c>
      <c r="AT192" s="60">
        <f>Table2[[#This Row],[Mortgage Recording Tax Through FY20]]+Table2[[#This Row],[Mortgage Recording Tax FY20 and After]]</f>
        <v>0</v>
      </c>
      <c r="AU192" s="60">
        <v>344.7355</v>
      </c>
      <c r="AV192" s="60">
        <v>1681.3338000000001</v>
      </c>
      <c r="AW192" s="60">
        <v>1592.7334000000001</v>
      </c>
      <c r="AX192" s="60">
        <f>Table2[[#This Row],[Pilot Savings Through FY20]]+Table2[[#This Row],[Pilot Savings FY20 and After]]</f>
        <v>3274.0672000000004</v>
      </c>
      <c r="AY192" s="60">
        <v>0</v>
      </c>
      <c r="AZ192" s="60">
        <v>0</v>
      </c>
      <c r="BA192" s="60">
        <v>0</v>
      </c>
      <c r="BB192" s="60">
        <f>Table2[[#This Row],[Mortgage Recording Tax Exemption Through FY20]]+Table2[[#This Row],[Indirect and Induced Land FY20]]</f>
        <v>42.247700000000002</v>
      </c>
      <c r="BC192" s="60">
        <v>42.247700000000002</v>
      </c>
      <c r="BD192" s="60">
        <v>429.3843</v>
      </c>
      <c r="BE192" s="60">
        <v>195.19149999999999</v>
      </c>
      <c r="BF192" s="60">
        <f>Table2[[#This Row],[Indirect and Induced Land Through FY20]]+Table2[[#This Row],[Indirect and Induced Land FY20 and After]]</f>
        <v>624.57579999999996</v>
      </c>
      <c r="BG192" s="60">
        <v>149.78720000000001</v>
      </c>
      <c r="BH192" s="60">
        <v>1522.3623</v>
      </c>
      <c r="BI192" s="60">
        <v>692.04139999999995</v>
      </c>
      <c r="BJ192" s="60">
        <f>Table2[[#This Row],[Indirect and Induced Building Through FY20]]+Table2[[#This Row],[Indirect and Induced Building FY20 and After]]</f>
        <v>2214.4036999999998</v>
      </c>
      <c r="BK192" s="60">
        <v>394.81799999999998</v>
      </c>
      <c r="BL192" s="60">
        <v>3491.1713</v>
      </c>
      <c r="BM192" s="60">
        <v>1824.1243999999999</v>
      </c>
      <c r="BN192" s="60">
        <f>Table2[[#This Row],[TOTAL Real Property Related Taxes Through FY20]]+Table2[[#This Row],[TOTAL Real Property Related Taxes FY20 and After]]</f>
        <v>5315.2956999999997</v>
      </c>
      <c r="BO192" s="60">
        <v>271.77589999999998</v>
      </c>
      <c r="BP192" s="60">
        <v>3295.8191000000002</v>
      </c>
      <c r="BQ192" s="60">
        <v>1255.6489999999999</v>
      </c>
      <c r="BR192" s="60">
        <f>Table2[[#This Row],[Company Direct Through FY20]]+Table2[[#This Row],[Company Direct FY20 and After]]</f>
        <v>4551.4681</v>
      </c>
      <c r="BS192" s="60">
        <v>0</v>
      </c>
      <c r="BT192" s="60">
        <v>88.087500000000006</v>
      </c>
      <c r="BU192" s="60">
        <v>0</v>
      </c>
      <c r="BV192" s="60">
        <f>Table2[[#This Row],[Sales Tax Exemption Through FY20]]+Table2[[#This Row],[Sales Tax Exemption FY20 and After]]</f>
        <v>88.087500000000006</v>
      </c>
      <c r="BW192" s="60">
        <v>0</v>
      </c>
      <c r="BX192" s="60">
        <v>0</v>
      </c>
      <c r="BY192" s="60">
        <v>0</v>
      </c>
      <c r="BZ192" s="60">
        <f>Table2[[#This Row],[Energy Tax Savings Through FY20]]+Table2[[#This Row],[Energy Tax Savings FY20 and After]]</f>
        <v>0</v>
      </c>
      <c r="CA192" s="60">
        <v>0</v>
      </c>
      <c r="CB192" s="60">
        <v>0</v>
      </c>
      <c r="CC192" s="60">
        <v>0</v>
      </c>
      <c r="CD192" s="60">
        <f>Table2[[#This Row],[Tax Exempt Bond Savings Through FY20]]+Table2[[#This Row],[Tax Exempt Bond Savings FY20 and After]]</f>
        <v>0</v>
      </c>
      <c r="CE192" s="60">
        <v>171.21899999999999</v>
      </c>
      <c r="CF192" s="60">
        <v>2169.3932</v>
      </c>
      <c r="CG192" s="60">
        <v>791.05960000000005</v>
      </c>
      <c r="CH192" s="60">
        <f>Table2[[#This Row],[Indirect and Induced Through FY20]]+Table2[[#This Row],[Indirect and Induced FY20 and After]]</f>
        <v>2960.4528</v>
      </c>
      <c r="CI192" s="60">
        <v>442.99489999999997</v>
      </c>
      <c r="CJ192" s="60">
        <v>5377.1247999999996</v>
      </c>
      <c r="CK192" s="60">
        <v>2046.7085999999999</v>
      </c>
      <c r="CL192" s="60">
        <f>Table2[[#This Row],[TOTAL Income Consumption Use Taxes Through FY20]]+Table2[[#This Row],[TOTAL Income Consumption Use Taxes FY20 and After]]</f>
        <v>7423.8333999999995</v>
      </c>
      <c r="CM192" s="60">
        <v>344.7355</v>
      </c>
      <c r="CN192" s="60">
        <v>1769.4213</v>
      </c>
      <c r="CO192" s="60">
        <v>1592.7334000000001</v>
      </c>
      <c r="CP192" s="60">
        <f>Table2[[#This Row],[Assistance Provided Through FY20]]+Table2[[#This Row],[Assistance Provided FY20 and After]]</f>
        <v>3362.1547</v>
      </c>
      <c r="CQ192" s="60">
        <v>0</v>
      </c>
      <c r="CR192" s="60">
        <v>0</v>
      </c>
      <c r="CS192" s="60">
        <v>0</v>
      </c>
      <c r="CT192" s="60">
        <f>Table2[[#This Row],[Recapture Cancellation Reduction Amount Through FY20]]+Table2[[#This Row],[Recapture Cancellation Reduction Amount FY20 and After]]</f>
        <v>0</v>
      </c>
      <c r="CU192" s="60">
        <v>0</v>
      </c>
      <c r="CV192" s="60">
        <v>0</v>
      </c>
      <c r="CW192" s="60">
        <v>0</v>
      </c>
      <c r="CX192" s="60">
        <f>Table2[[#This Row],[Penalty Paid Through FY20]]+Table2[[#This Row],[Penalty Paid FY20 and After]]</f>
        <v>0</v>
      </c>
      <c r="CY192" s="60">
        <v>344.7355</v>
      </c>
      <c r="CZ192" s="60">
        <v>1769.4213</v>
      </c>
      <c r="DA192" s="60">
        <v>1592.7334000000001</v>
      </c>
      <c r="DB192" s="60">
        <f>Table2[[#This Row],[TOTAL Assistance Net of Recapture Penalties Through FY20]]+Table2[[#This Row],[TOTAL Assistance Net of Recapture Penalties FY20 and After]]</f>
        <v>3362.1547</v>
      </c>
      <c r="DC192" s="60">
        <v>819.29449999999997</v>
      </c>
      <c r="DD192" s="60">
        <v>6516.5775999999996</v>
      </c>
      <c r="DE192" s="60">
        <v>3785.2739000000001</v>
      </c>
      <c r="DF192" s="60">
        <f>Table2[[#This Row],[Company Direct Tax Revenue Before Assistance Through FY20]]+Table2[[#This Row],[Company Direct Tax Revenue Before Assistance FY20 and After]]</f>
        <v>10301.851500000001</v>
      </c>
      <c r="DG192" s="60">
        <v>363.25389999999999</v>
      </c>
      <c r="DH192" s="60">
        <v>4121.1397999999999</v>
      </c>
      <c r="DI192" s="60">
        <v>1678.2925</v>
      </c>
      <c r="DJ192" s="60">
        <f>Table2[[#This Row],[Indirect and Induced Tax Revenues FY20 and After]]+Table2[[#This Row],[Indirect and Induced Tax Revenues Through FY20]]</f>
        <v>5799.4323000000004</v>
      </c>
      <c r="DK192" s="60">
        <v>1182.5483999999999</v>
      </c>
      <c r="DL192" s="60">
        <v>10637.7174</v>
      </c>
      <c r="DM192" s="60">
        <v>5463.5663999999997</v>
      </c>
      <c r="DN192" s="60">
        <f>Table2[[#This Row],[TOTAL Tax Revenues Before Assistance FY20 and After]]+Table2[[#This Row],[TOTAL Tax Revenues Before Assistance Through FY20]]</f>
        <v>16101.283799999999</v>
      </c>
      <c r="DO192" s="60">
        <v>837.81290000000001</v>
      </c>
      <c r="DP192" s="60">
        <v>8868.2960999999996</v>
      </c>
      <c r="DQ192" s="60">
        <v>3870.8330000000001</v>
      </c>
      <c r="DR192" s="60">
        <f>Table2[[#This Row],[TOTAL Tax Revenues Net of Assistance Recapture and Penalty Through FY20]]+Table2[[#This Row],[TOTAL Tax Revenues Net of Assistance Recapture and Penalty FY20 and After]]</f>
        <v>12739.1291</v>
      </c>
      <c r="DS192" s="60">
        <v>0</v>
      </c>
      <c r="DT192" s="60">
        <v>0</v>
      </c>
      <c r="DU192" s="60">
        <v>0</v>
      </c>
      <c r="DV192" s="60">
        <v>0</v>
      </c>
      <c r="DW192" s="74">
        <v>0</v>
      </c>
      <c r="DX192" s="74">
        <v>0</v>
      </c>
      <c r="DY192" s="74">
        <v>0</v>
      </c>
      <c r="DZ192" s="74">
        <v>97</v>
      </c>
      <c r="EA192" s="74">
        <v>0</v>
      </c>
      <c r="EB192" s="74">
        <v>0</v>
      </c>
      <c r="EC192" s="74">
        <v>0</v>
      </c>
      <c r="ED192" s="74">
        <v>97</v>
      </c>
      <c r="EE192" s="74">
        <v>0</v>
      </c>
      <c r="EF192" s="74">
        <v>0</v>
      </c>
      <c r="EG192" s="74">
        <v>0</v>
      </c>
      <c r="EH192" s="74">
        <v>100</v>
      </c>
      <c r="EI192" s="8">
        <f>Table2[[#This Row],[Total Industrial Employees FY20]]+Table2[[#This Row],[Total Restaurant Employees FY20]]+Table2[[#This Row],[Total Retail Employees FY20]]+Table2[[#This Row],[Total Other Employees FY20]]</f>
        <v>97</v>
      </c>
      <c r="EJ192" s="8">
        <f>Table2[[#This Row],[Number of Industrial Employees Earning More than Living Wage FY20]]+Table2[[#This Row],[Number of Restaurant Employees Earning More than Living Wage FY20]]+Table2[[#This Row],[Number of Retail Employees Earning More than Living Wage FY20]]+Table2[[#This Row],[Number of Other Employees Earning More than Living Wage FY20]]</f>
        <v>97</v>
      </c>
      <c r="EK192" s="72">
        <f>Table2[[#This Row],[Total Employees Earning More than Living Wage FY20]]/Table2[[#This Row],[Total Jobs FY20]]</f>
        <v>1</v>
      </c>
    </row>
    <row r="193" spans="1:141" x14ac:dyDescent="0.25">
      <c r="A193" s="9">
        <v>93174</v>
      </c>
      <c r="B193" s="11" t="s">
        <v>289</v>
      </c>
      <c r="C193" s="11" t="s">
        <v>742</v>
      </c>
      <c r="D193" s="11" t="s">
        <v>1043</v>
      </c>
      <c r="E193" s="15">
        <v>17</v>
      </c>
      <c r="F193" s="7">
        <v>2543</v>
      </c>
      <c r="G193" s="7">
        <v>20</v>
      </c>
      <c r="H193" s="7">
        <v>448668</v>
      </c>
      <c r="I193" s="7">
        <v>99333</v>
      </c>
      <c r="J193" s="7">
        <v>492110</v>
      </c>
      <c r="K193" s="11" t="s">
        <v>1048</v>
      </c>
      <c r="L193" s="11" t="s">
        <v>1233</v>
      </c>
      <c r="M193" s="11" t="s">
        <v>1234</v>
      </c>
      <c r="N193" s="18">
        <v>25788500</v>
      </c>
      <c r="O193" s="11" t="s">
        <v>1658</v>
      </c>
      <c r="P193" s="8">
        <v>100</v>
      </c>
      <c r="Q193" s="8">
        <v>0</v>
      </c>
      <c r="R193" s="8">
        <v>101</v>
      </c>
      <c r="S193" s="8">
        <v>0</v>
      </c>
      <c r="T193" s="8">
        <v>0</v>
      </c>
      <c r="U193" s="8">
        <v>201</v>
      </c>
      <c r="V193" s="8">
        <v>151</v>
      </c>
      <c r="W193" s="8">
        <v>0</v>
      </c>
      <c r="X193" s="8">
        <v>0</v>
      </c>
      <c r="Y193" s="8">
        <v>0</v>
      </c>
      <c r="Z193" s="8">
        <v>17</v>
      </c>
      <c r="AA193" s="19">
        <v>0</v>
      </c>
      <c r="AB193" s="8">
        <v>0</v>
      </c>
      <c r="AC193" s="8">
        <v>0</v>
      </c>
      <c r="AD193" s="8">
        <v>0</v>
      </c>
      <c r="AE193" s="8">
        <v>0</v>
      </c>
      <c r="AF193" s="8">
        <v>100</v>
      </c>
      <c r="AG193" s="8" t="s">
        <v>1686</v>
      </c>
      <c r="AH193" s="8" t="s">
        <v>1686</v>
      </c>
      <c r="AI193" s="60">
        <v>1996.2380000000001</v>
      </c>
      <c r="AJ193" s="60">
        <v>5666.2578999999996</v>
      </c>
      <c r="AK193" s="60">
        <v>9868.4246999999996</v>
      </c>
      <c r="AL193" s="60">
        <f>Table2[[#This Row],[Company Direct Land Through FY20]]+Table2[[#This Row],[Company Direct Land FY20 and After]]</f>
        <v>15534.6826</v>
      </c>
      <c r="AM193" s="60">
        <v>441.95780000000002</v>
      </c>
      <c r="AN193" s="60">
        <v>1928.7302</v>
      </c>
      <c r="AO193" s="60">
        <v>2184.8234000000002</v>
      </c>
      <c r="AP193" s="60">
        <f>Table2[[#This Row],[Company Direct Building Through FY20]]+Table2[[#This Row],[Company Direct Building FY20 and After]]</f>
        <v>4113.5536000000002</v>
      </c>
      <c r="AQ193" s="60">
        <v>0</v>
      </c>
      <c r="AR193" s="60">
        <v>338.59429999999998</v>
      </c>
      <c r="AS193" s="60">
        <v>0</v>
      </c>
      <c r="AT193" s="60">
        <f>Table2[[#This Row],[Mortgage Recording Tax Through FY20]]+Table2[[#This Row],[Mortgage Recording Tax FY20 and After]]</f>
        <v>338.59429999999998</v>
      </c>
      <c r="AU193" s="60">
        <v>600.70069999999998</v>
      </c>
      <c r="AV193" s="60">
        <v>1941.934</v>
      </c>
      <c r="AW193" s="60">
        <v>2969.5704000000001</v>
      </c>
      <c r="AX193" s="60">
        <f>Table2[[#This Row],[Pilot Savings Through FY20]]+Table2[[#This Row],[Pilot Savings FY20 and After]]</f>
        <v>4911.5043999999998</v>
      </c>
      <c r="AY193" s="60">
        <v>0</v>
      </c>
      <c r="AZ193" s="60">
        <v>338.59429999999998</v>
      </c>
      <c r="BA193" s="60">
        <v>0</v>
      </c>
      <c r="BB193" s="60">
        <f>Table2[[#This Row],[Mortgage Recording Tax Exemption Through FY20]]+Table2[[#This Row],[Indirect and Induced Land FY20]]</f>
        <v>420.38159999999999</v>
      </c>
      <c r="BC193" s="60">
        <v>81.787300000000002</v>
      </c>
      <c r="BD193" s="60">
        <v>739.93020000000001</v>
      </c>
      <c r="BE193" s="60">
        <v>404.31610000000001</v>
      </c>
      <c r="BF193" s="60">
        <f>Table2[[#This Row],[Indirect and Induced Land Through FY20]]+Table2[[#This Row],[Indirect and Induced Land FY20 and After]]</f>
        <v>1144.2463</v>
      </c>
      <c r="BG193" s="60">
        <v>289.97320000000002</v>
      </c>
      <c r="BH193" s="60">
        <v>2623.3883000000001</v>
      </c>
      <c r="BI193" s="60">
        <v>1433.4857</v>
      </c>
      <c r="BJ193" s="60">
        <f>Table2[[#This Row],[Indirect and Induced Building Through FY20]]+Table2[[#This Row],[Indirect and Induced Building FY20 and After]]</f>
        <v>4056.8739999999998</v>
      </c>
      <c r="BK193" s="60">
        <v>2209.2556</v>
      </c>
      <c r="BL193" s="60">
        <v>9016.3726000000006</v>
      </c>
      <c r="BM193" s="60">
        <v>10921.479499999999</v>
      </c>
      <c r="BN193" s="60">
        <f>Table2[[#This Row],[TOTAL Real Property Related Taxes Through FY20]]+Table2[[#This Row],[TOTAL Real Property Related Taxes FY20 and After]]</f>
        <v>19937.8521</v>
      </c>
      <c r="BO193" s="60">
        <v>587.64480000000003</v>
      </c>
      <c r="BP193" s="60">
        <v>6264.2527</v>
      </c>
      <c r="BQ193" s="60">
        <v>2905.0286000000001</v>
      </c>
      <c r="BR193" s="60">
        <f>Table2[[#This Row],[Company Direct Through FY20]]+Table2[[#This Row],[Company Direct FY20 and After]]</f>
        <v>9169.2813000000006</v>
      </c>
      <c r="BS193" s="60">
        <v>0</v>
      </c>
      <c r="BT193" s="60">
        <v>92.735699999999994</v>
      </c>
      <c r="BU193" s="60">
        <v>0</v>
      </c>
      <c r="BV193" s="60">
        <f>Table2[[#This Row],[Sales Tax Exemption Through FY20]]+Table2[[#This Row],[Sales Tax Exemption FY20 and After]]</f>
        <v>92.735699999999994</v>
      </c>
      <c r="BW193" s="60">
        <v>0</v>
      </c>
      <c r="BX193" s="60">
        <v>0</v>
      </c>
      <c r="BY193" s="60">
        <v>0</v>
      </c>
      <c r="BZ193" s="60">
        <f>Table2[[#This Row],[Energy Tax Savings Through FY20]]+Table2[[#This Row],[Energy Tax Savings FY20 and After]]</f>
        <v>0</v>
      </c>
      <c r="CA193" s="60">
        <v>0</v>
      </c>
      <c r="CB193" s="60">
        <v>0</v>
      </c>
      <c r="CC193" s="60">
        <v>0</v>
      </c>
      <c r="CD193" s="60">
        <f>Table2[[#This Row],[Tax Exempt Bond Savings Through FY20]]+Table2[[#This Row],[Tax Exempt Bond Savings FY20 and After]]</f>
        <v>0</v>
      </c>
      <c r="CE193" s="60">
        <v>370.2174</v>
      </c>
      <c r="CF193" s="60">
        <v>4083.5974999999999</v>
      </c>
      <c r="CG193" s="60">
        <v>1830.1737000000001</v>
      </c>
      <c r="CH193" s="60">
        <f>Table2[[#This Row],[Indirect and Induced Through FY20]]+Table2[[#This Row],[Indirect and Induced FY20 and After]]</f>
        <v>5913.7712000000001</v>
      </c>
      <c r="CI193" s="60">
        <v>957.86220000000003</v>
      </c>
      <c r="CJ193" s="60">
        <v>10255.1145</v>
      </c>
      <c r="CK193" s="60">
        <v>4735.2022999999999</v>
      </c>
      <c r="CL193" s="60">
        <f>Table2[[#This Row],[TOTAL Income Consumption Use Taxes Through FY20]]+Table2[[#This Row],[TOTAL Income Consumption Use Taxes FY20 and After]]</f>
        <v>14990.316800000001</v>
      </c>
      <c r="CM193" s="60">
        <v>600.70069999999998</v>
      </c>
      <c r="CN193" s="60">
        <v>2373.2640000000001</v>
      </c>
      <c r="CO193" s="60">
        <v>2969.5704000000001</v>
      </c>
      <c r="CP193" s="60">
        <f>Table2[[#This Row],[Assistance Provided Through FY20]]+Table2[[#This Row],[Assistance Provided FY20 and After]]</f>
        <v>5342.8343999999997</v>
      </c>
      <c r="CQ193" s="60">
        <v>0</v>
      </c>
      <c r="CR193" s="60">
        <v>0</v>
      </c>
      <c r="CS193" s="60">
        <v>0</v>
      </c>
      <c r="CT193" s="60">
        <f>Table2[[#This Row],[Recapture Cancellation Reduction Amount Through FY20]]+Table2[[#This Row],[Recapture Cancellation Reduction Amount FY20 and After]]</f>
        <v>0</v>
      </c>
      <c r="CU193" s="60">
        <v>0</v>
      </c>
      <c r="CV193" s="60">
        <v>0</v>
      </c>
      <c r="CW193" s="60">
        <v>0</v>
      </c>
      <c r="CX193" s="60">
        <f>Table2[[#This Row],[Penalty Paid Through FY20]]+Table2[[#This Row],[Penalty Paid FY20 and After]]</f>
        <v>0</v>
      </c>
      <c r="CY193" s="60">
        <v>600.70069999999998</v>
      </c>
      <c r="CZ193" s="60">
        <v>2373.2640000000001</v>
      </c>
      <c r="DA193" s="60">
        <v>2969.5704000000001</v>
      </c>
      <c r="DB193" s="60">
        <f>Table2[[#This Row],[TOTAL Assistance Net of Recapture Penalties Through FY20]]+Table2[[#This Row],[TOTAL Assistance Net of Recapture Penalties FY20 and After]]</f>
        <v>5342.8343999999997</v>
      </c>
      <c r="DC193" s="60">
        <v>3025.8406</v>
      </c>
      <c r="DD193" s="60">
        <v>14197.8351</v>
      </c>
      <c r="DE193" s="60">
        <v>14958.2767</v>
      </c>
      <c r="DF193" s="60">
        <f>Table2[[#This Row],[Company Direct Tax Revenue Before Assistance Through FY20]]+Table2[[#This Row],[Company Direct Tax Revenue Before Assistance FY20 and After]]</f>
        <v>29156.111799999999</v>
      </c>
      <c r="DG193" s="60">
        <v>741.97789999999998</v>
      </c>
      <c r="DH193" s="60">
        <v>7446.9160000000002</v>
      </c>
      <c r="DI193" s="60">
        <v>3667.9755</v>
      </c>
      <c r="DJ193" s="60">
        <f>Table2[[#This Row],[Indirect and Induced Tax Revenues FY20 and After]]+Table2[[#This Row],[Indirect and Induced Tax Revenues Through FY20]]</f>
        <v>11114.8915</v>
      </c>
      <c r="DK193" s="60">
        <v>3767.8184999999999</v>
      </c>
      <c r="DL193" s="60">
        <v>21644.751100000001</v>
      </c>
      <c r="DM193" s="60">
        <v>18626.252199999999</v>
      </c>
      <c r="DN193" s="60">
        <f>Table2[[#This Row],[TOTAL Tax Revenues Before Assistance FY20 and After]]+Table2[[#This Row],[TOTAL Tax Revenues Before Assistance Through FY20]]</f>
        <v>40271.003299999997</v>
      </c>
      <c r="DO193" s="60">
        <v>3167.1178</v>
      </c>
      <c r="DP193" s="60">
        <v>19271.487099999998</v>
      </c>
      <c r="DQ193" s="60">
        <v>15656.6818</v>
      </c>
      <c r="DR193" s="60">
        <f>Table2[[#This Row],[TOTAL Tax Revenues Net of Assistance Recapture and Penalty Through FY20]]+Table2[[#This Row],[TOTAL Tax Revenues Net of Assistance Recapture and Penalty FY20 and After]]</f>
        <v>34928.168899999997</v>
      </c>
      <c r="DS193" s="60">
        <v>0</v>
      </c>
      <c r="DT193" s="60">
        <v>0</v>
      </c>
      <c r="DU193" s="60">
        <v>0</v>
      </c>
      <c r="DV193" s="60">
        <v>0</v>
      </c>
      <c r="DW193" s="74">
        <v>0</v>
      </c>
      <c r="DX193" s="74">
        <v>0</v>
      </c>
      <c r="DY193" s="74">
        <v>0</v>
      </c>
      <c r="DZ193" s="74">
        <v>201</v>
      </c>
      <c r="EA193" s="74">
        <v>0</v>
      </c>
      <c r="EB193" s="74">
        <v>0</v>
      </c>
      <c r="EC193" s="74">
        <v>0</v>
      </c>
      <c r="ED193" s="74">
        <v>201</v>
      </c>
      <c r="EE193" s="74">
        <v>0</v>
      </c>
      <c r="EF193" s="74">
        <v>0</v>
      </c>
      <c r="EG193" s="74">
        <v>0</v>
      </c>
      <c r="EH193" s="74">
        <v>100</v>
      </c>
      <c r="EI193" s="8">
        <f>Table2[[#This Row],[Total Industrial Employees FY20]]+Table2[[#This Row],[Total Restaurant Employees FY20]]+Table2[[#This Row],[Total Retail Employees FY20]]+Table2[[#This Row],[Total Other Employees FY20]]</f>
        <v>201</v>
      </c>
      <c r="EJ193" s="8">
        <f>Table2[[#This Row],[Number of Industrial Employees Earning More than Living Wage FY20]]+Table2[[#This Row],[Number of Restaurant Employees Earning More than Living Wage FY20]]+Table2[[#This Row],[Number of Retail Employees Earning More than Living Wage FY20]]+Table2[[#This Row],[Number of Other Employees Earning More than Living Wage FY20]]</f>
        <v>201</v>
      </c>
      <c r="EK193" s="72">
        <f>Table2[[#This Row],[Total Employees Earning More than Living Wage FY20]]/Table2[[#This Row],[Total Jobs FY20]]</f>
        <v>1</v>
      </c>
    </row>
    <row r="194" spans="1:141" x14ac:dyDescent="0.25">
      <c r="A194" s="9">
        <v>94053</v>
      </c>
      <c r="B194" s="11" t="s">
        <v>463</v>
      </c>
      <c r="C194" s="11" t="s">
        <v>916</v>
      </c>
      <c r="D194" s="11" t="s">
        <v>1046</v>
      </c>
      <c r="E194" s="15">
        <v>1</v>
      </c>
      <c r="F194" s="7">
        <v>24</v>
      </c>
      <c r="G194" s="7">
        <v>1169</v>
      </c>
      <c r="H194" s="7">
        <v>0</v>
      </c>
      <c r="I194" s="7">
        <v>17786</v>
      </c>
      <c r="J194" s="7">
        <v>813319</v>
      </c>
      <c r="K194" s="11" t="s">
        <v>1097</v>
      </c>
      <c r="L194" s="11" t="s">
        <v>1465</v>
      </c>
      <c r="M194" s="11" t="s">
        <v>1466</v>
      </c>
      <c r="N194" s="18">
        <v>12345000</v>
      </c>
      <c r="O194" s="11" t="s">
        <v>1663</v>
      </c>
      <c r="P194" s="8">
        <v>0</v>
      </c>
      <c r="Q194" s="8">
        <v>5</v>
      </c>
      <c r="R194" s="8">
        <v>30</v>
      </c>
      <c r="S194" s="8">
        <v>0</v>
      </c>
      <c r="T194" s="8">
        <v>0</v>
      </c>
      <c r="U194" s="8">
        <v>35</v>
      </c>
      <c r="V194" s="8">
        <v>32</v>
      </c>
      <c r="W194" s="8">
        <v>0</v>
      </c>
      <c r="X194" s="8">
        <v>0</v>
      </c>
      <c r="Y194" s="8">
        <v>30</v>
      </c>
      <c r="Z194" s="8">
        <v>4</v>
      </c>
      <c r="AA194" s="19">
        <v>0</v>
      </c>
      <c r="AB194" s="8">
        <v>0</v>
      </c>
      <c r="AC194" s="8">
        <v>0</v>
      </c>
      <c r="AD194" s="8">
        <v>0</v>
      </c>
      <c r="AE194" s="8">
        <v>0</v>
      </c>
      <c r="AF194" s="8">
        <v>82.857142857142861</v>
      </c>
      <c r="AG194" s="8" t="s">
        <v>1686</v>
      </c>
      <c r="AH194" s="8" t="s">
        <v>1687</v>
      </c>
      <c r="AI194" s="60">
        <v>0</v>
      </c>
      <c r="AJ194" s="60">
        <v>0</v>
      </c>
      <c r="AK194" s="60">
        <v>0</v>
      </c>
      <c r="AL194" s="60">
        <f>Table2[[#This Row],[Company Direct Land Through FY20]]+Table2[[#This Row],[Company Direct Land FY20 and After]]</f>
        <v>0</v>
      </c>
      <c r="AM194" s="60">
        <v>0</v>
      </c>
      <c r="AN194" s="60">
        <v>0</v>
      </c>
      <c r="AO194" s="60">
        <v>0</v>
      </c>
      <c r="AP194" s="60">
        <f>Table2[[#This Row],[Company Direct Building Through FY20]]+Table2[[#This Row],[Company Direct Building FY20 and After]]</f>
        <v>0</v>
      </c>
      <c r="AQ194" s="60">
        <v>0</v>
      </c>
      <c r="AR194" s="60">
        <v>0</v>
      </c>
      <c r="AS194" s="60">
        <v>0</v>
      </c>
      <c r="AT194" s="60">
        <f>Table2[[#This Row],[Mortgage Recording Tax Through FY20]]+Table2[[#This Row],[Mortgage Recording Tax FY20 and After]]</f>
        <v>0</v>
      </c>
      <c r="AU194" s="60">
        <v>0</v>
      </c>
      <c r="AV194" s="60">
        <v>0</v>
      </c>
      <c r="AW194" s="60">
        <v>0</v>
      </c>
      <c r="AX194" s="60">
        <f>Table2[[#This Row],[Pilot Savings Through FY20]]+Table2[[#This Row],[Pilot Savings FY20 and After]]</f>
        <v>0</v>
      </c>
      <c r="AY194" s="60">
        <v>0</v>
      </c>
      <c r="AZ194" s="60">
        <v>0</v>
      </c>
      <c r="BA194" s="60">
        <v>0</v>
      </c>
      <c r="BB194" s="60">
        <f>Table2[[#This Row],[Mortgage Recording Tax Exemption Through FY20]]+Table2[[#This Row],[Indirect and Induced Land FY20]]</f>
        <v>16.2424</v>
      </c>
      <c r="BC194" s="60">
        <v>16.2424</v>
      </c>
      <c r="BD194" s="60">
        <v>97.670599999999993</v>
      </c>
      <c r="BE194" s="60">
        <v>223.1533</v>
      </c>
      <c r="BF194" s="60">
        <f>Table2[[#This Row],[Indirect and Induced Land Through FY20]]+Table2[[#This Row],[Indirect and Induced Land FY20 and After]]</f>
        <v>320.82389999999998</v>
      </c>
      <c r="BG194" s="60">
        <v>57.586599999999997</v>
      </c>
      <c r="BH194" s="60">
        <v>346.28710000000001</v>
      </c>
      <c r="BI194" s="60">
        <v>791.173</v>
      </c>
      <c r="BJ194" s="60">
        <f>Table2[[#This Row],[Indirect and Induced Building Through FY20]]+Table2[[#This Row],[Indirect and Induced Building FY20 and After]]</f>
        <v>1137.4601</v>
      </c>
      <c r="BK194" s="60">
        <v>73.828999999999994</v>
      </c>
      <c r="BL194" s="60">
        <v>443.95769999999999</v>
      </c>
      <c r="BM194" s="60">
        <v>1014.3262999999999</v>
      </c>
      <c r="BN194" s="60">
        <f>Table2[[#This Row],[TOTAL Real Property Related Taxes Through FY20]]+Table2[[#This Row],[TOTAL Real Property Related Taxes FY20 and After]]</f>
        <v>1458.2839999999999</v>
      </c>
      <c r="BO194" s="60">
        <v>63.573099999999997</v>
      </c>
      <c r="BP194" s="60">
        <v>397.44139999999999</v>
      </c>
      <c r="BQ194" s="60">
        <v>873.42060000000004</v>
      </c>
      <c r="BR194" s="60">
        <f>Table2[[#This Row],[Company Direct Through FY20]]+Table2[[#This Row],[Company Direct FY20 and After]]</f>
        <v>1270.8620000000001</v>
      </c>
      <c r="BS194" s="60">
        <v>0</v>
      </c>
      <c r="BT194" s="60">
        <v>0</v>
      </c>
      <c r="BU194" s="60">
        <v>0</v>
      </c>
      <c r="BV194" s="60">
        <f>Table2[[#This Row],[Sales Tax Exemption Through FY20]]+Table2[[#This Row],[Sales Tax Exemption FY20 and After]]</f>
        <v>0</v>
      </c>
      <c r="BW194" s="60">
        <v>0</v>
      </c>
      <c r="BX194" s="60">
        <v>0</v>
      </c>
      <c r="BY194" s="60">
        <v>0</v>
      </c>
      <c r="BZ194" s="60">
        <f>Table2[[#This Row],[Energy Tax Savings Through FY20]]+Table2[[#This Row],[Energy Tax Savings FY20 and After]]</f>
        <v>0</v>
      </c>
      <c r="CA194" s="60">
        <v>1.6798</v>
      </c>
      <c r="CB194" s="60">
        <v>8.4396000000000004</v>
      </c>
      <c r="CC194" s="60">
        <v>15.745200000000001</v>
      </c>
      <c r="CD194" s="60">
        <f>Table2[[#This Row],[Tax Exempt Bond Savings Through FY20]]+Table2[[#This Row],[Tax Exempt Bond Savings FY20 and After]]</f>
        <v>24.184800000000003</v>
      </c>
      <c r="CE194" s="60">
        <v>65.8262</v>
      </c>
      <c r="CF194" s="60">
        <v>441.36250000000001</v>
      </c>
      <c r="CG194" s="60">
        <v>904.37450000000001</v>
      </c>
      <c r="CH194" s="60">
        <f>Table2[[#This Row],[Indirect and Induced Through FY20]]+Table2[[#This Row],[Indirect and Induced FY20 and After]]</f>
        <v>1345.7370000000001</v>
      </c>
      <c r="CI194" s="60">
        <v>127.7195</v>
      </c>
      <c r="CJ194" s="60">
        <v>830.36429999999996</v>
      </c>
      <c r="CK194" s="60">
        <v>1762.0499</v>
      </c>
      <c r="CL194" s="60">
        <f>Table2[[#This Row],[TOTAL Income Consumption Use Taxes Through FY20]]+Table2[[#This Row],[TOTAL Income Consumption Use Taxes FY20 and After]]</f>
        <v>2592.4142000000002</v>
      </c>
      <c r="CM194" s="60">
        <v>1.6798</v>
      </c>
      <c r="CN194" s="60">
        <v>8.4396000000000004</v>
      </c>
      <c r="CO194" s="60">
        <v>15.745200000000001</v>
      </c>
      <c r="CP194" s="60">
        <f>Table2[[#This Row],[Assistance Provided Through FY20]]+Table2[[#This Row],[Assistance Provided FY20 and After]]</f>
        <v>24.184800000000003</v>
      </c>
      <c r="CQ194" s="60">
        <v>0</v>
      </c>
      <c r="CR194" s="60">
        <v>0</v>
      </c>
      <c r="CS194" s="60">
        <v>0</v>
      </c>
      <c r="CT194" s="60">
        <f>Table2[[#This Row],[Recapture Cancellation Reduction Amount Through FY20]]+Table2[[#This Row],[Recapture Cancellation Reduction Amount FY20 and After]]</f>
        <v>0</v>
      </c>
      <c r="CU194" s="60">
        <v>0</v>
      </c>
      <c r="CV194" s="60">
        <v>0</v>
      </c>
      <c r="CW194" s="60">
        <v>0</v>
      </c>
      <c r="CX194" s="60">
        <f>Table2[[#This Row],[Penalty Paid Through FY20]]+Table2[[#This Row],[Penalty Paid FY20 and After]]</f>
        <v>0</v>
      </c>
      <c r="CY194" s="60">
        <v>1.6798</v>
      </c>
      <c r="CZ194" s="60">
        <v>8.4396000000000004</v>
      </c>
      <c r="DA194" s="60">
        <v>15.745200000000001</v>
      </c>
      <c r="DB194" s="60">
        <f>Table2[[#This Row],[TOTAL Assistance Net of Recapture Penalties Through FY20]]+Table2[[#This Row],[TOTAL Assistance Net of Recapture Penalties FY20 and After]]</f>
        <v>24.184800000000003</v>
      </c>
      <c r="DC194" s="60">
        <v>63.573099999999997</v>
      </c>
      <c r="DD194" s="60">
        <v>397.44139999999999</v>
      </c>
      <c r="DE194" s="60">
        <v>873.42060000000004</v>
      </c>
      <c r="DF194" s="60">
        <f>Table2[[#This Row],[Company Direct Tax Revenue Before Assistance Through FY20]]+Table2[[#This Row],[Company Direct Tax Revenue Before Assistance FY20 and After]]</f>
        <v>1270.8620000000001</v>
      </c>
      <c r="DG194" s="60">
        <v>139.65520000000001</v>
      </c>
      <c r="DH194" s="60">
        <v>885.3202</v>
      </c>
      <c r="DI194" s="60">
        <v>1918.7008000000001</v>
      </c>
      <c r="DJ194" s="60">
        <f>Table2[[#This Row],[Indirect and Induced Tax Revenues FY20 and After]]+Table2[[#This Row],[Indirect and Induced Tax Revenues Through FY20]]</f>
        <v>2804.0210000000002</v>
      </c>
      <c r="DK194" s="60">
        <v>203.22829999999999</v>
      </c>
      <c r="DL194" s="60">
        <v>1282.7616</v>
      </c>
      <c r="DM194" s="60">
        <v>2792.1214</v>
      </c>
      <c r="DN194" s="60">
        <f>Table2[[#This Row],[TOTAL Tax Revenues Before Assistance FY20 and After]]+Table2[[#This Row],[TOTAL Tax Revenues Before Assistance Through FY20]]</f>
        <v>4074.8829999999998</v>
      </c>
      <c r="DO194" s="60">
        <v>201.54849999999999</v>
      </c>
      <c r="DP194" s="60">
        <v>1274.3219999999999</v>
      </c>
      <c r="DQ194" s="60">
        <v>2776.3762000000002</v>
      </c>
      <c r="DR194" s="60">
        <f>Table2[[#This Row],[TOTAL Tax Revenues Net of Assistance Recapture and Penalty Through FY20]]+Table2[[#This Row],[TOTAL Tax Revenues Net of Assistance Recapture and Penalty FY20 and After]]</f>
        <v>4050.6981999999998</v>
      </c>
      <c r="DS194" s="60">
        <v>0</v>
      </c>
      <c r="DT194" s="60">
        <v>0</v>
      </c>
      <c r="DU194" s="60">
        <v>0</v>
      </c>
      <c r="DV194" s="60">
        <v>0</v>
      </c>
      <c r="DW194" s="74">
        <v>0</v>
      </c>
      <c r="DX194" s="74">
        <v>0</v>
      </c>
      <c r="DY194" s="74">
        <v>0</v>
      </c>
      <c r="DZ194" s="74">
        <v>35</v>
      </c>
      <c r="EA194" s="74">
        <v>0</v>
      </c>
      <c r="EB194" s="74">
        <v>0</v>
      </c>
      <c r="EC194" s="74">
        <v>0</v>
      </c>
      <c r="ED194" s="74">
        <v>35</v>
      </c>
      <c r="EE194" s="74">
        <v>0</v>
      </c>
      <c r="EF194" s="74">
        <v>0</v>
      </c>
      <c r="EG194" s="74">
        <v>0</v>
      </c>
      <c r="EH194" s="74">
        <v>100</v>
      </c>
      <c r="EI194" s="8">
        <f>Table2[[#This Row],[Total Industrial Employees FY20]]+Table2[[#This Row],[Total Restaurant Employees FY20]]+Table2[[#This Row],[Total Retail Employees FY20]]+Table2[[#This Row],[Total Other Employees FY20]]</f>
        <v>35</v>
      </c>
      <c r="EJ194" s="8">
        <f>Table2[[#This Row],[Number of Industrial Employees Earning More than Living Wage FY20]]+Table2[[#This Row],[Number of Restaurant Employees Earning More than Living Wage FY20]]+Table2[[#This Row],[Number of Retail Employees Earning More than Living Wage FY20]]+Table2[[#This Row],[Number of Other Employees Earning More than Living Wage FY20]]</f>
        <v>35</v>
      </c>
      <c r="EK194" s="72">
        <f>Table2[[#This Row],[Total Employees Earning More than Living Wage FY20]]/Table2[[#This Row],[Total Jobs FY20]]</f>
        <v>1</v>
      </c>
    </row>
    <row r="195" spans="1:141" x14ac:dyDescent="0.25">
      <c r="A195" s="9">
        <v>92229</v>
      </c>
      <c r="B195" s="11" t="s">
        <v>176</v>
      </c>
      <c r="C195" s="11" t="s">
        <v>630</v>
      </c>
      <c r="D195" s="11" t="s">
        <v>1043</v>
      </c>
      <c r="E195" s="15">
        <v>17</v>
      </c>
      <c r="F195" s="7">
        <v>2736</v>
      </c>
      <c r="G195" s="7">
        <v>160</v>
      </c>
      <c r="H195" s="7">
        <v>100874</v>
      </c>
      <c r="I195" s="7">
        <v>143084</v>
      </c>
      <c r="J195" s="7">
        <v>335222</v>
      </c>
      <c r="K195" s="11" t="s">
        <v>1048</v>
      </c>
      <c r="L195" s="11" t="s">
        <v>1096</v>
      </c>
      <c r="M195" s="11" t="s">
        <v>1066</v>
      </c>
      <c r="N195" s="18">
        <v>2060000</v>
      </c>
      <c r="O195" s="11" t="s">
        <v>1658</v>
      </c>
      <c r="P195" s="8">
        <v>0</v>
      </c>
      <c r="Q195" s="8">
        <v>0</v>
      </c>
      <c r="R195" s="8">
        <v>147</v>
      </c>
      <c r="S195" s="8">
        <v>0</v>
      </c>
      <c r="T195" s="8">
        <v>0</v>
      </c>
      <c r="U195" s="8">
        <v>147</v>
      </c>
      <c r="V195" s="8">
        <v>147</v>
      </c>
      <c r="W195" s="8">
        <v>0</v>
      </c>
      <c r="X195" s="8">
        <v>0</v>
      </c>
      <c r="Y195" s="8">
        <v>0</v>
      </c>
      <c r="Z195" s="8">
        <v>8</v>
      </c>
      <c r="AA195" s="19">
        <v>0</v>
      </c>
      <c r="AB195" s="8">
        <v>0</v>
      </c>
      <c r="AC195" s="8">
        <v>0</v>
      </c>
      <c r="AD195" s="8">
        <v>0</v>
      </c>
      <c r="AE195" s="8">
        <v>0</v>
      </c>
      <c r="AF195" s="8">
        <v>84.353741496598644</v>
      </c>
      <c r="AG195" s="8" t="s">
        <v>1686</v>
      </c>
      <c r="AH195" s="8" t="s">
        <v>1687</v>
      </c>
      <c r="AI195" s="60">
        <v>55.458599999999997</v>
      </c>
      <c r="AJ195" s="60">
        <v>606.53920000000005</v>
      </c>
      <c r="AK195" s="60">
        <v>41.880699999999997</v>
      </c>
      <c r="AL195" s="60">
        <f>Table2[[#This Row],[Company Direct Land Through FY20]]+Table2[[#This Row],[Company Direct Land FY20 and After]]</f>
        <v>648.4199000000001</v>
      </c>
      <c r="AM195" s="60">
        <v>159.4666</v>
      </c>
      <c r="AN195" s="60">
        <v>1104.3561</v>
      </c>
      <c r="AO195" s="60">
        <v>120.4243</v>
      </c>
      <c r="AP195" s="60">
        <f>Table2[[#This Row],[Company Direct Building Through FY20]]+Table2[[#This Row],[Company Direct Building FY20 and After]]</f>
        <v>1224.7803999999999</v>
      </c>
      <c r="AQ195" s="60">
        <v>0</v>
      </c>
      <c r="AR195" s="60">
        <v>29.826499999999999</v>
      </c>
      <c r="AS195" s="60">
        <v>0</v>
      </c>
      <c r="AT195" s="60">
        <f>Table2[[#This Row],[Mortgage Recording Tax Through FY20]]+Table2[[#This Row],[Mortgage Recording Tax FY20 and After]]</f>
        <v>29.826499999999999</v>
      </c>
      <c r="AU195" s="60">
        <v>164.3244</v>
      </c>
      <c r="AV195" s="60">
        <v>863.8845</v>
      </c>
      <c r="AW195" s="60">
        <v>124.0928</v>
      </c>
      <c r="AX195" s="60">
        <f>Table2[[#This Row],[Pilot Savings Through FY20]]+Table2[[#This Row],[Pilot Savings FY20 and After]]</f>
        <v>987.97730000000001</v>
      </c>
      <c r="AY195" s="60">
        <v>0</v>
      </c>
      <c r="AZ195" s="60">
        <v>29.826499999999999</v>
      </c>
      <c r="BA195" s="60">
        <v>0</v>
      </c>
      <c r="BB195" s="60">
        <f>Table2[[#This Row],[Mortgage Recording Tax Exemption Through FY20]]+Table2[[#This Row],[Indirect and Induced Land FY20]]</f>
        <v>155.25900000000001</v>
      </c>
      <c r="BC195" s="60">
        <v>125.4325</v>
      </c>
      <c r="BD195" s="60">
        <v>763.99739999999997</v>
      </c>
      <c r="BE195" s="60">
        <v>94.722800000000007</v>
      </c>
      <c r="BF195" s="60">
        <f>Table2[[#This Row],[Indirect and Induced Land Through FY20]]+Table2[[#This Row],[Indirect and Induced Land FY20 and After]]</f>
        <v>858.72019999999998</v>
      </c>
      <c r="BG195" s="60">
        <v>444.71510000000001</v>
      </c>
      <c r="BH195" s="60">
        <v>2708.7177000000001</v>
      </c>
      <c r="BI195" s="60">
        <v>335.83510000000001</v>
      </c>
      <c r="BJ195" s="60">
        <f>Table2[[#This Row],[Indirect and Induced Building Through FY20]]+Table2[[#This Row],[Indirect and Induced Building FY20 and After]]</f>
        <v>3044.5528000000004</v>
      </c>
      <c r="BK195" s="60">
        <v>620.74839999999995</v>
      </c>
      <c r="BL195" s="60">
        <v>4319.7259000000004</v>
      </c>
      <c r="BM195" s="60">
        <v>468.77010000000001</v>
      </c>
      <c r="BN195" s="60">
        <f>Table2[[#This Row],[TOTAL Real Property Related Taxes Through FY20]]+Table2[[#This Row],[TOTAL Real Property Related Taxes FY20 and After]]</f>
        <v>4788.4960000000001</v>
      </c>
      <c r="BO195" s="60">
        <v>1674.7599</v>
      </c>
      <c r="BP195" s="60">
        <v>10475.756299999999</v>
      </c>
      <c r="BQ195" s="60">
        <v>1264.7270000000001</v>
      </c>
      <c r="BR195" s="60">
        <f>Table2[[#This Row],[Company Direct Through FY20]]+Table2[[#This Row],[Company Direct FY20 and After]]</f>
        <v>11740.4833</v>
      </c>
      <c r="BS195" s="60">
        <v>0</v>
      </c>
      <c r="BT195" s="60">
        <v>0</v>
      </c>
      <c r="BU195" s="60">
        <v>0</v>
      </c>
      <c r="BV195" s="60">
        <f>Table2[[#This Row],[Sales Tax Exemption Through FY20]]+Table2[[#This Row],[Sales Tax Exemption FY20 and After]]</f>
        <v>0</v>
      </c>
      <c r="BW195" s="60">
        <v>0</v>
      </c>
      <c r="BX195" s="60">
        <v>0</v>
      </c>
      <c r="BY195" s="60">
        <v>0</v>
      </c>
      <c r="BZ195" s="60">
        <f>Table2[[#This Row],[Energy Tax Savings Through FY20]]+Table2[[#This Row],[Energy Tax Savings FY20 and After]]</f>
        <v>0</v>
      </c>
      <c r="CA195" s="60">
        <v>0</v>
      </c>
      <c r="CB195" s="60">
        <v>0</v>
      </c>
      <c r="CC195" s="60">
        <v>0</v>
      </c>
      <c r="CD195" s="60">
        <f>Table2[[#This Row],[Tax Exempt Bond Savings Through FY20]]+Table2[[#This Row],[Tax Exempt Bond Savings FY20 and After]]</f>
        <v>0</v>
      </c>
      <c r="CE195" s="60">
        <v>567.78089999999997</v>
      </c>
      <c r="CF195" s="60">
        <v>4285.4561000000003</v>
      </c>
      <c r="CG195" s="60">
        <v>428.7706</v>
      </c>
      <c r="CH195" s="60">
        <f>Table2[[#This Row],[Indirect and Induced Through FY20]]+Table2[[#This Row],[Indirect and Induced FY20 and After]]</f>
        <v>4714.2267000000002</v>
      </c>
      <c r="CI195" s="60">
        <v>2242.5408000000002</v>
      </c>
      <c r="CJ195" s="60">
        <v>14761.2124</v>
      </c>
      <c r="CK195" s="60">
        <v>1693.4975999999999</v>
      </c>
      <c r="CL195" s="60">
        <f>Table2[[#This Row],[TOTAL Income Consumption Use Taxes Through FY20]]+Table2[[#This Row],[TOTAL Income Consumption Use Taxes FY20 and After]]</f>
        <v>16454.71</v>
      </c>
      <c r="CM195" s="60">
        <v>164.3244</v>
      </c>
      <c r="CN195" s="60">
        <v>893.71100000000001</v>
      </c>
      <c r="CO195" s="60">
        <v>124.0928</v>
      </c>
      <c r="CP195" s="60">
        <f>Table2[[#This Row],[Assistance Provided Through FY20]]+Table2[[#This Row],[Assistance Provided FY20 and After]]</f>
        <v>1017.8038</v>
      </c>
      <c r="CQ195" s="60">
        <v>0</v>
      </c>
      <c r="CR195" s="60">
        <v>0</v>
      </c>
      <c r="CS195" s="60">
        <v>0</v>
      </c>
      <c r="CT195" s="60">
        <f>Table2[[#This Row],[Recapture Cancellation Reduction Amount Through FY20]]+Table2[[#This Row],[Recapture Cancellation Reduction Amount FY20 and After]]</f>
        <v>0</v>
      </c>
      <c r="CU195" s="60">
        <v>0</v>
      </c>
      <c r="CV195" s="60">
        <v>0</v>
      </c>
      <c r="CW195" s="60">
        <v>0</v>
      </c>
      <c r="CX195" s="60">
        <f>Table2[[#This Row],[Penalty Paid Through FY20]]+Table2[[#This Row],[Penalty Paid FY20 and After]]</f>
        <v>0</v>
      </c>
      <c r="CY195" s="60">
        <v>164.3244</v>
      </c>
      <c r="CZ195" s="60">
        <v>893.71100000000001</v>
      </c>
      <c r="DA195" s="60">
        <v>124.0928</v>
      </c>
      <c r="DB195" s="60">
        <f>Table2[[#This Row],[TOTAL Assistance Net of Recapture Penalties Through FY20]]+Table2[[#This Row],[TOTAL Assistance Net of Recapture Penalties FY20 and After]]</f>
        <v>1017.8038</v>
      </c>
      <c r="DC195" s="60">
        <v>1889.6850999999999</v>
      </c>
      <c r="DD195" s="60">
        <v>12216.4781</v>
      </c>
      <c r="DE195" s="60">
        <v>1427.0319999999999</v>
      </c>
      <c r="DF195" s="60">
        <f>Table2[[#This Row],[Company Direct Tax Revenue Before Assistance Through FY20]]+Table2[[#This Row],[Company Direct Tax Revenue Before Assistance FY20 and After]]</f>
        <v>13643.5101</v>
      </c>
      <c r="DG195" s="60">
        <v>1137.9285</v>
      </c>
      <c r="DH195" s="60">
        <v>7758.1711999999998</v>
      </c>
      <c r="DI195" s="60">
        <v>859.32849999999996</v>
      </c>
      <c r="DJ195" s="60">
        <f>Table2[[#This Row],[Indirect and Induced Tax Revenues FY20 and After]]+Table2[[#This Row],[Indirect and Induced Tax Revenues Through FY20]]</f>
        <v>8617.4997000000003</v>
      </c>
      <c r="DK195" s="60">
        <v>3027.6136000000001</v>
      </c>
      <c r="DL195" s="60">
        <v>19974.649300000001</v>
      </c>
      <c r="DM195" s="60">
        <v>2286.3604999999998</v>
      </c>
      <c r="DN195" s="60">
        <f>Table2[[#This Row],[TOTAL Tax Revenues Before Assistance FY20 and After]]+Table2[[#This Row],[TOTAL Tax Revenues Before Assistance Through FY20]]</f>
        <v>22261.0098</v>
      </c>
      <c r="DO195" s="60">
        <v>2863.2892000000002</v>
      </c>
      <c r="DP195" s="60">
        <v>19080.938300000002</v>
      </c>
      <c r="DQ195" s="60">
        <v>2162.2676999999999</v>
      </c>
      <c r="DR195" s="60">
        <f>Table2[[#This Row],[TOTAL Tax Revenues Net of Assistance Recapture and Penalty Through FY20]]+Table2[[#This Row],[TOTAL Tax Revenues Net of Assistance Recapture and Penalty FY20 and After]]</f>
        <v>21243.206000000002</v>
      </c>
      <c r="DS195" s="60">
        <v>0</v>
      </c>
      <c r="DT195" s="60">
        <v>0</v>
      </c>
      <c r="DU195" s="60">
        <v>0</v>
      </c>
      <c r="DV195" s="60">
        <v>0</v>
      </c>
      <c r="DW195" s="74">
        <v>37</v>
      </c>
      <c r="DX195" s="74">
        <v>0</v>
      </c>
      <c r="DY195" s="74">
        <v>0</v>
      </c>
      <c r="DZ195" s="74">
        <v>110</v>
      </c>
      <c r="EA195" s="74">
        <v>37</v>
      </c>
      <c r="EB195" s="74">
        <v>0</v>
      </c>
      <c r="EC195" s="74">
        <v>0</v>
      </c>
      <c r="ED195" s="74">
        <v>110</v>
      </c>
      <c r="EE195" s="74">
        <v>100</v>
      </c>
      <c r="EF195" s="74">
        <v>0</v>
      </c>
      <c r="EG195" s="74">
        <v>0</v>
      </c>
      <c r="EH195" s="74">
        <v>100</v>
      </c>
      <c r="EI195" s="8">
        <f>Table2[[#This Row],[Total Industrial Employees FY20]]+Table2[[#This Row],[Total Restaurant Employees FY20]]+Table2[[#This Row],[Total Retail Employees FY20]]+Table2[[#This Row],[Total Other Employees FY20]]</f>
        <v>147</v>
      </c>
      <c r="EJ195" s="8">
        <f>Table2[[#This Row],[Number of Industrial Employees Earning More than Living Wage FY20]]+Table2[[#This Row],[Number of Restaurant Employees Earning More than Living Wage FY20]]+Table2[[#This Row],[Number of Retail Employees Earning More than Living Wage FY20]]+Table2[[#This Row],[Number of Other Employees Earning More than Living Wage FY20]]</f>
        <v>147</v>
      </c>
      <c r="EK195" s="72">
        <f>Table2[[#This Row],[Total Employees Earning More than Living Wage FY20]]/Table2[[#This Row],[Total Jobs FY20]]</f>
        <v>1</v>
      </c>
    </row>
    <row r="196" spans="1:141" x14ac:dyDescent="0.25">
      <c r="A196" s="9">
        <v>94181</v>
      </c>
      <c r="B196" s="11" t="s">
        <v>570</v>
      </c>
      <c r="C196" s="11" t="s">
        <v>1018</v>
      </c>
      <c r="D196" s="11" t="s">
        <v>1046</v>
      </c>
      <c r="E196" s="15">
        <v>4</v>
      </c>
      <c r="F196" s="7">
        <v>834</v>
      </c>
      <c r="G196" s="7">
        <v>1005</v>
      </c>
      <c r="H196" s="7">
        <v>14812</v>
      </c>
      <c r="I196" s="7">
        <v>13998</v>
      </c>
      <c r="J196" s="7">
        <v>713940</v>
      </c>
      <c r="K196" s="11" t="s">
        <v>1097</v>
      </c>
      <c r="L196" s="11" t="s">
        <v>1607</v>
      </c>
      <c r="M196" s="11" t="s">
        <v>1617</v>
      </c>
      <c r="N196" s="18">
        <v>9000000</v>
      </c>
      <c r="O196" s="11" t="s">
        <v>1671</v>
      </c>
      <c r="P196" s="8">
        <v>0</v>
      </c>
      <c r="Q196" s="8">
        <v>0</v>
      </c>
      <c r="R196" s="8">
        <v>0</v>
      </c>
      <c r="S196" s="8">
        <v>0</v>
      </c>
      <c r="T196" s="8">
        <v>0</v>
      </c>
      <c r="U196" s="8">
        <v>0</v>
      </c>
      <c r="V196" s="8">
        <v>0</v>
      </c>
      <c r="W196" s="8">
        <v>5</v>
      </c>
      <c r="X196" s="8">
        <v>0</v>
      </c>
      <c r="Y196" s="8">
        <v>0</v>
      </c>
      <c r="Z196" s="8">
        <v>0</v>
      </c>
      <c r="AA196" s="19">
        <v>0</v>
      </c>
      <c r="AB196" s="8">
        <v>0</v>
      </c>
      <c r="AC196" s="8">
        <v>0</v>
      </c>
      <c r="AD196" s="8">
        <v>0</v>
      </c>
      <c r="AE196" s="8">
        <v>0</v>
      </c>
      <c r="AF196" s="8">
        <v>0</v>
      </c>
      <c r="AG196" s="8" t="s">
        <v>1686</v>
      </c>
      <c r="AH196" s="8" t="s">
        <v>1687</v>
      </c>
      <c r="AI196" s="60">
        <v>0</v>
      </c>
      <c r="AJ196" s="60">
        <v>0</v>
      </c>
      <c r="AK196" s="60">
        <v>0</v>
      </c>
      <c r="AL196" s="60">
        <f>Table2[[#This Row],[Company Direct Land Through FY20]]+Table2[[#This Row],[Company Direct Land FY20 and After]]</f>
        <v>0</v>
      </c>
      <c r="AM196" s="60">
        <v>0</v>
      </c>
      <c r="AN196" s="60">
        <v>0</v>
      </c>
      <c r="AO196" s="60">
        <v>0</v>
      </c>
      <c r="AP196" s="60">
        <f>Table2[[#This Row],[Company Direct Building Through FY20]]+Table2[[#This Row],[Company Direct Building FY20 and After]]</f>
        <v>0</v>
      </c>
      <c r="AQ196" s="60">
        <v>0</v>
      </c>
      <c r="AR196" s="60">
        <v>147.16800000000001</v>
      </c>
      <c r="AS196" s="60">
        <v>0</v>
      </c>
      <c r="AT196" s="60">
        <f>Table2[[#This Row],[Mortgage Recording Tax Through FY20]]+Table2[[#This Row],[Mortgage Recording Tax FY20 and After]]</f>
        <v>147.16800000000001</v>
      </c>
      <c r="AU196" s="60">
        <v>0</v>
      </c>
      <c r="AV196" s="60">
        <v>0</v>
      </c>
      <c r="AW196" s="60">
        <v>0</v>
      </c>
      <c r="AX196" s="60">
        <f>Table2[[#This Row],[Pilot Savings Through FY20]]+Table2[[#This Row],[Pilot Savings FY20 and After]]</f>
        <v>0</v>
      </c>
      <c r="AY196" s="60">
        <v>0</v>
      </c>
      <c r="AZ196" s="60">
        <v>147.16800000000001</v>
      </c>
      <c r="BA196" s="60">
        <v>0</v>
      </c>
      <c r="BB196" s="60">
        <f>Table2[[#This Row],[Mortgage Recording Tax Exemption Through FY20]]+Table2[[#This Row],[Indirect and Induced Land FY20]]</f>
        <v>151.20060000000001</v>
      </c>
      <c r="BC196" s="60">
        <v>4.0326000000000004</v>
      </c>
      <c r="BD196" s="60">
        <v>5.2298</v>
      </c>
      <c r="BE196" s="60">
        <v>15.9902</v>
      </c>
      <c r="BF196" s="60">
        <f>Table2[[#This Row],[Indirect and Induced Land Through FY20]]+Table2[[#This Row],[Indirect and Induced Land FY20 and After]]</f>
        <v>21.22</v>
      </c>
      <c r="BG196" s="60">
        <v>14.2974</v>
      </c>
      <c r="BH196" s="60">
        <v>18.541799999999999</v>
      </c>
      <c r="BI196" s="60">
        <v>56.694800000000001</v>
      </c>
      <c r="BJ196" s="60">
        <f>Table2[[#This Row],[Indirect and Induced Building Through FY20]]+Table2[[#This Row],[Indirect and Induced Building FY20 and After]]</f>
        <v>75.236599999999996</v>
      </c>
      <c r="BK196" s="60">
        <v>18.329999999999998</v>
      </c>
      <c r="BL196" s="60">
        <v>23.771599999999999</v>
      </c>
      <c r="BM196" s="60">
        <v>72.685000000000002</v>
      </c>
      <c r="BN196" s="60">
        <f>Table2[[#This Row],[TOTAL Real Property Related Taxes Through FY20]]+Table2[[#This Row],[TOTAL Real Property Related Taxes FY20 and After]]</f>
        <v>96.456600000000009</v>
      </c>
      <c r="BO196" s="60">
        <v>17.123899999999999</v>
      </c>
      <c r="BP196" s="60">
        <v>22.450900000000001</v>
      </c>
      <c r="BQ196" s="60">
        <v>0</v>
      </c>
      <c r="BR196" s="60">
        <f>Table2[[#This Row],[Company Direct Through FY20]]+Table2[[#This Row],[Company Direct FY20 and After]]</f>
        <v>22.450900000000001</v>
      </c>
      <c r="BS196" s="60">
        <v>0</v>
      </c>
      <c r="BT196" s="60">
        <v>0</v>
      </c>
      <c r="BU196" s="60">
        <v>0</v>
      </c>
      <c r="BV196" s="60">
        <f>Table2[[#This Row],[Sales Tax Exemption Through FY20]]+Table2[[#This Row],[Sales Tax Exemption FY20 and After]]</f>
        <v>0</v>
      </c>
      <c r="BW196" s="60">
        <v>0</v>
      </c>
      <c r="BX196" s="60">
        <v>0</v>
      </c>
      <c r="BY196" s="60">
        <v>0</v>
      </c>
      <c r="BZ196" s="60">
        <f>Table2[[#This Row],[Energy Tax Savings Through FY20]]+Table2[[#This Row],[Energy Tax Savings FY20 and After]]</f>
        <v>0</v>
      </c>
      <c r="CA196" s="60">
        <v>5.8596000000000004</v>
      </c>
      <c r="CB196" s="60">
        <v>8.4446999999999992</v>
      </c>
      <c r="CC196" s="60">
        <v>73.028800000000004</v>
      </c>
      <c r="CD196" s="60">
        <f>Table2[[#This Row],[Tax Exempt Bond Savings Through FY20]]+Table2[[#This Row],[Tax Exempt Bond Savings FY20 and After]]</f>
        <v>81.473500000000001</v>
      </c>
      <c r="CE196" s="60">
        <v>16.3431</v>
      </c>
      <c r="CF196" s="60">
        <v>21.5199</v>
      </c>
      <c r="CG196" s="60">
        <v>308.3021</v>
      </c>
      <c r="CH196" s="60">
        <f>Table2[[#This Row],[Indirect and Induced Through FY20]]+Table2[[#This Row],[Indirect and Induced FY20 and After]]</f>
        <v>329.822</v>
      </c>
      <c r="CI196" s="60">
        <v>27.607399999999998</v>
      </c>
      <c r="CJ196" s="60">
        <v>35.5261</v>
      </c>
      <c r="CK196" s="60">
        <v>235.27330000000001</v>
      </c>
      <c r="CL196" s="60">
        <f>Table2[[#This Row],[TOTAL Income Consumption Use Taxes Through FY20]]+Table2[[#This Row],[TOTAL Income Consumption Use Taxes FY20 and After]]</f>
        <v>270.79939999999999</v>
      </c>
      <c r="CM196" s="60">
        <v>5.8596000000000004</v>
      </c>
      <c r="CN196" s="60">
        <v>155.61269999999999</v>
      </c>
      <c r="CO196" s="60">
        <v>73.028800000000004</v>
      </c>
      <c r="CP196" s="60">
        <f>Table2[[#This Row],[Assistance Provided Through FY20]]+Table2[[#This Row],[Assistance Provided FY20 and After]]</f>
        <v>228.64150000000001</v>
      </c>
      <c r="CQ196" s="60">
        <v>0</v>
      </c>
      <c r="CR196" s="60">
        <v>0</v>
      </c>
      <c r="CS196" s="60">
        <v>0</v>
      </c>
      <c r="CT196" s="60">
        <f>Table2[[#This Row],[Recapture Cancellation Reduction Amount Through FY20]]+Table2[[#This Row],[Recapture Cancellation Reduction Amount FY20 and After]]</f>
        <v>0</v>
      </c>
      <c r="CU196" s="60">
        <v>0</v>
      </c>
      <c r="CV196" s="60">
        <v>0</v>
      </c>
      <c r="CW196" s="60">
        <v>0</v>
      </c>
      <c r="CX196" s="60">
        <f>Table2[[#This Row],[Penalty Paid Through FY20]]+Table2[[#This Row],[Penalty Paid FY20 and After]]</f>
        <v>0</v>
      </c>
      <c r="CY196" s="60">
        <v>5.8596000000000004</v>
      </c>
      <c r="CZ196" s="60">
        <v>155.61269999999999</v>
      </c>
      <c r="DA196" s="60">
        <v>73.028800000000004</v>
      </c>
      <c r="DB196" s="60">
        <f>Table2[[#This Row],[TOTAL Assistance Net of Recapture Penalties Through FY20]]+Table2[[#This Row],[TOTAL Assistance Net of Recapture Penalties FY20 and After]]</f>
        <v>228.64150000000001</v>
      </c>
      <c r="DC196" s="60">
        <v>17.123899999999999</v>
      </c>
      <c r="DD196" s="60">
        <v>169.6189</v>
      </c>
      <c r="DE196" s="60">
        <v>0</v>
      </c>
      <c r="DF196" s="60">
        <f>Table2[[#This Row],[Company Direct Tax Revenue Before Assistance Through FY20]]+Table2[[#This Row],[Company Direct Tax Revenue Before Assistance FY20 and After]]</f>
        <v>169.6189</v>
      </c>
      <c r="DG196" s="60">
        <v>34.673099999999998</v>
      </c>
      <c r="DH196" s="60">
        <v>45.291499999999999</v>
      </c>
      <c r="DI196" s="60">
        <v>380.9871</v>
      </c>
      <c r="DJ196" s="60">
        <f>Table2[[#This Row],[Indirect and Induced Tax Revenues FY20 and After]]+Table2[[#This Row],[Indirect and Induced Tax Revenues Through FY20]]</f>
        <v>426.27859999999998</v>
      </c>
      <c r="DK196" s="60">
        <v>51.796999999999997</v>
      </c>
      <c r="DL196" s="60">
        <v>214.91040000000001</v>
      </c>
      <c r="DM196" s="60">
        <v>380.9871</v>
      </c>
      <c r="DN196" s="60">
        <f>Table2[[#This Row],[TOTAL Tax Revenues Before Assistance FY20 and After]]+Table2[[#This Row],[TOTAL Tax Revenues Before Assistance Through FY20]]</f>
        <v>595.89750000000004</v>
      </c>
      <c r="DO196" s="60">
        <v>45.937399999999997</v>
      </c>
      <c r="DP196" s="60">
        <v>59.297699999999999</v>
      </c>
      <c r="DQ196" s="60">
        <v>307.95830000000001</v>
      </c>
      <c r="DR196" s="60">
        <f>Table2[[#This Row],[TOTAL Tax Revenues Net of Assistance Recapture and Penalty Through FY20]]+Table2[[#This Row],[TOTAL Tax Revenues Net of Assistance Recapture and Penalty FY20 and After]]</f>
        <v>367.25600000000003</v>
      </c>
      <c r="DS196" s="60">
        <v>0</v>
      </c>
      <c r="DT196" s="60">
        <v>0</v>
      </c>
      <c r="DU196" s="60">
        <v>0</v>
      </c>
      <c r="DV196" s="60">
        <v>0</v>
      </c>
      <c r="DW196" s="74">
        <v>0</v>
      </c>
      <c r="DX196" s="74">
        <v>0</v>
      </c>
      <c r="DY196" s="74">
        <v>0</v>
      </c>
      <c r="DZ196" s="74">
        <v>5</v>
      </c>
      <c r="EA196" s="74">
        <v>0</v>
      </c>
      <c r="EB196" s="74">
        <v>0</v>
      </c>
      <c r="EC196" s="74">
        <v>0</v>
      </c>
      <c r="ED196" s="74">
        <v>5</v>
      </c>
      <c r="EE196" s="74">
        <v>0</v>
      </c>
      <c r="EF196" s="74">
        <v>0</v>
      </c>
      <c r="EG196" s="74">
        <v>0</v>
      </c>
      <c r="EH196" s="74">
        <v>100</v>
      </c>
      <c r="EI196" s="8">
        <f>Table2[[#This Row],[Total Industrial Employees FY20]]+Table2[[#This Row],[Total Restaurant Employees FY20]]+Table2[[#This Row],[Total Retail Employees FY20]]+Table2[[#This Row],[Total Other Employees FY20]]</f>
        <v>5</v>
      </c>
      <c r="EJ196" s="8">
        <f>Table2[[#This Row],[Number of Industrial Employees Earning More than Living Wage FY20]]+Table2[[#This Row],[Number of Restaurant Employees Earning More than Living Wage FY20]]+Table2[[#This Row],[Number of Retail Employees Earning More than Living Wage FY20]]+Table2[[#This Row],[Number of Other Employees Earning More than Living Wage FY20]]</f>
        <v>5</v>
      </c>
      <c r="EK196" s="72">
        <f>Table2[[#This Row],[Total Employees Earning More than Living Wage FY20]]/Table2[[#This Row],[Total Jobs FY20]]</f>
        <v>1</v>
      </c>
    </row>
    <row r="197" spans="1:141" x14ac:dyDescent="0.25">
      <c r="A197" s="9">
        <v>93866</v>
      </c>
      <c r="B197" s="11" t="s">
        <v>389</v>
      </c>
      <c r="C197" s="11" t="s">
        <v>842</v>
      </c>
      <c r="D197" s="11" t="s">
        <v>1043</v>
      </c>
      <c r="E197" s="15">
        <v>8</v>
      </c>
      <c r="F197" s="7">
        <v>2260</v>
      </c>
      <c r="G197" s="7">
        <v>192</v>
      </c>
      <c r="H197" s="7">
        <v>153200</v>
      </c>
      <c r="I197" s="7">
        <v>98000</v>
      </c>
      <c r="J197" s="7">
        <v>424400</v>
      </c>
      <c r="K197" s="11" t="s">
        <v>1048</v>
      </c>
      <c r="L197" s="11" t="s">
        <v>1364</v>
      </c>
      <c r="M197" s="11" t="s">
        <v>1326</v>
      </c>
      <c r="N197" s="18">
        <v>10775000</v>
      </c>
      <c r="O197" s="11" t="s">
        <v>1658</v>
      </c>
      <c r="P197" s="8">
        <v>25</v>
      </c>
      <c r="Q197" s="8">
        <v>0</v>
      </c>
      <c r="R197" s="8">
        <v>73</v>
      </c>
      <c r="S197" s="8">
        <v>0</v>
      </c>
      <c r="T197" s="8">
        <v>0</v>
      </c>
      <c r="U197" s="8">
        <v>98</v>
      </c>
      <c r="V197" s="8">
        <v>85</v>
      </c>
      <c r="W197" s="8">
        <v>0</v>
      </c>
      <c r="X197" s="8">
        <v>0</v>
      </c>
      <c r="Y197" s="8">
        <v>0</v>
      </c>
      <c r="Z197" s="8">
        <v>10</v>
      </c>
      <c r="AA197" s="19">
        <v>0</v>
      </c>
      <c r="AB197" s="8">
        <v>0</v>
      </c>
      <c r="AC197" s="8">
        <v>0</v>
      </c>
      <c r="AD197" s="8">
        <v>0</v>
      </c>
      <c r="AE197" s="8">
        <v>0</v>
      </c>
      <c r="AF197" s="8">
        <v>96.938775510204081</v>
      </c>
      <c r="AG197" s="8" t="s">
        <v>1686</v>
      </c>
      <c r="AH197" s="8" t="s">
        <v>1686</v>
      </c>
      <c r="AI197" s="60">
        <v>50.084400000000002</v>
      </c>
      <c r="AJ197" s="60">
        <v>652.71489999999994</v>
      </c>
      <c r="AK197" s="60">
        <v>463.97309999999999</v>
      </c>
      <c r="AL197" s="60">
        <f>Table2[[#This Row],[Company Direct Land Through FY20]]+Table2[[#This Row],[Company Direct Land FY20 and After]]</f>
        <v>1116.6879999999999</v>
      </c>
      <c r="AM197" s="60">
        <v>98.784899999999993</v>
      </c>
      <c r="AN197" s="60">
        <v>908.96860000000004</v>
      </c>
      <c r="AO197" s="60">
        <v>915.1259</v>
      </c>
      <c r="AP197" s="60">
        <f>Table2[[#This Row],[Company Direct Building Through FY20]]+Table2[[#This Row],[Company Direct Building FY20 and After]]</f>
        <v>1824.0945000000002</v>
      </c>
      <c r="AQ197" s="60">
        <v>0</v>
      </c>
      <c r="AR197" s="60">
        <v>86.176299999999998</v>
      </c>
      <c r="AS197" s="60">
        <v>0</v>
      </c>
      <c r="AT197" s="60">
        <f>Table2[[#This Row],[Mortgage Recording Tax Through FY20]]+Table2[[#This Row],[Mortgage Recording Tax FY20 and After]]</f>
        <v>86.176299999999998</v>
      </c>
      <c r="AU197" s="60">
        <v>90.868399999999994</v>
      </c>
      <c r="AV197" s="60">
        <v>525.54729999999995</v>
      </c>
      <c r="AW197" s="60">
        <v>841.78920000000005</v>
      </c>
      <c r="AX197" s="60">
        <f>Table2[[#This Row],[Pilot Savings Through FY20]]+Table2[[#This Row],[Pilot Savings FY20 and After]]</f>
        <v>1367.3364999999999</v>
      </c>
      <c r="AY197" s="60">
        <v>0</v>
      </c>
      <c r="AZ197" s="60">
        <v>86.176299999999998</v>
      </c>
      <c r="BA197" s="60">
        <v>0</v>
      </c>
      <c r="BB197" s="60">
        <f>Table2[[#This Row],[Mortgage Recording Tax Exemption Through FY20]]+Table2[[#This Row],[Indirect and Induced Land FY20]]</f>
        <v>230.5889</v>
      </c>
      <c r="BC197" s="60">
        <v>144.4126</v>
      </c>
      <c r="BD197" s="60">
        <v>568.61990000000003</v>
      </c>
      <c r="BE197" s="60">
        <v>1337.8114</v>
      </c>
      <c r="BF197" s="60">
        <f>Table2[[#This Row],[Indirect and Induced Land Through FY20]]+Table2[[#This Row],[Indirect and Induced Land FY20 and After]]</f>
        <v>1906.4313000000002</v>
      </c>
      <c r="BG197" s="60">
        <v>512.00829999999996</v>
      </c>
      <c r="BH197" s="60">
        <v>2016.0161000000001</v>
      </c>
      <c r="BI197" s="60">
        <v>4743.1526999999996</v>
      </c>
      <c r="BJ197" s="60">
        <f>Table2[[#This Row],[Indirect and Induced Building Through FY20]]+Table2[[#This Row],[Indirect and Induced Building FY20 and After]]</f>
        <v>6759.1687999999995</v>
      </c>
      <c r="BK197" s="60">
        <v>714.42179999999996</v>
      </c>
      <c r="BL197" s="60">
        <v>3620.7721999999999</v>
      </c>
      <c r="BM197" s="60">
        <v>6618.2739000000001</v>
      </c>
      <c r="BN197" s="60">
        <f>Table2[[#This Row],[TOTAL Real Property Related Taxes Through FY20]]+Table2[[#This Row],[TOTAL Real Property Related Taxes FY20 and After]]</f>
        <v>10239.0461</v>
      </c>
      <c r="BO197" s="60">
        <v>1114.3257000000001</v>
      </c>
      <c r="BP197" s="60">
        <v>4830.1905999999999</v>
      </c>
      <c r="BQ197" s="60">
        <v>10322.9136</v>
      </c>
      <c r="BR197" s="60">
        <f>Table2[[#This Row],[Company Direct Through FY20]]+Table2[[#This Row],[Company Direct FY20 and After]]</f>
        <v>15153.1042</v>
      </c>
      <c r="BS197" s="60">
        <v>0</v>
      </c>
      <c r="BT197" s="60">
        <v>55.222099999999998</v>
      </c>
      <c r="BU197" s="60">
        <v>0</v>
      </c>
      <c r="BV197" s="60">
        <f>Table2[[#This Row],[Sales Tax Exemption Through FY20]]+Table2[[#This Row],[Sales Tax Exemption FY20 and After]]</f>
        <v>55.222099999999998</v>
      </c>
      <c r="BW197" s="60">
        <v>0</v>
      </c>
      <c r="BX197" s="60">
        <v>0</v>
      </c>
      <c r="BY197" s="60">
        <v>0</v>
      </c>
      <c r="BZ197" s="60">
        <f>Table2[[#This Row],[Energy Tax Savings Through FY20]]+Table2[[#This Row],[Energy Tax Savings FY20 and After]]</f>
        <v>0</v>
      </c>
      <c r="CA197" s="60">
        <v>0</v>
      </c>
      <c r="CB197" s="60">
        <v>0</v>
      </c>
      <c r="CC197" s="60">
        <v>0</v>
      </c>
      <c r="CD197" s="60">
        <f>Table2[[#This Row],[Tax Exempt Bond Savings Through FY20]]+Table2[[#This Row],[Tax Exempt Bond Savings FY20 and After]]</f>
        <v>0</v>
      </c>
      <c r="CE197" s="60">
        <v>653.6961</v>
      </c>
      <c r="CF197" s="60">
        <v>2795.7937000000002</v>
      </c>
      <c r="CG197" s="60">
        <v>6055.7236999999996</v>
      </c>
      <c r="CH197" s="60">
        <f>Table2[[#This Row],[Indirect and Induced Through FY20]]+Table2[[#This Row],[Indirect and Induced FY20 and After]]</f>
        <v>8851.5174000000006</v>
      </c>
      <c r="CI197" s="60">
        <v>1768.0218</v>
      </c>
      <c r="CJ197" s="60">
        <v>7570.7622000000001</v>
      </c>
      <c r="CK197" s="60">
        <v>16378.6373</v>
      </c>
      <c r="CL197" s="60">
        <f>Table2[[#This Row],[TOTAL Income Consumption Use Taxes Through FY20]]+Table2[[#This Row],[TOTAL Income Consumption Use Taxes FY20 and After]]</f>
        <v>23949.3995</v>
      </c>
      <c r="CM197" s="60">
        <v>90.868399999999994</v>
      </c>
      <c r="CN197" s="60">
        <v>666.94569999999999</v>
      </c>
      <c r="CO197" s="60">
        <v>841.78920000000005</v>
      </c>
      <c r="CP197" s="60">
        <f>Table2[[#This Row],[Assistance Provided Through FY20]]+Table2[[#This Row],[Assistance Provided FY20 and After]]</f>
        <v>1508.7348999999999</v>
      </c>
      <c r="CQ197" s="60">
        <v>0</v>
      </c>
      <c r="CR197" s="60">
        <v>0</v>
      </c>
      <c r="CS197" s="60">
        <v>0</v>
      </c>
      <c r="CT197" s="60">
        <f>Table2[[#This Row],[Recapture Cancellation Reduction Amount Through FY20]]+Table2[[#This Row],[Recapture Cancellation Reduction Amount FY20 and After]]</f>
        <v>0</v>
      </c>
      <c r="CU197" s="60">
        <v>0</v>
      </c>
      <c r="CV197" s="60">
        <v>0</v>
      </c>
      <c r="CW197" s="60">
        <v>0</v>
      </c>
      <c r="CX197" s="60">
        <f>Table2[[#This Row],[Penalty Paid Through FY20]]+Table2[[#This Row],[Penalty Paid FY20 and After]]</f>
        <v>0</v>
      </c>
      <c r="CY197" s="60">
        <v>90.868399999999994</v>
      </c>
      <c r="CZ197" s="60">
        <v>666.94569999999999</v>
      </c>
      <c r="DA197" s="60">
        <v>841.78920000000005</v>
      </c>
      <c r="DB197" s="60">
        <f>Table2[[#This Row],[TOTAL Assistance Net of Recapture Penalties Through FY20]]+Table2[[#This Row],[TOTAL Assistance Net of Recapture Penalties FY20 and After]]</f>
        <v>1508.7348999999999</v>
      </c>
      <c r="DC197" s="60">
        <v>1263.1949999999999</v>
      </c>
      <c r="DD197" s="60">
        <v>6478.0504000000001</v>
      </c>
      <c r="DE197" s="60">
        <v>11702.0126</v>
      </c>
      <c r="DF197" s="60">
        <f>Table2[[#This Row],[Company Direct Tax Revenue Before Assistance Through FY20]]+Table2[[#This Row],[Company Direct Tax Revenue Before Assistance FY20 and After]]</f>
        <v>18180.063000000002</v>
      </c>
      <c r="DG197" s="60">
        <v>1310.117</v>
      </c>
      <c r="DH197" s="60">
        <v>5380.4296999999997</v>
      </c>
      <c r="DI197" s="60">
        <v>12136.6878</v>
      </c>
      <c r="DJ197" s="60">
        <f>Table2[[#This Row],[Indirect and Induced Tax Revenues FY20 and After]]+Table2[[#This Row],[Indirect and Induced Tax Revenues Through FY20]]</f>
        <v>17517.1175</v>
      </c>
      <c r="DK197" s="60">
        <v>2573.3119999999999</v>
      </c>
      <c r="DL197" s="60">
        <v>11858.480100000001</v>
      </c>
      <c r="DM197" s="60">
        <v>23838.700400000002</v>
      </c>
      <c r="DN197" s="60">
        <f>Table2[[#This Row],[TOTAL Tax Revenues Before Assistance FY20 and After]]+Table2[[#This Row],[TOTAL Tax Revenues Before Assistance Through FY20]]</f>
        <v>35697.180500000002</v>
      </c>
      <c r="DO197" s="60">
        <v>2482.4436000000001</v>
      </c>
      <c r="DP197" s="60">
        <v>11191.5344</v>
      </c>
      <c r="DQ197" s="60">
        <v>22996.911199999999</v>
      </c>
      <c r="DR197" s="60">
        <f>Table2[[#This Row],[TOTAL Tax Revenues Net of Assistance Recapture and Penalty Through FY20]]+Table2[[#This Row],[TOTAL Tax Revenues Net of Assistance Recapture and Penalty FY20 and After]]</f>
        <v>34188.445599999999</v>
      </c>
      <c r="DS197" s="60">
        <v>0</v>
      </c>
      <c r="DT197" s="60">
        <v>0</v>
      </c>
      <c r="DU197" s="60">
        <v>0</v>
      </c>
      <c r="DV197" s="60">
        <v>0</v>
      </c>
      <c r="DW197" s="74">
        <v>0</v>
      </c>
      <c r="DX197" s="74">
        <v>0</v>
      </c>
      <c r="DY197" s="74">
        <v>98</v>
      </c>
      <c r="DZ197" s="74">
        <v>0</v>
      </c>
      <c r="EA197" s="74">
        <v>0</v>
      </c>
      <c r="EB197" s="74">
        <v>0</v>
      </c>
      <c r="EC197" s="74">
        <v>98</v>
      </c>
      <c r="ED197" s="74">
        <v>0</v>
      </c>
      <c r="EE197" s="74">
        <v>0</v>
      </c>
      <c r="EF197" s="74">
        <v>0</v>
      </c>
      <c r="EG197" s="74">
        <v>100</v>
      </c>
      <c r="EH197" s="74">
        <v>0</v>
      </c>
      <c r="EI197" s="8">
        <f>Table2[[#This Row],[Total Industrial Employees FY20]]+Table2[[#This Row],[Total Restaurant Employees FY20]]+Table2[[#This Row],[Total Retail Employees FY20]]+Table2[[#This Row],[Total Other Employees FY20]]</f>
        <v>98</v>
      </c>
      <c r="EJ197" s="8">
        <f>Table2[[#This Row],[Number of Industrial Employees Earning More than Living Wage FY20]]+Table2[[#This Row],[Number of Restaurant Employees Earning More than Living Wage FY20]]+Table2[[#This Row],[Number of Retail Employees Earning More than Living Wage FY20]]+Table2[[#This Row],[Number of Other Employees Earning More than Living Wage FY20]]</f>
        <v>98</v>
      </c>
      <c r="EK197" s="72">
        <f>Table2[[#This Row],[Total Employees Earning More than Living Wage FY20]]/Table2[[#This Row],[Total Jobs FY20]]</f>
        <v>1</v>
      </c>
    </row>
    <row r="198" spans="1:141" x14ac:dyDescent="0.25">
      <c r="A198" s="9">
        <v>94083</v>
      </c>
      <c r="B198" s="11" t="s">
        <v>487</v>
      </c>
      <c r="C198" s="11" t="s">
        <v>939</v>
      </c>
      <c r="D198" s="11" t="s">
        <v>1044</v>
      </c>
      <c r="E198" s="15">
        <v>45</v>
      </c>
      <c r="F198" s="7">
        <v>7918</v>
      </c>
      <c r="G198" s="7">
        <v>111</v>
      </c>
      <c r="H198" s="7">
        <v>22000</v>
      </c>
      <c r="I198" s="7">
        <v>21800</v>
      </c>
      <c r="J198" s="7">
        <v>624190</v>
      </c>
      <c r="K198" s="11" t="s">
        <v>1048</v>
      </c>
      <c r="L198" s="11" t="s">
        <v>1474</v>
      </c>
      <c r="M198" s="11" t="s">
        <v>1456</v>
      </c>
      <c r="N198" s="18">
        <v>5317306</v>
      </c>
      <c r="O198" s="11" t="s">
        <v>1675</v>
      </c>
      <c r="P198" s="8">
        <v>6</v>
      </c>
      <c r="Q198" s="8">
        <v>0</v>
      </c>
      <c r="R198" s="8">
        <v>55</v>
      </c>
      <c r="S198" s="8">
        <v>0</v>
      </c>
      <c r="T198" s="8">
        <v>0</v>
      </c>
      <c r="U198" s="8">
        <v>61</v>
      </c>
      <c r="V198" s="8">
        <v>58</v>
      </c>
      <c r="W198" s="8">
        <v>0</v>
      </c>
      <c r="X198" s="8">
        <v>0</v>
      </c>
      <c r="Y198" s="8">
        <v>20</v>
      </c>
      <c r="Z198" s="8">
        <v>6</v>
      </c>
      <c r="AA198" s="19">
        <v>0</v>
      </c>
      <c r="AB198" s="8">
        <v>0</v>
      </c>
      <c r="AC198" s="8">
        <v>0</v>
      </c>
      <c r="AD198" s="8">
        <v>0</v>
      </c>
      <c r="AE198" s="8">
        <v>0</v>
      </c>
      <c r="AF198" s="8">
        <v>100</v>
      </c>
      <c r="AG198" s="8" t="s">
        <v>1687</v>
      </c>
      <c r="AH198" s="8" t="s">
        <v>1687</v>
      </c>
      <c r="AI198" s="60">
        <v>30.683299999999999</v>
      </c>
      <c r="AJ198" s="60">
        <v>139.1172</v>
      </c>
      <c r="AK198" s="60">
        <v>383.70030000000003</v>
      </c>
      <c r="AL198" s="60">
        <f>Table2[[#This Row],[Company Direct Land Through FY20]]+Table2[[#This Row],[Company Direct Land FY20 and After]]</f>
        <v>522.8175</v>
      </c>
      <c r="AM198" s="60">
        <v>58.726900000000001</v>
      </c>
      <c r="AN198" s="60">
        <v>267.27800000000002</v>
      </c>
      <c r="AO198" s="60">
        <v>734.39089999999999</v>
      </c>
      <c r="AP198" s="60">
        <f>Table2[[#This Row],[Company Direct Building Through FY20]]+Table2[[#This Row],[Company Direct Building FY20 and After]]</f>
        <v>1001.6689</v>
      </c>
      <c r="AQ198" s="60">
        <v>0</v>
      </c>
      <c r="AR198" s="60">
        <v>86.813999999999993</v>
      </c>
      <c r="AS198" s="60">
        <v>0</v>
      </c>
      <c r="AT198" s="60">
        <f>Table2[[#This Row],[Mortgage Recording Tax Through FY20]]+Table2[[#This Row],[Mortgage Recording Tax FY20 and After]]</f>
        <v>86.813999999999993</v>
      </c>
      <c r="AU198" s="60">
        <v>38.177500000000002</v>
      </c>
      <c r="AV198" s="60">
        <v>99.765799999999999</v>
      </c>
      <c r="AW198" s="60">
        <v>477.41640000000001</v>
      </c>
      <c r="AX198" s="60">
        <f>Table2[[#This Row],[Pilot Savings Through FY20]]+Table2[[#This Row],[Pilot Savings FY20 and After]]</f>
        <v>577.18219999999997</v>
      </c>
      <c r="AY198" s="60">
        <v>0</v>
      </c>
      <c r="AZ198" s="60">
        <v>86.813999999999993</v>
      </c>
      <c r="BA198" s="60">
        <v>0</v>
      </c>
      <c r="BB198" s="60">
        <f>Table2[[#This Row],[Mortgage Recording Tax Exemption Through FY20]]+Table2[[#This Row],[Indirect and Induced Land FY20]]</f>
        <v>105.3108</v>
      </c>
      <c r="BC198" s="60">
        <v>18.4968</v>
      </c>
      <c r="BD198" s="60">
        <v>69.573999999999998</v>
      </c>
      <c r="BE198" s="60">
        <v>231.30629999999999</v>
      </c>
      <c r="BF198" s="60">
        <f>Table2[[#This Row],[Indirect and Induced Land Through FY20]]+Table2[[#This Row],[Indirect and Induced Land FY20 and After]]</f>
        <v>300.88029999999998</v>
      </c>
      <c r="BG198" s="60">
        <v>65.579700000000003</v>
      </c>
      <c r="BH198" s="60">
        <v>246.67160000000001</v>
      </c>
      <c r="BI198" s="60">
        <v>820.08659999999998</v>
      </c>
      <c r="BJ198" s="60">
        <f>Table2[[#This Row],[Indirect and Induced Building Through FY20]]+Table2[[#This Row],[Indirect and Induced Building FY20 and After]]</f>
        <v>1066.7582</v>
      </c>
      <c r="BK198" s="60">
        <v>135.3092</v>
      </c>
      <c r="BL198" s="60">
        <v>622.875</v>
      </c>
      <c r="BM198" s="60">
        <v>1692.0677000000001</v>
      </c>
      <c r="BN198" s="60">
        <f>Table2[[#This Row],[TOTAL Real Property Related Taxes Through FY20]]+Table2[[#This Row],[TOTAL Real Property Related Taxes FY20 and After]]</f>
        <v>2314.9427000000001</v>
      </c>
      <c r="BO198" s="60">
        <v>126.5626</v>
      </c>
      <c r="BP198" s="60">
        <v>500.45780000000002</v>
      </c>
      <c r="BQ198" s="60">
        <v>1582.6899000000001</v>
      </c>
      <c r="BR198" s="60">
        <f>Table2[[#This Row],[Company Direct Through FY20]]+Table2[[#This Row],[Company Direct FY20 and After]]</f>
        <v>2083.1477</v>
      </c>
      <c r="BS198" s="60">
        <v>0</v>
      </c>
      <c r="BT198" s="60">
        <v>0</v>
      </c>
      <c r="BU198" s="60">
        <v>0</v>
      </c>
      <c r="BV198" s="60">
        <f>Table2[[#This Row],[Sales Tax Exemption Through FY20]]+Table2[[#This Row],[Sales Tax Exemption FY20 and After]]</f>
        <v>0</v>
      </c>
      <c r="BW198" s="60">
        <v>0</v>
      </c>
      <c r="BX198" s="60">
        <v>0</v>
      </c>
      <c r="BY198" s="60">
        <v>0</v>
      </c>
      <c r="BZ198" s="60">
        <f>Table2[[#This Row],[Energy Tax Savings Through FY20]]+Table2[[#This Row],[Energy Tax Savings FY20 and After]]</f>
        <v>0</v>
      </c>
      <c r="CA198" s="60">
        <v>0</v>
      </c>
      <c r="CB198" s="60">
        <v>0</v>
      </c>
      <c r="CC198" s="60">
        <v>0</v>
      </c>
      <c r="CD198" s="60">
        <f>Table2[[#This Row],[Tax Exempt Bond Savings Through FY20]]+Table2[[#This Row],[Tax Exempt Bond Savings FY20 and After]]</f>
        <v>0</v>
      </c>
      <c r="CE198" s="60">
        <v>91.151700000000005</v>
      </c>
      <c r="CF198" s="60">
        <v>369.80669999999998</v>
      </c>
      <c r="CG198" s="60">
        <v>1139.8706999999999</v>
      </c>
      <c r="CH198" s="60">
        <f>Table2[[#This Row],[Indirect and Induced Through FY20]]+Table2[[#This Row],[Indirect and Induced FY20 and After]]</f>
        <v>1509.6774</v>
      </c>
      <c r="CI198" s="60">
        <v>217.71430000000001</v>
      </c>
      <c r="CJ198" s="60">
        <v>870.2645</v>
      </c>
      <c r="CK198" s="60">
        <v>2722.5605999999998</v>
      </c>
      <c r="CL198" s="60">
        <f>Table2[[#This Row],[TOTAL Income Consumption Use Taxes Through FY20]]+Table2[[#This Row],[TOTAL Income Consumption Use Taxes FY20 and After]]</f>
        <v>3592.8251</v>
      </c>
      <c r="CM198" s="60">
        <v>38.177500000000002</v>
      </c>
      <c r="CN198" s="60">
        <v>186.57980000000001</v>
      </c>
      <c r="CO198" s="60">
        <v>477.41640000000001</v>
      </c>
      <c r="CP198" s="60">
        <f>Table2[[#This Row],[Assistance Provided Through FY20]]+Table2[[#This Row],[Assistance Provided FY20 and After]]</f>
        <v>663.99620000000004</v>
      </c>
      <c r="CQ198" s="60">
        <v>0</v>
      </c>
      <c r="CR198" s="60">
        <v>0</v>
      </c>
      <c r="CS198" s="60">
        <v>0</v>
      </c>
      <c r="CT198" s="60">
        <f>Table2[[#This Row],[Recapture Cancellation Reduction Amount Through FY20]]+Table2[[#This Row],[Recapture Cancellation Reduction Amount FY20 and After]]</f>
        <v>0</v>
      </c>
      <c r="CU198" s="60">
        <v>0</v>
      </c>
      <c r="CV198" s="60">
        <v>0</v>
      </c>
      <c r="CW198" s="60">
        <v>0</v>
      </c>
      <c r="CX198" s="60">
        <f>Table2[[#This Row],[Penalty Paid Through FY20]]+Table2[[#This Row],[Penalty Paid FY20 and After]]</f>
        <v>0</v>
      </c>
      <c r="CY198" s="60">
        <v>38.177500000000002</v>
      </c>
      <c r="CZ198" s="60">
        <v>186.57980000000001</v>
      </c>
      <c r="DA198" s="60">
        <v>477.41640000000001</v>
      </c>
      <c r="DB198" s="60">
        <f>Table2[[#This Row],[TOTAL Assistance Net of Recapture Penalties Through FY20]]+Table2[[#This Row],[TOTAL Assistance Net of Recapture Penalties FY20 and After]]</f>
        <v>663.99620000000004</v>
      </c>
      <c r="DC198" s="60">
        <v>215.97280000000001</v>
      </c>
      <c r="DD198" s="60">
        <v>993.66700000000003</v>
      </c>
      <c r="DE198" s="60">
        <v>2700.7811000000002</v>
      </c>
      <c r="DF198" s="60">
        <f>Table2[[#This Row],[Company Direct Tax Revenue Before Assistance Through FY20]]+Table2[[#This Row],[Company Direct Tax Revenue Before Assistance FY20 and After]]</f>
        <v>3694.4481000000001</v>
      </c>
      <c r="DG198" s="60">
        <v>175.22819999999999</v>
      </c>
      <c r="DH198" s="60">
        <v>686.05229999999995</v>
      </c>
      <c r="DI198" s="60">
        <v>2191.2636000000002</v>
      </c>
      <c r="DJ198" s="60">
        <f>Table2[[#This Row],[Indirect and Induced Tax Revenues FY20 and After]]+Table2[[#This Row],[Indirect and Induced Tax Revenues Through FY20]]</f>
        <v>2877.3159000000001</v>
      </c>
      <c r="DK198" s="60">
        <v>391.20100000000002</v>
      </c>
      <c r="DL198" s="60">
        <v>1679.7193</v>
      </c>
      <c r="DM198" s="60">
        <v>4892.0447000000004</v>
      </c>
      <c r="DN198" s="60">
        <f>Table2[[#This Row],[TOTAL Tax Revenues Before Assistance FY20 and After]]+Table2[[#This Row],[TOTAL Tax Revenues Before Assistance Through FY20]]</f>
        <v>6571.7640000000001</v>
      </c>
      <c r="DO198" s="60">
        <v>353.02350000000001</v>
      </c>
      <c r="DP198" s="60">
        <v>1493.1395</v>
      </c>
      <c r="DQ198" s="60">
        <v>4414.6283000000003</v>
      </c>
      <c r="DR198" s="60">
        <f>Table2[[#This Row],[TOTAL Tax Revenues Net of Assistance Recapture and Penalty Through FY20]]+Table2[[#This Row],[TOTAL Tax Revenues Net of Assistance Recapture and Penalty FY20 and After]]</f>
        <v>5907.7678000000005</v>
      </c>
      <c r="DS198" s="60">
        <v>0</v>
      </c>
      <c r="DT198" s="60">
        <v>0</v>
      </c>
      <c r="DU198" s="60">
        <v>0</v>
      </c>
      <c r="DV198" s="60">
        <v>0</v>
      </c>
      <c r="DW198" s="74">
        <v>0</v>
      </c>
      <c r="DX198" s="74">
        <v>0</v>
      </c>
      <c r="DY198" s="74">
        <v>0</v>
      </c>
      <c r="DZ198" s="74">
        <v>0</v>
      </c>
      <c r="EA198" s="74">
        <v>0</v>
      </c>
      <c r="EB198" s="74">
        <v>0</v>
      </c>
      <c r="EC198" s="74">
        <v>0</v>
      </c>
      <c r="ED198" s="74">
        <v>0</v>
      </c>
      <c r="EE198" s="74">
        <v>0</v>
      </c>
      <c r="EF198" s="74">
        <v>0</v>
      </c>
      <c r="EG198" s="74">
        <v>0</v>
      </c>
      <c r="EH198" s="74">
        <v>0</v>
      </c>
      <c r="EI198" s="8">
        <f>Table2[[#This Row],[Total Industrial Employees FY20]]+Table2[[#This Row],[Total Restaurant Employees FY20]]+Table2[[#This Row],[Total Retail Employees FY20]]+Table2[[#This Row],[Total Other Employees FY20]]</f>
        <v>0</v>
      </c>
      <c r="EJ198" s="8">
        <f>Table2[[#This Row],[Number of Industrial Employees Earning More than Living Wage FY20]]+Table2[[#This Row],[Number of Restaurant Employees Earning More than Living Wage FY20]]+Table2[[#This Row],[Number of Retail Employees Earning More than Living Wage FY20]]+Table2[[#This Row],[Number of Other Employees Earning More than Living Wage FY20]]</f>
        <v>0</v>
      </c>
      <c r="EK198" s="72">
        <v>0</v>
      </c>
    </row>
    <row r="199" spans="1:141" x14ac:dyDescent="0.25">
      <c r="A199" s="9">
        <v>93397</v>
      </c>
      <c r="B199" s="11" t="s">
        <v>156</v>
      </c>
      <c r="C199" s="11" t="s">
        <v>610</v>
      </c>
      <c r="D199" s="11" t="s">
        <v>1044</v>
      </c>
      <c r="E199" s="15">
        <v>33</v>
      </c>
      <c r="F199" s="7">
        <v>239</v>
      </c>
      <c r="G199" s="7">
        <v>1</v>
      </c>
      <c r="H199" s="7">
        <v>45780</v>
      </c>
      <c r="I199" s="7">
        <v>725991</v>
      </c>
      <c r="J199" s="7">
        <v>523110</v>
      </c>
      <c r="K199" s="11" t="s">
        <v>1056</v>
      </c>
      <c r="L199" s="11" t="s">
        <v>1070</v>
      </c>
      <c r="M199" s="11" t="s">
        <v>1071</v>
      </c>
      <c r="N199" s="18">
        <v>107409000</v>
      </c>
      <c r="O199" s="11" t="s">
        <v>1663</v>
      </c>
      <c r="P199" s="8">
        <v>12</v>
      </c>
      <c r="Q199" s="8">
        <v>7</v>
      </c>
      <c r="R199" s="8">
        <v>952</v>
      </c>
      <c r="S199" s="8">
        <v>2</v>
      </c>
      <c r="T199" s="8">
        <v>0</v>
      </c>
      <c r="U199" s="8">
        <v>973</v>
      </c>
      <c r="V199" s="8">
        <v>963</v>
      </c>
      <c r="W199" s="8">
        <v>0</v>
      </c>
      <c r="X199" s="8">
        <v>0</v>
      </c>
      <c r="Y199" s="8">
        <v>0</v>
      </c>
      <c r="Z199" s="8">
        <v>1837</v>
      </c>
      <c r="AA199" s="19">
        <v>0</v>
      </c>
      <c r="AB199" s="8">
        <v>0</v>
      </c>
      <c r="AC199" s="8">
        <v>0</v>
      </c>
      <c r="AD199" s="8">
        <v>0</v>
      </c>
      <c r="AE199" s="8">
        <v>0</v>
      </c>
      <c r="AF199" s="8">
        <v>92.90853031860226</v>
      </c>
      <c r="AG199" s="8" t="s">
        <v>1686</v>
      </c>
      <c r="AH199" s="8" t="s">
        <v>1687</v>
      </c>
      <c r="AI199" s="60">
        <v>2326.4153000000001</v>
      </c>
      <c r="AJ199" s="60">
        <v>3285.3227999999999</v>
      </c>
      <c r="AK199" s="60">
        <v>176.6131</v>
      </c>
      <c r="AL199" s="60">
        <f>Table2[[#This Row],[Company Direct Land Through FY20]]+Table2[[#This Row],[Company Direct Land FY20 and After]]</f>
        <v>3461.9358999999999</v>
      </c>
      <c r="AM199" s="60">
        <v>4320.4857000000002</v>
      </c>
      <c r="AN199" s="60">
        <v>11729.5299</v>
      </c>
      <c r="AO199" s="60">
        <v>327.9957</v>
      </c>
      <c r="AP199" s="60">
        <f>Table2[[#This Row],[Company Direct Building Through FY20]]+Table2[[#This Row],[Company Direct Building FY20 and After]]</f>
        <v>12057.525599999999</v>
      </c>
      <c r="AQ199" s="60">
        <v>0</v>
      </c>
      <c r="AR199" s="60">
        <v>0</v>
      </c>
      <c r="AS199" s="60">
        <v>0</v>
      </c>
      <c r="AT199" s="60">
        <f>Table2[[#This Row],[Mortgage Recording Tax Through FY20]]+Table2[[#This Row],[Mortgage Recording Tax FY20 and After]]</f>
        <v>0</v>
      </c>
      <c r="AU199" s="60">
        <v>0</v>
      </c>
      <c r="AV199" s="60">
        <v>0</v>
      </c>
      <c r="AW199" s="60">
        <v>0</v>
      </c>
      <c r="AX199" s="60">
        <f>Table2[[#This Row],[Pilot Savings Through FY20]]+Table2[[#This Row],[Pilot Savings FY20 and After]]</f>
        <v>0</v>
      </c>
      <c r="AY199" s="60">
        <v>0</v>
      </c>
      <c r="AZ199" s="60">
        <v>0</v>
      </c>
      <c r="BA199" s="60">
        <v>0</v>
      </c>
      <c r="BB199" s="60">
        <f>Table2[[#This Row],[Mortgage Recording Tax Exemption Through FY20]]+Table2[[#This Row],[Indirect and Induced Land FY20]]</f>
        <v>1423.63</v>
      </c>
      <c r="BC199" s="60">
        <v>1423.63</v>
      </c>
      <c r="BD199" s="60">
        <v>8980.3531999999996</v>
      </c>
      <c r="BE199" s="60">
        <v>108.07689999999999</v>
      </c>
      <c r="BF199" s="60">
        <f>Table2[[#This Row],[Indirect and Induced Land Through FY20]]+Table2[[#This Row],[Indirect and Induced Land FY20 and After]]</f>
        <v>9088.4300999999996</v>
      </c>
      <c r="BG199" s="60">
        <v>5047.4156000000003</v>
      </c>
      <c r="BH199" s="60">
        <v>31839.433499999999</v>
      </c>
      <c r="BI199" s="60">
        <v>383.1816</v>
      </c>
      <c r="BJ199" s="60">
        <f>Table2[[#This Row],[Indirect and Induced Building Through FY20]]+Table2[[#This Row],[Indirect and Induced Building FY20 and After]]</f>
        <v>32222.615099999999</v>
      </c>
      <c r="BK199" s="60">
        <v>13117.946599999999</v>
      </c>
      <c r="BL199" s="60">
        <v>55834.6394</v>
      </c>
      <c r="BM199" s="60">
        <v>995.8673</v>
      </c>
      <c r="BN199" s="60">
        <f>Table2[[#This Row],[TOTAL Real Property Related Taxes Through FY20]]+Table2[[#This Row],[TOTAL Real Property Related Taxes FY20 and After]]</f>
        <v>56830.506699999998</v>
      </c>
      <c r="BO199" s="60">
        <v>8004.8896000000004</v>
      </c>
      <c r="BP199" s="60">
        <v>64927.7955</v>
      </c>
      <c r="BQ199" s="60">
        <v>607.70240000000001</v>
      </c>
      <c r="BR199" s="60">
        <f>Table2[[#This Row],[Company Direct Through FY20]]+Table2[[#This Row],[Company Direct FY20 and After]]</f>
        <v>65535.497900000002</v>
      </c>
      <c r="BS199" s="60">
        <v>0</v>
      </c>
      <c r="BT199" s="60">
        <v>0</v>
      </c>
      <c r="BU199" s="60">
        <v>0</v>
      </c>
      <c r="BV199" s="60">
        <f>Table2[[#This Row],[Sales Tax Exemption Through FY20]]+Table2[[#This Row],[Sales Tax Exemption FY20 and After]]</f>
        <v>0</v>
      </c>
      <c r="BW199" s="60">
        <v>0</v>
      </c>
      <c r="BX199" s="60">
        <v>0</v>
      </c>
      <c r="BY199" s="60">
        <v>0</v>
      </c>
      <c r="BZ199" s="60">
        <f>Table2[[#This Row],[Energy Tax Savings Through FY20]]+Table2[[#This Row],[Energy Tax Savings FY20 and After]]</f>
        <v>0</v>
      </c>
      <c r="CA199" s="60">
        <v>0</v>
      </c>
      <c r="CB199" s="60">
        <v>81.097700000000003</v>
      </c>
      <c r="CC199" s="60">
        <v>0</v>
      </c>
      <c r="CD199" s="60">
        <f>Table2[[#This Row],[Tax Exempt Bond Savings Through FY20]]+Table2[[#This Row],[Tax Exempt Bond Savings FY20 and After]]</f>
        <v>81.097700000000003</v>
      </c>
      <c r="CE199" s="60">
        <v>7015.5901999999996</v>
      </c>
      <c r="CF199" s="60">
        <v>58863.876600000003</v>
      </c>
      <c r="CG199" s="60">
        <v>532.59829999999999</v>
      </c>
      <c r="CH199" s="60">
        <f>Table2[[#This Row],[Indirect and Induced Through FY20]]+Table2[[#This Row],[Indirect and Induced FY20 and After]]</f>
        <v>59396.474900000001</v>
      </c>
      <c r="CI199" s="60">
        <v>15020.479799999999</v>
      </c>
      <c r="CJ199" s="60">
        <v>123710.5744</v>
      </c>
      <c r="CK199" s="60">
        <v>1140.3007</v>
      </c>
      <c r="CL199" s="60">
        <f>Table2[[#This Row],[TOTAL Income Consumption Use Taxes Through FY20]]+Table2[[#This Row],[TOTAL Income Consumption Use Taxes FY20 and After]]</f>
        <v>124850.8751</v>
      </c>
      <c r="CM199" s="60">
        <v>0</v>
      </c>
      <c r="CN199" s="60">
        <v>81.097700000000003</v>
      </c>
      <c r="CO199" s="60">
        <v>0</v>
      </c>
      <c r="CP199" s="60">
        <f>Table2[[#This Row],[Assistance Provided Through FY20]]+Table2[[#This Row],[Assistance Provided FY20 and After]]</f>
        <v>81.097700000000003</v>
      </c>
      <c r="CQ199" s="60">
        <v>0</v>
      </c>
      <c r="CR199" s="60">
        <v>0</v>
      </c>
      <c r="CS199" s="60">
        <v>0</v>
      </c>
      <c r="CT199" s="60">
        <f>Table2[[#This Row],[Recapture Cancellation Reduction Amount Through FY20]]+Table2[[#This Row],[Recapture Cancellation Reduction Amount FY20 and After]]</f>
        <v>0</v>
      </c>
      <c r="CU199" s="60">
        <v>0</v>
      </c>
      <c r="CV199" s="60">
        <v>0</v>
      </c>
      <c r="CW199" s="60">
        <v>0</v>
      </c>
      <c r="CX199" s="60">
        <f>Table2[[#This Row],[Penalty Paid Through FY20]]+Table2[[#This Row],[Penalty Paid FY20 and After]]</f>
        <v>0</v>
      </c>
      <c r="CY199" s="60">
        <v>0</v>
      </c>
      <c r="CZ199" s="60">
        <v>81.097700000000003</v>
      </c>
      <c r="DA199" s="60">
        <v>0</v>
      </c>
      <c r="DB199" s="60">
        <f>Table2[[#This Row],[TOTAL Assistance Net of Recapture Penalties Through FY20]]+Table2[[#This Row],[TOTAL Assistance Net of Recapture Penalties FY20 and After]]</f>
        <v>81.097700000000003</v>
      </c>
      <c r="DC199" s="60">
        <v>14651.7906</v>
      </c>
      <c r="DD199" s="60">
        <v>79942.648199999996</v>
      </c>
      <c r="DE199" s="60">
        <v>1112.3112000000001</v>
      </c>
      <c r="DF199" s="60">
        <f>Table2[[#This Row],[Company Direct Tax Revenue Before Assistance Through FY20]]+Table2[[#This Row],[Company Direct Tax Revenue Before Assistance FY20 and After]]</f>
        <v>81054.959399999992</v>
      </c>
      <c r="DG199" s="60">
        <v>13486.6358</v>
      </c>
      <c r="DH199" s="60">
        <v>99683.6633</v>
      </c>
      <c r="DI199" s="60">
        <v>1023.8568</v>
      </c>
      <c r="DJ199" s="60">
        <f>Table2[[#This Row],[Indirect and Induced Tax Revenues FY20 and After]]+Table2[[#This Row],[Indirect and Induced Tax Revenues Through FY20]]</f>
        <v>100707.52009999999</v>
      </c>
      <c r="DK199" s="60">
        <v>28138.4264</v>
      </c>
      <c r="DL199" s="60">
        <v>179626.31150000001</v>
      </c>
      <c r="DM199" s="60">
        <v>2136.1680000000001</v>
      </c>
      <c r="DN199" s="60">
        <f>Table2[[#This Row],[TOTAL Tax Revenues Before Assistance FY20 and After]]+Table2[[#This Row],[TOTAL Tax Revenues Before Assistance Through FY20]]</f>
        <v>181762.47950000002</v>
      </c>
      <c r="DO199" s="60">
        <v>28138.4264</v>
      </c>
      <c r="DP199" s="60">
        <v>179545.2138</v>
      </c>
      <c r="DQ199" s="60">
        <v>2136.1680000000001</v>
      </c>
      <c r="DR199" s="60">
        <f>Table2[[#This Row],[TOTAL Tax Revenues Net of Assistance Recapture and Penalty Through FY20]]+Table2[[#This Row],[TOTAL Tax Revenues Net of Assistance Recapture and Penalty FY20 and After]]</f>
        <v>181681.3818</v>
      </c>
      <c r="DS199" s="60">
        <v>0</v>
      </c>
      <c r="DT199" s="60">
        <v>0</v>
      </c>
      <c r="DU199" s="60">
        <v>0</v>
      </c>
      <c r="DV199" s="60">
        <v>0</v>
      </c>
      <c r="DW199" s="74">
        <v>0</v>
      </c>
      <c r="DX199" s="74">
        <v>0</v>
      </c>
      <c r="DY199" s="74">
        <v>0</v>
      </c>
      <c r="DZ199" s="74">
        <v>973</v>
      </c>
      <c r="EA199" s="74">
        <v>0</v>
      </c>
      <c r="EB199" s="74">
        <v>0</v>
      </c>
      <c r="EC199" s="74">
        <v>0</v>
      </c>
      <c r="ED199" s="74">
        <v>973</v>
      </c>
      <c r="EE199" s="74">
        <v>0</v>
      </c>
      <c r="EF199" s="74">
        <v>0</v>
      </c>
      <c r="EG199" s="74">
        <v>0</v>
      </c>
      <c r="EH199" s="74">
        <v>100</v>
      </c>
      <c r="EI199" s="8">
        <f>Table2[[#This Row],[Total Industrial Employees FY20]]+Table2[[#This Row],[Total Restaurant Employees FY20]]+Table2[[#This Row],[Total Retail Employees FY20]]+Table2[[#This Row],[Total Other Employees FY20]]</f>
        <v>973</v>
      </c>
      <c r="EJ199" s="8">
        <f>Table2[[#This Row],[Number of Industrial Employees Earning More than Living Wage FY20]]+Table2[[#This Row],[Number of Restaurant Employees Earning More than Living Wage FY20]]+Table2[[#This Row],[Number of Retail Employees Earning More than Living Wage FY20]]+Table2[[#This Row],[Number of Other Employees Earning More than Living Wage FY20]]</f>
        <v>973</v>
      </c>
      <c r="EK199" s="72">
        <f>Table2[[#This Row],[Total Employees Earning More than Living Wage FY20]]/Table2[[#This Row],[Total Jobs FY20]]</f>
        <v>1</v>
      </c>
    </row>
    <row r="200" spans="1:141" x14ac:dyDescent="0.25">
      <c r="A200" s="9">
        <v>92654</v>
      </c>
      <c r="B200" s="11" t="s">
        <v>204</v>
      </c>
      <c r="C200" s="11" t="s">
        <v>658</v>
      </c>
      <c r="D200" s="11" t="s">
        <v>1044</v>
      </c>
      <c r="E200" s="15">
        <v>34</v>
      </c>
      <c r="F200" s="7">
        <v>2927</v>
      </c>
      <c r="G200" s="7">
        <v>42</v>
      </c>
      <c r="H200" s="7">
        <v>78985</v>
      </c>
      <c r="I200" s="7">
        <v>78985</v>
      </c>
      <c r="J200" s="7">
        <v>423620</v>
      </c>
      <c r="K200" s="11" t="s">
        <v>1048</v>
      </c>
      <c r="L200" s="11" t="s">
        <v>1136</v>
      </c>
      <c r="M200" s="11" t="s">
        <v>1119</v>
      </c>
      <c r="N200" s="18">
        <v>4150000</v>
      </c>
      <c r="O200" s="11" t="s">
        <v>1658</v>
      </c>
      <c r="P200" s="8">
        <v>0</v>
      </c>
      <c r="Q200" s="8">
        <v>0</v>
      </c>
      <c r="R200" s="8">
        <v>57</v>
      </c>
      <c r="S200" s="8">
        <v>0</v>
      </c>
      <c r="T200" s="8">
        <v>0</v>
      </c>
      <c r="U200" s="8">
        <v>57</v>
      </c>
      <c r="V200" s="8">
        <v>57</v>
      </c>
      <c r="W200" s="8">
        <v>0</v>
      </c>
      <c r="X200" s="8">
        <v>0</v>
      </c>
      <c r="Y200" s="8">
        <v>60</v>
      </c>
      <c r="Z200" s="8">
        <v>60</v>
      </c>
      <c r="AA200" s="19">
        <v>0</v>
      </c>
      <c r="AB200" s="8">
        <v>0</v>
      </c>
      <c r="AC200" s="8">
        <v>0</v>
      </c>
      <c r="AD200" s="8">
        <v>0</v>
      </c>
      <c r="AE200" s="8">
        <v>0</v>
      </c>
      <c r="AF200" s="8">
        <v>61.403508771929829</v>
      </c>
      <c r="AG200" s="8" t="s">
        <v>1686</v>
      </c>
      <c r="AH200" s="8" t="s">
        <v>1687</v>
      </c>
      <c r="AI200" s="60">
        <v>108.73560000000001</v>
      </c>
      <c r="AJ200" s="60">
        <v>679.82839999999999</v>
      </c>
      <c r="AK200" s="60">
        <v>190.1729</v>
      </c>
      <c r="AL200" s="60">
        <f>Table2[[#This Row],[Company Direct Land Through FY20]]+Table2[[#This Row],[Company Direct Land FY20 and After]]</f>
        <v>870.00130000000001</v>
      </c>
      <c r="AM200" s="60">
        <v>166.46850000000001</v>
      </c>
      <c r="AN200" s="60">
        <v>974.28629999999998</v>
      </c>
      <c r="AO200" s="60">
        <v>291.14499999999998</v>
      </c>
      <c r="AP200" s="60">
        <f>Table2[[#This Row],[Company Direct Building Through FY20]]+Table2[[#This Row],[Company Direct Building FY20 and After]]</f>
        <v>1265.4313</v>
      </c>
      <c r="AQ200" s="60">
        <v>0</v>
      </c>
      <c r="AR200" s="60">
        <v>70.180000000000007</v>
      </c>
      <c r="AS200" s="60">
        <v>0</v>
      </c>
      <c r="AT200" s="60">
        <f>Table2[[#This Row],[Mortgage Recording Tax Through FY20]]+Table2[[#This Row],[Mortgage Recording Tax FY20 and After]]</f>
        <v>70.180000000000007</v>
      </c>
      <c r="AU200" s="60">
        <v>221.65710000000001</v>
      </c>
      <c r="AV200" s="60">
        <v>1316.2955999999999</v>
      </c>
      <c r="AW200" s="60">
        <v>387.66699999999997</v>
      </c>
      <c r="AX200" s="60">
        <f>Table2[[#This Row],[Pilot Savings Through FY20]]+Table2[[#This Row],[Pilot Savings FY20 and After]]</f>
        <v>1703.9625999999998</v>
      </c>
      <c r="AY200" s="60">
        <v>0</v>
      </c>
      <c r="AZ200" s="60">
        <v>70.180000000000007</v>
      </c>
      <c r="BA200" s="60">
        <v>0</v>
      </c>
      <c r="BB200" s="60">
        <f>Table2[[#This Row],[Mortgage Recording Tax Exemption Through FY20]]+Table2[[#This Row],[Indirect and Induced Land FY20]]</f>
        <v>167.0215</v>
      </c>
      <c r="BC200" s="60">
        <v>96.841499999999996</v>
      </c>
      <c r="BD200" s="60">
        <v>565.83789999999999</v>
      </c>
      <c r="BE200" s="60">
        <v>169.37100000000001</v>
      </c>
      <c r="BF200" s="60">
        <f>Table2[[#This Row],[Indirect and Induced Land Through FY20]]+Table2[[#This Row],[Indirect and Induced Land FY20 and After]]</f>
        <v>735.20889999999997</v>
      </c>
      <c r="BG200" s="60">
        <v>343.34730000000002</v>
      </c>
      <c r="BH200" s="60">
        <v>2006.1536000000001</v>
      </c>
      <c r="BI200" s="60">
        <v>600.4973</v>
      </c>
      <c r="BJ200" s="60">
        <f>Table2[[#This Row],[Indirect and Induced Building Through FY20]]+Table2[[#This Row],[Indirect and Induced Building FY20 and After]]</f>
        <v>2606.6509000000001</v>
      </c>
      <c r="BK200" s="60">
        <v>493.73579999999998</v>
      </c>
      <c r="BL200" s="60">
        <v>2909.8105999999998</v>
      </c>
      <c r="BM200" s="60">
        <v>863.51919999999996</v>
      </c>
      <c r="BN200" s="60">
        <f>Table2[[#This Row],[TOTAL Real Property Related Taxes Through FY20]]+Table2[[#This Row],[TOTAL Real Property Related Taxes FY20 and After]]</f>
        <v>3773.3297999999995</v>
      </c>
      <c r="BO200" s="60">
        <v>813.51260000000002</v>
      </c>
      <c r="BP200" s="60">
        <v>6199.2379000000001</v>
      </c>
      <c r="BQ200" s="60">
        <v>1422.7927999999999</v>
      </c>
      <c r="BR200" s="60">
        <f>Table2[[#This Row],[Company Direct Through FY20]]+Table2[[#This Row],[Company Direct FY20 and After]]</f>
        <v>7622.0307000000003</v>
      </c>
      <c r="BS200" s="60">
        <v>0</v>
      </c>
      <c r="BT200" s="60">
        <v>0</v>
      </c>
      <c r="BU200" s="60">
        <v>0</v>
      </c>
      <c r="BV200" s="60">
        <f>Table2[[#This Row],[Sales Tax Exemption Through FY20]]+Table2[[#This Row],[Sales Tax Exemption FY20 and After]]</f>
        <v>0</v>
      </c>
      <c r="BW200" s="60">
        <v>0</v>
      </c>
      <c r="BX200" s="60">
        <v>0</v>
      </c>
      <c r="BY200" s="60">
        <v>0</v>
      </c>
      <c r="BZ200" s="60">
        <f>Table2[[#This Row],[Energy Tax Savings Through FY20]]+Table2[[#This Row],[Energy Tax Savings FY20 and After]]</f>
        <v>0</v>
      </c>
      <c r="CA200" s="60">
        <v>0</v>
      </c>
      <c r="CB200" s="60">
        <v>0</v>
      </c>
      <c r="CC200" s="60">
        <v>0</v>
      </c>
      <c r="CD200" s="60">
        <f>Table2[[#This Row],[Tax Exempt Bond Savings Through FY20]]+Table2[[#This Row],[Tax Exempt Bond Savings FY20 and After]]</f>
        <v>0</v>
      </c>
      <c r="CE200" s="60">
        <v>477.2312</v>
      </c>
      <c r="CF200" s="60">
        <v>3486.7819</v>
      </c>
      <c r="CG200" s="60">
        <v>834.65340000000003</v>
      </c>
      <c r="CH200" s="60">
        <f>Table2[[#This Row],[Indirect and Induced Through FY20]]+Table2[[#This Row],[Indirect and Induced FY20 and After]]</f>
        <v>4321.4353000000001</v>
      </c>
      <c r="CI200" s="60">
        <v>1290.7438</v>
      </c>
      <c r="CJ200" s="60">
        <v>9686.0198</v>
      </c>
      <c r="CK200" s="60">
        <v>2257.4461999999999</v>
      </c>
      <c r="CL200" s="60">
        <f>Table2[[#This Row],[TOTAL Income Consumption Use Taxes Through FY20]]+Table2[[#This Row],[TOTAL Income Consumption Use Taxes FY20 and After]]</f>
        <v>11943.466</v>
      </c>
      <c r="CM200" s="60">
        <v>221.65710000000001</v>
      </c>
      <c r="CN200" s="60">
        <v>1386.4756</v>
      </c>
      <c r="CO200" s="60">
        <v>387.66699999999997</v>
      </c>
      <c r="CP200" s="60">
        <f>Table2[[#This Row],[Assistance Provided Through FY20]]+Table2[[#This Row],[Assistance Provided FY20 and After]]</f>
        <v>1774.1425999999999</v>
      </c>
      <c r="CQ200" s="60">
        <v>0</v>
      </c>
      <c r="CR200" s="60">
        <v>0</v>
      </c>
      <c r="CS200" s="60">
        <v>0</v>
      </c>
      <c r="CT200" s="60">
        <f>Table2[[#This Row],[Recapture Cancellation Reduction Amount Through FY20]]+Table2[[#This Row],[Recapture Cancellation Reduction Amount FY20 and After]]</f>
        <v>0</v>
      </c>
      <c r="CU200" s="60">
        <v>0</v>
      </c>
      <c r="CV200" s="60">
        <v>0</v>
      </c>
      <c r="CW200" s="60">
        <v>0</v>
      </c>
      <c r="CX200" s="60">
        <f>Table2[[#This Row],[Penalty Paid Through FY20]]+Table2[[#This Row],[Penalty Paid FY20 and After]]</f>
        <v>0</v>
      </c>
      <c r="CY200" s="60">
        <v>221.65710000000001</v>
      </c>
      <c r="CZ200" s="60">
        <v>1386.4756</v>
      </c>
      <c r="DA200" s="60">
        <v>387.66699999999997</v>
      </c>
      <c r="DB200" s="60">
        <f>Table2[[#This Row],[TOTAL Assistance Net of Recapture Penalties Through FY20]]+Table2[[#This Row],[TOTAL Assistance Net of Recapture Penalties FY20 and After]]</f>
        <v>1774.1425999999999</v>
      </c>
      <c r="DC200" s="60">
        <v>1088.7166999999999</v>
      </c>
      <c r="DD200" s="60">
        <v>7923.5325999999995</v>
      </c>
      <c r="DE200" s="60">
        <v>1904.1107</v>
      </c>
      <c r="DF200" s="60">
        <f>Table2[[#This Row],[Company Direct Tax Revenue Before Assistance Through FY20]]+Table2[[#This Row],[Company Direct Tax Revenue Before Assistance FY20 and After]]</f>
        <v>9827.6432999999997</v>
      </c>
      <c r="DG200" s="60">
        <v>917.42</v>
      </c>
      <c r="DH200" s="60">
        <v>6058.7734</v>
      </c>
      <c r="DI200" s="60">
        <v>1604.5217</v>
      </c>
      <c r="DJ200" s="60">
        <f>Table2[[#This Row],[Indirect and Induced Tax Revenues FY20 and After]]+Table2[[#This Row],[Indirect and Induced Tax Revenues Through FY20]]</f>
        <v>7663.2951000000003</v>
      </c>
      <c r="DK200" s="60">
        <v>2006.1367</v>
      </c>
      <c r="DL200" s="60">
        <v>13982.306</v>
      </c>
      <c r="DM200" s="60">
        <v>3508.6324</v>
      </c>
      <c r="DN200" s="60">
        <f>Table2[[#This Row],[TOTAL Tax Revenues Before Assistance FY20 and After]]+Table2[[#This Row],[TOTAL Tax Revenues Before Assistance Through FY20]]</f>
        <v>17490.938399999999</v>
      </c>
      <c r="DO200" s="60">
        <v>1784.4795999999999</v>
      </c>
      <c r="DP200" s="60">
        <v>12595.830400000001</v>
      </c>
      <c r="DQ200" s="60">
        <v>3120.9654</v>
      </c>
      <c r="DR200" s="60">
        <f>Table2[[#This Row],[TOTAL Tax Revenues Net of Assistance Recapture and Penalty Through FY20]]+Table2[[#This Row],[TOTAL Tax Revenues Net of Assistance Recapture and Penalty FY20 and After]]</f>
        <v>15716.7958</v>
      </c>
      <c r="DS200" s="60">
        <v>0</v>
      </c>
      <c r="DT200" s="60">
        <v>0</v>
      </c>
      <c r="DU200" s="60">
        <v>50.88</v>
      </c>
      <c r="DV200" s="60">
        <v>0</v>
      </c>
      <c r="DW200" s="74">
        <v>0</v>
      </c>
      <c r="DX200" s="74">
        <v>0</v>
      </c>
      <c r="DY200" s="74">
        <v>0</v>
      </c>
      <c r="DZ200" s="74">
        <v>57</v>
      </c>
      <c r="EA200" s="74">
        <v>0</v>
      </c>
      <c r="EB200" s="74">
        <v>0</v>
      </c>
      <c r="EC200" s="74">
        <v>0</v>
      </c>
      <c r="ED200" s="74">
        <v>57</v>
      </c>
      <c r="EE200" s="74">
        <v>0</v>
      </c>
      <c r="EF200" s="74">
        <v>0</v>
      </c>
      <c r="EG200" s="74">
        <v>0</v>
      </c>
      <c r="EH200" s="74">
        <v>100</v>
      </c>
      <c r="EI200" s="8">
        <f>Table2[[#This Row],[Total Industrial Employees FY20]]+Table2[[#This Row],[Total Restaurant Employees FY20]]+Table2[[#This Row],[Total Retail Employees FY20]]+Table2[[#This Row],[Total Other Employees FY20]]</f>
        <v>57</v>
      </c>
      <c r="EJ200" s="8">
        <f>Table2[[#This Row],[Number of Industrial Employees Earning More than Living Wage FY20]]+Table2[[#This Row],[Number of Restaurant Employees Earning More than Living Wage FY20]]+Table2[[#This Row],[Number of Retail Employees Earning More than Living Wage FY20]]+Table2[[#This Row],[Number of Other Employees Earning More than Living Wage FY20]]</f>
        <v>57</v>
      </c>
      <c r="EK200" s="72">
        <f>Table2[[#This Row],[Total Employees Earning More than Living Wage FY20]]/Table2[[#This Row],[Total Jobs FY20]]</f>
        <v>1</v>
      </c>
    </row>
    <row r="201" spans="1:141" x14ac:dyDescent="0.25">
      <c r="A201" s="9">
        <v>93945</v>
      </c>
      <c r="B201" s="11" t="s">
        <v>382</v>
      </c>
      <c r="C201" s="11" t="s">
        <v>835</v>
      </c>
      <c r="D201" s="11" t="s">
        <v>1043</v>
      </c>
      <c r="E201" s="15">
        <v>8</v>
      </c>
      <c r="F201" s="7">
        <v>2543</v>
      </c>
      <c r="G201" s="7">
        <v>1</v>
      </c>
      <c r="H201" s="7">
        <v>577303</v>
      </c>
      <c r="I201" s="7">
        <v>566233</v>
      </c>
      <c r="J201" s="7">
        <v>492210</v>
      </c>
      <c r="K201" s="11" t="s">
        <v>1048</v>
      </c>
      <c r="L201" s="11" t="s">
        <v>1356</v>
      </c>
      <c r="M201" s="11" t="s">
        <v>1357</v>
      </c>
      <c r="N201" s="18">
        <v>142454000</v>
      </c>
      <c r="O201" s="11" t="s">
        <v>1666</v>
      </c>
      <c r="P201" s="8">
        <v>1</v>
      </c>
      <c r="Q201" s="8">
        <v>0</v>
      </c>
      <c r="R201" s="8">
        <v>2446</v>
      </c>
      <c r="S201" s="8">
        <v>0</v>
      </c>
      <c r="T201" s="8">
        <v>330</v>
      </c>
      <c r="U201" s="8">
        <v>2777</v>
      </c>
      <c r="V201" s="8">
        <v>2776</v>
      </c>
      <c r="W201" s="8">
        <v>0</v>
      </c>
      <c r="X201" s="8">
        <v>0</v>
      </c>
      <c r="Y201" s="8">
        <v>0</v>
      </c>
      <c r="Z201" s="8">
        <v>764</v>
      </c>
      <c r="AA201" s="19">
        <v>12</v>
      </c>
      <c r="AB201" s="8">
        <v>0</v>
      </c>
      <c r="AC201" s="8">
        <v>63</v>
      </c>
      <c r="AD201" s="8">
        <v>12</v>
      </c>
      <c r="AE201" s="8">
        <v>12</v>
      </c>
      <c r="AF201" s="8">
        <v>90.673388548793667</v>
      </c>
      <c r="AG201" s="8" t="s">
        <v>1686</v>
      </c>
      <c r="AH201" s="8" t="s">
        <v>1687</v>
      </c>
      <c r="AI201" s="60">
        <v>1522.8182999999999</v>
      </c>
      <c r="AJ201" s="60">
        <v>6640.0064000000002</v>
      </c>
      <c r="AK201" s="60">
        <v>18606.2929</v>
      </c>
      <c r="AL201" s="60">
        <f>Table2[[#This Row],[Company Direct Land Through FY20]]+Table2[[#This Row],[Company Direct Land FY20 and After]]</f>
        <v>25246.299299999999</v>
      </c>
      <c r="AM201" s="60">
        <v>2828.0911999999998</v>
      </c>
      <c r="AN201" s="60">
        <v>11194.4511</v>
      </c>
      <c r="AO201" s="60">
        <v>34554.546499999997</v>
      </c>
      <c r="AP201" s="60">
        <f>Table2[[#This Row],[Company Direct Building Through FY20]]+Table2[[#This Row],[Company Direct Building FY20 and After]]</f>
        <v>45748.997599999995</v>
      </c>
      <c r="AQ201" s="60">
        <v>0</v>
      </c>
      <c r="AR201" s="60">
        <v>1101.6044999999999</v>
      </c>
      <c r="AS201" s="60">
        <v>0</v>
      </c>
      <c r="AT201" s="60">
        <f>Table2[[#This Row],[Mortgage Recording Tax Through FY20]]+Table2[[#This Row],[Mortgage Recording Tax FY20 and After]]</f>
        <v>1101.6044999999999</v>
      </c>
      <c r="AU201" s="60">
        <v>4350.9094999999998</v>
      </c>
      <c r="AV201" s="60">
        <v>3024.1714999999999</v>
      </c>
      <c r="AW201" s="60">
        <v>53160.8393</v>
      </c>
      <c r="AX201" s="60">
        <f>Table2[[#This Row],[Pilot Savings Through FY20]]+Table2[[#This Row],[Pilot Savings FY20 and After]]</f>
        <v>56185.010799999996</v>
      </c>
      <c r="AY201" s="60">
        <v>0</v>
      </c>
      <c r="AZ201" s="60">
        <v>1101.6044999999999</v>
      </c>
      <c r="BA201" s="60">
        <v>0</v>
      </c>
      <c r="BB201" s="60">
        <f>Table2[[#This Row],[Mortgage Recording Tax Exemption Through FY20]]+Table2[[#This Row],[Indirect and Induced Land FY20]]</f>
        <v>2605.1866</v>
      </c>
      <c r="BC201" s="60">
        <v>1503.5821000000001</v>
      </c>
      <c r="BD201" s="60">
        <v>2827.7175000000002</v>
      </c>
      <c r="BE201" s="60">
        <v>18371.260300000002</v>
      </c>
      <c r="BF201" s="60">
        <f>Table2[[#This Row],[Indirect and Induced Land Through FY20]]+Table2[[#This Row],[Indirect and Induced Land FY20 and After]]</f>
        <v>21198.977800000001</v>
      </c>
      <c r="BG201" s="60">
        <v>5330.8819000000003</v>
      </c>
      <c r="BH201" s="60">
        <v>10025.5437</v>
      </c>
      <c r="BI201" s="60">
        <v>65134.462599999999</v>
      </c>
      <c r="BJ201" s="60">
        <f>Table2[[#This Row],[Indirect and Induced Building Through FY20]]+Table2[[#This Row],[Indirect and Induced Building FY20 and After]]</f>
        <v>75160.006299999994</v>
      </c>
      <c r="BK201" s="60">
        <v>6834.4639999999999</v>
      </c>
      <c r="BL201" s="60">
        <v>27663.547200000001</v>
      </c>
      <c r="BM201" s="60">
        <v>83505.722999999998</v>
      </c>
      <c r="BN201" s="60">
        <f>Table2[[#This Row],[TOTAL Real Property Related Taxes Through FY20]]+Table2[[#This Row],[TOTAL Real Property Related Taxes FY20 and After]]</f>
        <v>111169.2702</v>
      </c>
      <c r="BO201" s="60">
        <v>10803.3251</v>
      </c>
      <c r="BP201" s="60">
        <v>21053.552199999998</v>
      </c>
      <c r="BQ201" s="60">
        <v>131998.56940000001</v>
      </c>
      <c r="BR201" s="60">
        <f>Table2[[#This Row],[Company Direct Through FY20]]+Table2[[#This Row],[Company Direct FY20 and After]]</f>
        <v>153052.12160000001</v>
      </c>
      <c r="BS201" s="60">
        <v>0</v>
      </c>
      <c r="BT201" s="60">
        <v>1936.1392000000001</v>
      </c>
      <c r="BU201" s="60">
        <v>0</v>
      </c>
      <c r="BV201" s="60">
        <f>Table2[[#This Row],[Sales Tax Exemption Through FY20]]+Table2[[#This Row],[Sales Tax Exemption FY20 and After]]</f>
        <v>1936.1392000000001</v>
      </c>
      <c r="BW201" s="60">
        <v>0</v>
      </c>
      <c r="BX201" s="60">
        <v>0</v>
      </c>
      <c r="BY201" s="60">
        <v>0</v>
      </c>
      <c r="BZ201" s="60">
        <f>Table2[[#This Row],[Energy Tax Savings Through FY20]]+Table2[[#This Row],[Energy Tax Savings FY20 and After]]</f>
        <v>0</v>
      </c>
      <c r="CA201" s="60">
        <v>0</v>
      </c>
      <c r="CB201" s="60">
        <v>0</v>
      </c>
      <c r="CC201" s="60">
        <v>0</v>
      </c>
      <c r="CD201" s="60">
        <f>Table2[[#This Row],[Tax Exempt Bond Savings Through FY20]]+Table2[[#This Row],[Tax Exempt Bond Savings FY20 and After]]</f>
        <v>0</v>
      </c>
      <c r="CE201" s="60">
        <v>6806.0945000000002</v>
      </c>
      <c r="CF201" s="60">
        <v>13339.0335</v>
      </c>
      <c r="CG201" s="60">
        <v>83159.096600000004</v>
      </c>
      <c r="CH201" s="60">
        <f>Table2[[#This Row],[Indirect and Induced Through FY20]]+Table2[[#This Row],[Indirect and Induced FY20 and After]]</f>
        <v>96498.130100000009</v>
      </c>
      <c r="CI201" s="60">
        <v>17609.419600000001</v>
      </c>
      <c r="CJ201" s="60">
        <v>32456.446499999998</v>
      </c>
      <c r="CK201" s="60">
        <v>215157.666</v>
      </c>
      <c r="CL201" s="60">
        <f>Table2[[#This Row],[TOTAL Income Consumption Use Taxes Through FY20]]+Table2[[#This Row],[TOTAL Income Consumption Use Taxes FY20 and After]]</f>
        <v>247614.11249999999</v>
      </c>
      <c r="CM201" s="60">
        <v>4350.9094999999998</v>
      </c>
      <c r="CN201" s="60">
        <v>6061.9152000000004</v>
      </c>
      <c r="CO201" s="60">
        <v>53160.8393</v>
      </c>
      <c r="CP201" s="60">
        <f>Table2[[#This Row],[Assistance Provided Through FY20]]+Table2[[#This Row],[Assistance Provided FY20 and After]]</f>
        <v>59222.754500000003</v>
      </c>
      <c r="CQ201" s="60">
        <v>0</v>
      </c>
      <c r="CR201" s="60">
        <v>0</v>
      </c>
      <c r="CS201" s="60">
        <v>0</v>
      </c>
      <c r="CT201" s="60">
        <f>Table2[[#This Row],[Recapture Cancellation Reduction Amount Through FY20]]+Table2[[#This Row],[Recapture Cancellation Reduction Amount FY20 and After]]</f>
        <v>0</v>
      </c>
      <c r="CU201" s="60">
        <v>0</v>
      </c>
      <c r="CV201" s="60">
        <v>0</v>
      </c>
      <c r="CW201" s="60">
        <v>0</v>
      </c>
      <c r="CX201" s="60">
        <f>Table2[[#This Row],[Penalty Paid Through FY20]]+Table2[[#This Row],[Penalty Paid FY20 and After]]</f>
        <v>0</v>
      </c>
      <c r="CY201" s="60">
        <v>4350.9094999999998</v>
      </c>
      <c r="CZ201" s="60">
        <v>6061.9152000000004</v>
      </c>
      <c r="DA201" s="60">
        <v>53160.8393</v>
      </c>
      <c r="DB201" s="60">
        <f>Table2[[#This Row],[TOTAL Assistance Net of Recapture Penalties Through FY20]]+Table2[[#This Row],[TOTAL Assistance Net of Recapture Penalties FY20 and After]]</f>
        <v>59222.754500000003</v>
      </c>
      <c r="DC201" s="60">
        <v>15154.2346</v>
      </c>
      <c r="DD201" s="60">
        <v>39989.614200000004</v>
      </c>
      <c r="DE201" s="60">
        <v>185159.4088</v>
      </c>
      <c r="DF201" s="60">
        <f>Table2[[#This Row],[Company Direct Tax Revenue Before Assistance Through FY20]]+Table2[[#This Row],[Company Direct Tax Revenue Before Assistance FY20 and After]]</f>
        <v>225149.02300000002</v>
      </c>
      <c r="DG201" s="60">
        <v>13640.558499999999</v>
      </c>
      <c r="DH201" s="60">
        <v>26192.294699999999</v>
      </c>
      <c r="DI201" s="60">
        <v>166664.81950000001</v>
      </c>
      <c r="DJ201" s="60">
        <f>Table2[[#This Row],[Indirect and Induced Tax Revenues FY20 and After]]+Table2[[#This Row],[Indirect and Induced Tax Revenues Through FY20]]</f>
        <v>192857.11420000001</v>
      </c>
      <c r="DK201" s="60">
        <v>28794.793099999999</v>
      </c>
      <c r="DL201" s="60">
        <v>66181.908899999995</v>
      </c>
      <c r="DM201" s="60">
        <v>351824.22830000002</v>
      </c>
      <c r="DN201" s="60">
        <f>Table2[[#This Row],[TOTAL Tax Revenues Before Assistance FY20 and After]]+Table2[[#This Row],[TOTAL Tax Revenues Before Assistance Through FY20]]</f>
        <v>418006.1372</v>
      </c>
      <c r="DO201" s="60">
        <v>24443.883600000001</v>
      </c>
      <c r="DP201" s="60">
        <v>60119.993699999999</v>
      </c>
      <c r="DQ201" s="60">
        <v>298663.38900000002</v>
      </c>
      <c r="DR201" s="60">
        <f>Table2[[#This Row],[TOTAL Tax Revenues Net of Assistance Recapture and Penalty Through FY20]]+Table2[[#This Row],[TOTAL Tax Revenues Net of Assistance Recapture and Penalty FY20 and After]]</f>
        <v>358783.38270000002</v>
      </c>
      <c r="DS201" s="60">
        <v>0</v>
      </c>
      <c r="DT201" s="60">
        <v>0</v>
      </c>
      <c r="DU201" s="60">
        <v>0</v>
      </c>
      <c r="DV201" s="60">
        <v>0</v>
      </c>
      <c r="DW201" s="74">
        <v>0</v>
      </c>
      <c r="DX201" s="74">
        <v>0</v>
      </c>
      <c r="DY201" s="74">
        <v>0</v>
      </c>
      <c r="DZ201" s="74">
        <v>0</v>
      </c>
      <c r="EA201" s="74">
        <v>0</v>
      </c>
      <c r="EB201" s="74">
        <v>0</v>
      </c>
      <c r="EC201" s="74">
        <v>0</v>
      </c>
      <c r="ED201" s="74">
        <v>0</v>
      </c>
      <c r="EE201" s="74">
        <v>0</v>
      </c>
      <c r="EF201" s="74">
        <v>0</v>
      </c>
      <c r="EG201" s="74">
        <v>0</v>
      </c>
      <c r="EH201" s="74">
        <v>0</v>
      </c>
      <c r="EI201" s="8">
        <f>Table2[[#This Row],[Total Industrial Employees FY20]]+Table2[[#This Row],[Total Restaurant Employees FY20]]+Table2[[#This Row],[Total Retail Employees FY20]]+Table2[[#This Row],[Total Other Employees FY20]]</f>
        <v>0</v>
      </c>
      <c r="EJ201" s="8">
        <f>Table2[[#This Row],[Number of Industrial Employees Earning More than Living Wage FY20]]+Table2[[#This Row],[Number of Restaurant Employees Earning More than Living Wage FY20]]+Table2[[#This Row],[Number of Retail Employees Earning More than Living Wage FY20]]+Table2[[#This Row],[Number of Other Employees Earning More than Living Wage FY20]]</f>
        <v>0</v>
      </c>
      <c r="EK201" s="72">
        <v>0</v>
      </c>
    </row>
    <row r="202" spans="1:141" x14ac:dyDescent="0.25">
      <c r="A202" s="9">
        <v>94177</v>
      </c>
      <c r="B202" s="11" t="s">
        <v>567</v>
      </c>
      <c r="C202" s="11" t="s">
        <v>1015</v>
      </c>
      <c r="D202" s="11" t="s">
        <v>1044</v>
      </c>
      <c r="E202" s="15">
        <v>44</v>
      </c>
      <c r="F202" s="7">
        <v>6619</v>
      </c>
      <c r="G202" s="7">
        <v>42</v>
      </c>
      <c r="H202" s="7">
        <v>13200</v>
      </c>
      <c r="I202" s="7">
        <v>4700</v>
      </c>
      <c r="J202" s="7">
        <v>611110</v>
      </c>
      <c r="K202" s="11" t="s">
        <v>1097</v>
      </c>
      <c r="L202" s="11" t="s">
        <v>1613</v>
      </c>
      <c r="M202" s="11" t="s">
        <v>1614</v>
      </c>
      <c r="N202" s="18">
        <v>36010000</v>
      </c>
      <c r="O202" s="11" t="s">
        <v>1671</v>
      </c>
      <c r="P202" s="8">
        <v>0</v>
      </c>
      <c r="Q202" s="8">
        <v>0</v>
      </c>
      <c r="R202" s="8">
        <v>0</v>
      </c>
      <c r="S202" s="8">
        <v>0</v>
      </c>
      <c r="T202" s="8">
        <v>0</v>
      </c>
      <c r="U202" s="8">
        <v>0</v>
      </c>
      <c r="V202" s="8">
        <v>0</v>
      </c>
      <c r="W202" s="8">
        <v>0</v>
      </c>
      <c r="X202" s="8">
        <v>0</v>
      </c>
      <c r="Y202" s="8">
        <v>58</v>
      </c>
      <c r="Z202" s="8">
        <v>10</v>
      </c>
      <c r="AA202" s="19">
        <v>0</v>
      </c>
      <c r="AB202" s="8">
        <v>0</v>
      </c>
      <c r="AC202" s="8">
        <v>0</v>
      </c>
      <c r="AD202" s="8">
        <v>0</v>
      </c>
      <c r="AE202" s="8">
        <v>0</v>
      </c>
      <c r="AF202" s="8">
        <v>0</v>
      </c>
      <c r="AG202" s="8" t="s">
        <v>1687</v>
      </c>
      <c r="AH202" s="8" t="s">
        <v>1687</v>
      </c>
      <c r="AI202" s="60">
        <v>0</v>
      </c>
      <c r="AJ202" s="60">
        <v>0</v>
      </c>
      <c r="AK202" s="60">
        <v>0</v>
      </c>
      <c r="AL202" s="60">
        <f>Table2[[#This Row],[Company Direct Land Through FY20]]+Table2[[#This Row],[Company Direct Land FY20 and After]]</f>
        <v>0</v>
      </c>
      <c r="AM202" s="60">
        <v>0</v>
      </c>
      <c r="AN202" s="60">
        <v>0</v>
      </c>
      <c r="AO202" s="60">
        <v>0</v>
      </c>
      <c r="AP202" s="60">
        <f>Table2[[#This Row],[Company Direct Building Through FY20]]+Table2[[#This Row],[Company Direct Building FY20 and After]]</f>
        <v>0</v>
      </c>
      <c r="AQ202" s="60">
        <v>0</v>
      </c>
      <c r="AR202" s="60">
        <v>588.83550000000002</v>
      </c>
      <c r="AS202" s="60">
        <v>0</v>
      </c>
      <c r="AT202" s="60">
        <f>Table2[[#This Row],[Mortgage Recording Tax Through FY20]]+Table2[[#This Row],[Mortgage Recording Tax FY20 and After]]</f>
        <v>588.83550000000002</v>
      </c>
      <c r="AU202" s="60">
        <v>0</v>
      </c>
      <c r="AV202" s="60">
        <v>0</v>
      </c>
      <c r="AW202" s="60">
        <v>0</v>
      </c>
      <c r="AX202" s="60">
        <f>Table2[[#This Row],[Pilot Savings Through FY20]]+Table2[[#This Row],[Pilot Savings FY20 and After]]</f>
        <v>0</v>
      </c>
      <c r="AY202" s="60">
        <v>0</v>
      </c>
      <c r="AZ202" s="60">
        <v>588.83550000000002</v>
      </c>
      <c r="BA202" s="60">
        <v>0</v>
      </c>
      <c r="BB202" s="60">
        <f>Table2[[#This Row],[Mortgage Recording Tax Exemption Through FY20]]+Table2[[#This Row],[Indirect and Induced Land FY20]]</f>
        <v>588.83550000000002</v>
      </c>
      <c r="BC202" s="60">
        <v>0</v>
      </c>
      <c r="BD202" s="60">
        <v>3.2149000000000001</v>
      </c>
      <c r="BE202" s="60">
        <v>0</v>
      </c>
      <c r="BF202" s="60">
        <f>Table2[[#This Row],[Indirect and Induced Land Through FY20]]+Table2[[#This Row],[Indirect and Induced Land FY20 and After]]</f>
        <v>3.2149000000000001</v>
      </c>
      <c r="BG202" s="60">
        <v>0</v>
      </c>
      <c r="BH202" s="60">
        <v>11.398400000000001</v>
      </c>
      <c r="BI202" s="60">
        <v>0</v>
      </c>
      <c r="BJ202" s="60">
        <f>Table2[[#This Row],[Indirect and Induced Building Through FY20]]+Table2[[#This Row],[Indirect and Induced Building FY20 and After]]</f>
        <v>11.398400000000001</v>
      </c>
      <c r="BK202" s="60">
        <v>0</v>
      </c>
      <c r="BL202" s="60">
        <v>14.613300000000001</v>
      </c>
      <c r="BM202" s="60">
        <v>0</v>
      </c>
      <c r="BN202" s="60">
        <f>Table2[[#This Row],[TOTAL Real Property Related Taxes Through FY20]]+Table2[[#This Row],[TOTAL Real Property Related Taxes FY20 and After]]</f>
        <v>14.613300000000001</v>
      </c>
      <c r="BO202" s="60">
        <v>0</v>
      </c>
      <c r="BP202" s="60">
        <v>17.059899999999999</v>
      </c>
      <c r="BQ202" s="60">
        <v>0</v>
      </c>
      <c r="BR202" s="60">
        <f>Table2[[#This Row],[Company Direct Through FY20]]+Table2[[#This Row],[Company Direct FY20 and After]]</f>
        <v>17.059899999999999</v>
      </c>
      <c r="BS202" s="60">
        <v>0</v>
      </c>
      <c r="BT202" s="60">
        <v>0</v>
      </c>
      <c r="BU202" s="60">
        <v>0</v>
      </c>
      <c r="BV202" s="60">
        <f>Table2[[#This Row],[Sales Tax Exemption Through FY20]]+Table2[[#This Row],[Sales Tax Exemption FY20 and After]]</f>
        <v>0</v>
      </c>
      <c r="BW202" s="60">
        <v>0</v>
      </c>
      <c r="BX202" s="60">
        <v>0</v>
      </c>
      <c r="BY202" s="60">
        <v>0</v>
      </c>
      <c r="BZ202" s="60">
        <f>Table2[[#This Row],[Energy Tax Savings Through FY20]]+Table2[[#This Row],[Energy Tax Savings FY20 and After]]</f>
        <v>0</v>
      </c>
      <c r="CA202" s="60">
        <v>22.459</v>
      </c>
      <c r="CB202" s="60">
        <v>31.197099999999999</v>
      </c>
      <c r="CC202" s="60">
        <v>19.894500000000001</v>
      </c>
      <c r="CD202" s="60">
        <f>Table2[[#This Row],[Tax Exempt Bond Savings Through FY20]]+Table2[[#This Row],[Tax Exempt Bond Savings FY20 and After]]</f>
        <v>51.0916</v>
      </c>
      <c r="CE202" s="60">
        <v>0</v>
      </c>
      <c r="CF202" s="60">
        <v>16.729399999999998</v>
      </c>
      <c r="CG202" s="60">
        <v>0</v>
      </c>
      <c r="CH202" s="60">
        <f>Table2[[#This Row],[Indirect and Induced Through FY20]]+Table2[[#This Row],[Indirect and Induced FY20 and After]]</f>
        <v>16.729399999999998</v>
      </c>
      <c r="CI202" s="60">
        <v>-22.459</v>
      </c>
      <c r="CJ202" s="60">
        <v>2.5922000000000001</v>
      </c>
      <c r="CK202" s="60">
        <v>-19.894500000000001</v>
      </c>
      <c r="CL202" s="60">
        <f>Table2[[#This Row],[TOTAL Income Consumption Use Taxes Through FY20]]+Table2[[#This Row],[TOTAL Income Consumption Use Taxes FY20 and After]]</f>
        <v>-17.302300000000002</v>
      </c>
      <c r="CM202" s="60">
        <v>22.459</v>
      </c>
      <c r="CN202" s="60">
        <v>620.0326</v>
      </c>
      <c r="CO202" s="60">
        <v>19.894500000000001</v>
      </c>
      <c r="CP202" s="60">
        <f>Table2[[#This Row],[Assistance Provided Through FY20]]+Table2[[#This Row],[Assistance Provided FY20 and After]]</f>
        <v>639.9271</v>
      </c>
      <c r="CQ202" s="60">
        <v>0</v>
      </c>
      <c r="CR202" s="60">
        <v>0</v>
      </c>
      <c r="CS202" s="60">
        <v>0</v>
      </c>
      <c r="CT202" s="60">
        <f>Table2[[#This Row],[Recapture Cancellation Reduction Amount Through FY20]]+Table2[[#This Row],[Recapture Cancellation Reduction Amount FY20 and After]]</f>
        <v>0</v>
      </c>
      <c r="CU202" s="60">
        <v>0</v>
      </c>
      <c r="CV202" s="60">
        <v>0</v>
      </c>
      <c r="CW202" s="60">
        <v>0</v>
      </c>
      <c r="CX202" s="60">
        <f>Table2[[#This Row],[Penalty Paid Through FY20]]+Table2[[#This Row],[Penalty Paid FY20 and After]]</f>
        <v>0</v>
      </c>
      <c r="CY202" s="60">
        <v>22.459</v>
      </c>
      <c r="CZ202" s="60">
        <v>620.0326</v>
      </c>
      <c r="DA202" s="60">
        <v>19.894500000000001</v>
      </c>
      <c r="DB202" s="60">
        <f>Table2[[#This Row],[TOTAL Assistance Net of Recapture Penalties Through FY20]]+Table2[[#This Row],[TOTAL Assistance Net of Recapture Penalties FY20 and After]]</f>
        <v>639.9271</v>
      </c>
      <c r="DC202" s="60">
        <v>0</v>
      </c>
      <c r="DD202" s="60">
        <v>605.8954</v>
      </c>
      <c r="DE202" s="60">
        <v>0</v>
      </c>
      <c r="DF202" s="60">
        <f>Table2[[#This Row],[Company Direct Tax Revenue Before Assistance Through FY20]]+Table2[[#This Row],[Company Direct Tax Revenue Before Assistance FY20 and After]]</f>
        <v>605.8954</v>
      </c>
      <c r="DG202" s="60">
        <v>0</v>
      </c>
      <c r="DH202" s="60">
        <v>31.342700000000001</v>
      </c>
      <c r="DI202" s="60">
        <v>0</v>
      </c>
      <c r="DJ202" s="60">
        <f>Table2[[#This Row],[Indirect and Induced Tax Revenues FY20 and After]]+Table2[[#This Row],[Indirect and Induced Tax Revenues Through FY20]]</f>
        <v>31.342700000000001</v>
      </c>
      <c r="DK202" s="60">
        <v>0</v>
      </c>
      <c r="DL202" s="60">
        <v>637.23810000000003</v>
      </c>
      <c r="DM202" s="60">
        <v>0</v>
      </c>
      <c r="DN202" s="60">
        <f>Table2[[#This Row],[TOTAL Tax Revenues Before Assistance FY20 and After]]+Table2[[#This Row],[TOTAL Tax Revenues Before Assistance Through FY20]]</f>
        <v>637.23810000000003</v>
      </c>
      <c r="DO202" s="60">
        <v>-22.459</v>
      </c>
      <c r="DP202" s="60">
        <v>17.205500000000001</v>
      </c>
      <c r="DQ202" s="60">
        <v>-19.894500000000001</v>
      </c>
      <c r="DR202" s="60">
        <f>Table2[[#This Row],[TOTAL Tax Revenues Net of Assistance Recapture and Penalty Through FY20]]+Table2[[#This Row],[TOTAL Tax Revenues Net of Assistance Recapture and Penalty FY20 and After]]</f>
        <v>-2.6890000000000001</v>
      </c>
      <c r="DS202" s="60">
        <v>4600</v>
      </c>
      <c r="DT202" s="60">
        <v>0</v>
      </c>
      <c r="DU202" s="60">
        <v>0</v>
      </c>
      <c r="DV202" s="60">
        <v>0</v>
      </c>
      <c r="DW202" s="74">
        <v>0</v>
      </c>
      <c r="DX202" s="74">
        <v>0</v>
      </c>
      <c r="DY202" s="74">
        <v>0</v>
      </c>
      <c r="DZ202" s="74">
        <v>0</v>
      </c>
      <c r="EA202" s="74">
        <v>0</v>
      </c>
      <c r="EB202" s="74">
        <v>0</v>
      </c>
      <c r="EC202" s="74">
        <v>0</v>
      </c>
      <c r="ED202" s="74">
        <v>0</v>
      </c>
      <c r="EE202" s="74">
        <v>0</v>
      </c>
      <c r="EF202" s="74">
        <v>0</v>
      </c>
      <c r="EG202" s="74">
        <v>0</v>
      </c>
      <c r="EH202" s="74">
        <v>0</v>
      </c>
      <c r="EI202" s="8">
        <f>Table2[[#This Row],[Total Industrial Employees FY20]]+Table2[[#This Row],[Total Restaurant Employees FY20]]+Table2[[#This Row],[Total Retail Employees FY20]]+Table2[[#This Row],[Total Other Employees FY20]]</f>
        <v>0</v>
      </c>
      <c r="EJ202" s="8">
        <f>Table2[[#This Row],[Number of Industrial Employees Earning More than Living Wage FY20]]+Table2[[#This Row],[Number of Restaurant Employees Earning More than Living Wage FY20]]+Table2[[#This Row],[Number of Retail Employees Earning More than Living Wage FY20]]+Table2[[#This Row],[Number of Other Employees Earning More than Living Wage FY20]]</f>
        <v>0</v>
      </c>
      <c r="EK202" s="72">
        <v>0</v>
      </c>
    </row>
    <row r="203" spans="1:141" x14ac:dyDescent="0.25">
      <c r="A203" s="9">
        <v>94214</v>
      </c>
      <c r="B203" s="11" t="s">
        <v>598</v>
      </c>
      <c r="C203" s="11" t="s">
        <v>1040</v>
      </c>
      <c r="D203" s="11" t="s">
        <v>1046</v>
      </c>
      <c r="E203" s="15">
        <v>2</v>
      </c>
      <c r="F203" s="7">
        <v>897</v>
      </c>
      <c r="G203" s="7">
        <v>16</v>
      </c>
      <c r="H203" s="7">
        <v>39279</v>
      </c>
      <c r="I203" s="7">
        <v>115132</v>
      </c>
      <c r="J203" s="7">
        <v>611110</v>
      </c>
      <c r="K203" s="11" t="s">
        <v>1097</v>
      </c>
      <c r="L203" s="11" t="s">
        <v>1215</v>
      </c>
      <c r="M203" s="11" t="s">
        <v>1654</v>
      </c>
      <c r="N203" s="18">
        <v>25000000</v>
      </c>
      <c r="O203" s="11" t="s">
        <v>1663</v>
      </c>
      <c r="P203" s="8">
        <v>11</v>
      </c>
      <c r="Q203" s="8">
        <v>4</v>
      </c>
      <c r="R203" s="8">
        <v>166</v>
      </c>
      <c r="S203" s="8">
        <v>0</v>
      </c>
      <c r="T203" s="8">
        <v>35</v>
      </c>
      <c r="U203" s="8">
        <v>216</v>
      </c>
      <c r="V203" s="8">
        <v>208</v>
      </c>
      <c r="W203" s="8">
        <v>25</v>
      </c>
      <c r="X203" s="8">
        <v>0</v>
      </c>
      <c r="Y203" s="8">
        <v>155</v>
      </c>
      <c r="Z203" s="8">
        <v>7</v>
      </c>
      <c r="AA203" s="19">
        <v>0</v>
      </c>
      <c r="AB203" s="8">
        <v>0</v>
      </c>
      <c r="AC203" s="8">
        <v>0</v>
      </c>
      <c r="AD203" s="8">
        <v>0</v>
      </c>
      <c r="AE203" s="8">
        <v>0</v>
      </c>
      <c r="AF203" s="8">
        <v>80.092592592592595</v>
      </c>
      <c r="AG203" s="8" t="s">
        <v>1686</v>
      </c>
      <c r="AH203" s="8" t="s">
        <v>1687</v>
      </c>
      <c r="AI203" s="60">
        <v>0</v>
      </c>
      <c r="AJ203" s="60">
        <v>0</v>
      </c>
      <c r="AK203" s="60">
        <v>0</v>
      </c>
      <c r="AL203" s="60">
        <f>Table2[[#This Row],[Company Direct Land Through FY20]]+Table2[[#This Row],[Company Direct Land FY20 and After]]</f>
        <v>0</v>
      </c>
      <c r="AM203" s="60">
        <v>0</v>
      </c>
      <c r="AN203" s="60">
        <v>0</v>
      </c>
      <c r="AO203" s="60">
        <v>0</v>
      </c>
      <c r="AP203" s="60">
        <f>Table2[[#This Row],[Company Direct Building Through FY20]]+Table2[[#This Row],[Company Direct Building FY20 and After]]</f>
        <v>0</v>
      </c>
      <c r="AQ203" s="60">
        <v>0</v>
      </c>
      <c r="AR203" s="60">
        <v>0</v>
      </c>
      <c r="AS203" s="60">
        <v>0</v>
      </c>
      <c r="AT203" s="60">
        <f>Table2[[#This Row],[Mortgage Recording Tax Through FY20]]+Table2[[#This Row],[Mortgage Recording Tax FY20 and After]]</f>
        <v>0</v>
      </c>
      <c r="AU203" s="60">
        <v>0</v>
      </c>
      <c r="AV203" s="60">
        <v>0</v>
      </c>
      <c r="AW203" s="60">
        <v>0</v>
      </c>
      <c r="AX203" s="60">
        <f>Table2[[#This Row],[Pilot Savings Through FY20]]+Table2[[#This Row],[Pilot Savings FY20 and After]]</f>
        <v>0</v>
      </c>
      <c r="AY203" s="60">
        <v>0</v>
      </c>
      <c r="AZ203" s="60">
        <v>0</v>
      </c>
      <c r="BA203" s="60">
        <v>0</v>
      </c>
      <c r="BB203" s="60">
        <f>Table2[[#This Row],[Mortgage Recording Tax Exemption Through FY20]]+Table2[[#This Row],[Indirect and Induced Land FY20]]</f>
        <v>103.7658</v>
      </c>
      <c r="BC203" s="60">
        <v>103.7658</v>
      </c>
      <c r="BD203" s="60">
        <v>103.7658</v>
      </c>
      <c r="BE203" s="60">
        <v>1839.5980999999999</v>
      </c>
      <c r="BF203" s="60">
        <f>Table2[[#This Row],[Indirect and Induced Land Through FY20]]+Table2[[#This Row],[Indirect and Induced Land FY20 and After]]</f>
        <v>1943.3638999999998</v>
      </c>
      <c r="BG203" s="60">
        <v>367.89710000000002</v>
      </c>
      <c r="BH203" s="60">
        <v>367.89710000000002</v>
      </c>
      <c r="BI203" s="60">
        <v>6522.2146000000002</v>
      </c>
      <c r="BJ203" s="60">
        <f>Table2[[#This Row],[Indirect and Induced Building Through FY20]]+Table2[[#This Row],[Indirect and Induced Building FY20 and After]]</f>
        <v>6890.1117000000004</v>
      </c>
      <c r="BK203" s="60">
        <v>471.66289999999998</v>
      </c>
      <c r="BL203" s="60">
        <v>471.66289999999998</v>
      </c>
      <c r="BM203" s="60">
        <v>8361.8127000000004</v>
      </c>
      <c r="BN203" s="60">
        <f>Table2[[#This Row],[TOTAL Real Property Related Taxes Through FY20]]+Table2[[#This Row],[TOTAL Real Property Related Taxes FY20 and After]]</f>
        <v>8833.4755999999998</v>
      </c>
      <c r="BO203" s="60">
        <v>435.45729999999998</v>
      </c>
      <c r="BP203" s="60">
        <v>435.45729999999998</v>
      </c>
      <c r="BQ203" s="60">
        <v>7326.4169000000002</v>
      </c>
      <c r="BR203" s="60">
        <f>Table2[[#This Row],[Company Direct Through FY20]]+Table2[[#This Row],[Company Direct FY20 and After]]</f>
        <v>7761.8742000000002</v>
      </c>
      <c r="BS203" s="60">
        <v>0</v>
      </c>
      <c r="BT203" s="60">
        <v>0</v>
      </c>
      <c r="BU203" s="60">
        <v>0</v>
      </c>
      <c r="BV203" s="60">
        <f>Table2[[#This Row],[Sales Tax Exemption Through FY20]]+Table2[[#This Row],[Sales Tax Exemption FY20 and After]]</f>
        <v>0</v>
      </c>
      <c r="BW203" s="60">
        <v>0</v>
      </c>
      <c r="BX203" s="60">
        <v>0</v>
      </c>
      <c r="BY203" s="60">
        <v>0</v>
      </c>
      <c r="BZ203" s="60">
        <f>Table2[[#This Row],[Energy Tax Savings Through FY20]]+Table2[[#This Row],[Energy Tax Savings FY20 and After]]</f>
        <v>0</v>
      </c>
      <c r="CA203" s="60">
        <v>5.6832000000000003</v>
      </c>
      <c r="CB203" s="60">
        <v>5.6832000000000003</v>
      </c>
      <c r="CC203" s="60">
        <v>77.047300000000007</v>
      </c>
      <c r="CD203" s="60">
        <f>Table2[[#This Row],[Tax Exempt Bond Savings Through FY20]]+Table2[[#This Row],[Tax Exempt Bond Savings FY20 and After]]</f>
        <v>82.730500000000006</v>
      </c>
      <c r="CE203" s="60">
        <v>420.53640000000001</v>
      </c>
      <c r="CF203" s="60">
        <v>420.53640000000001</v>
      </c>
      <c r="CG203" s="60">
        <v>8807.0107000000007</v>
      </c>
      <c r="CH203" s="60">
        <f>Table2[[#This Row],[Indirect and Induced Through FY20]]+Table2[[#This Row],[Indirect and Induced FY20 and After]]</f>
        <v>9227.5471000000016</v>
      </c>
      <c r="CI203" s="60">
        <v>850.31050000000005</v>
      </c>
      <c r="CJ203" s="60">
        <v>850.31050000000005</v>
      </c>
      <c r="CK203" s="60">
        <v>16056.380300000001</v>
      </c>
      <c r="CL203" s="60">
        <f>Table2[[#This Row],[TOTAL Income Consumption Use Taxes Through FY20]]+Table2[[#This Row],[TOTAL Income Consumption Use Taxes FY20 and After]]</f>
        <v>16906.6908</v>
      </c>
      <c r="CM203" s="60">
        <v>5.6832000000000003</v>
      </c>
      <c r="CN203" s="60">
        <v>5.6832000000000003</v>
      </c>
      <c r="CO203" s="60">
        <v>77.047300000000007</v>
      </c>
      <c r="CP203" s="60">
        <f>Table2[[#This Row],[Assistance Provided Through FY20]]+Table2[[#This Row],[Assistance Provided FY20 and After]]</f>
        <v>82.730500000000006</v>
      </c>
      <c r="CQ203" s="60">
        <v>0</v>
      </c>
      <c r="CR203" s="60">
        <v>0</v>
      </c>
      <c r="CS203" s="60">
        <v>0</v>
      </c>
      <c r="CT203" s="60">
        <f>Table2[[#This Row],[Recapture Cancellation Reduction Amount Through FY20]]+Table2[[#This Row],[Recapture Cancellation Reduction Amount FY20 and After]]</f>
        <v>0</v>
      </c>
      <c r="CU203" s="60">
        <v>0</v>
      </c>
      <c r="CV203" s="60">
        <v>0</v>
      </c>
      <c r="CW203" s="60">
        <v>0</v>
      </c>
      <c r="CX203" s="60">
        <f>Table2[[#This Row],[Penalty Paid Through FY20]]+Table2[[#This Row],[Penalty Paid FY20 and After]]</f>
        <v>0</v>
      </c>
      <c r="CY203" s="60">
        <v>5.6832000000000003</v>
      </c>
      <c r="CZ203" s="60">
        <v>5.6832000000000003</v>
      </c>
      <c r="DA203" s="60">
        <v>77.047300000000007</v>
      </c>
      <c r="DB203" s="60">
        <f>Table2[[#This Row],[TOTAL Assistance Net of Recapture Penalties Through FY20]]+Table2[[#This Row],[TOTAL Assistance Net of Recapture Penalties FY20 and After]]</f>
        <v>82.730500000000006</v>
      </c>
      <c r="DC203" s="60">
        <v>435.45729999999998</v>
      </c>
      <c r="DD203" s="60">
        <v>435.45729999999998</v>
      </c>
      <c r="DE203" s="60">
        <v>7326.4169000000002</v>
      </c>
      <c r="DF203" s="60">
        <f>Table2[[#This Row],[Company Direct Tax Revenue Before Assistance Through FY20]]+Table2[[#This Row],[Company Direct Tax Revenue Before Assistance FY20 and After]]</f>
        <v>7761.8742000000002</v>
      </c>
      <c r="DG203" s="60">
        <v>892.19929999999999</v>
      </c>
      <c r="DH203" s="60">
        <v>892.19929999999999</v>
      </c>
      <c r="DI203" s="60">
        <v>17168.823400000001</v>
      </c>
      <c r="DJ203" s="60">
        <f>Table2[[#This Row],[Indirect and Induced Tax Revenues FY20 and After]]+Table2[[#This Row],[Indirect and Induced Tax Revenues Through FY20]]</f>
        <v>18061.022700000001</v>
      </c>
      <c r="DK203" s="60">
        <v>1327.6566</v>
      </c>
      <c r="DL203" s="60">
        <v>1327.6566</v>
      </c>
      <c r="DM203" s="60">
        <v>24495.240300000001</v>
      </c>
      <c r="DN203" s="60">
        <f>Table2[[#This Row],[TOTAL Tax Revenues Before Assistance FY20 and After]]+Table2[[#This Row],[TOTAL Tax Revenues Before Assistance Through FY20]]</f>
        <v>25822.8969</v>
      </c>
      <c r="DO203" s="60">
        <v>1321.9734000000001</v>
      </c>
      <c r="DP203" s="60">
        <v>1321.9734000000001</v>
      </c>
      <c r="DQ203" s="60">
        <v>24418.192999999999</v>
      </c>
      <c r="DR203" s="60">
        <f>Table2[[#This Row],[TOTAL Tax Revenues Net of Assistance Recapture and Penalty Through FY20]]+Table2[[#This Row],[TOTAL Tax Revenues Net of Assistance Recapture and Penalty FY20 and After]]</f>
        <v>25740.166399999998</v>
      </c>
      <c r="DS203" s="60">
        <v>25000</v>
      </c>
      <c r="DT203" s="60">
        <v>0</v>
      </c>
      <c r="DU203" s="60">
        <v>0</v>
      </c>
      <c r="DV203" s="60">
        <v>0</v>
      </c>
      <c r="DW203" s="74">
        <v>0</v>
      </c>
      <c r="DX203" s="74">
        <v>0</v>
      </c>
      <c r="DY203" s="74">
        <v>0</v>
      </c>
      <c r="DZ203" s="74">
        <v>0</v>
      </c>
      <c r="EA203" s="74">
        <v>0</v>
      </c>
      <c r="EB203" s="74">
        <v>0</v>
      </c>
      <c r="EC203" s="74">
        <v>0</v>
      </c>
      <c r="ED203" s="74">
        <v>0</v>
      </c>
      <c r="EE203" s="74">
        <v>0</v>
      </c>
      <c r="EF203" s="74">
        <v>0</v>
      </c>
      <c r="EG203" s="74">
        <v>0</v>
      </c>
      <c r="EH203" s="74">
        <v>0</v>
      </c>
      <c r="EI203" s="8">
        <f>Table2[[#This Row],[Total Industrial Employees FY20]]+Table2[[#This Row],[Total Restaurant Employees FY20]]+Table2[[#This Row],[Total Retail Employees FY20]]+Table2[[#This Row],[Total Other Employees FY20]]</f>
        <v>0</v>
      </c>
      <c r="EJ203" s="8">
        <f>Table2[[#This Row],[Number of Industrial Employees Earning More than Living Wage FY20]]+Table2[[#This Row],[Number of Restaurant Employees Earning More than Living Wage FY20]]+Table2[[#This Row],[Number of Retail Employees Earning More than Living Wage FY20]]+Table2[[#This Row],[Number of Other Employees Earning More than Living Wage FY20]]</f>
        <v>0</v>
      </c>
      <c r="EK203" s="72">
        <v>0</v>
      </c>
    </row>
    <row r="204" spans="1:141" x14ac:dyDescent="0.25">
      <c r="A204" s="9">
        <v>94042</v>
      </c>
      <c r="B204" s="11" t="s">
        <v>450</v>
      </c>
      <c r="C204" s="11" t="s">
        <v>903</v>
      </c>
      <c r="D204" s="11" t="s">
        <v>1043</v>
      </c>
      <c r="E204" s="15">
        <v>8</v>
      </c>
      <c r="F204" s="7">
        <v>2574</v>
      </c>
      <c r="G204" s="7">
        <v>46</v>
      </c>
      <c r="H204" s="7">
        <v>17400</v>
      </c>
      <c r="I204" s="7">
        <v>19700</v>
      </c>
      <c r="J204" s="7">
        <v>423610</v>
      </c>
      <c r="K204" s="11" t="s">
        <v>1048</v>
      </c>
      <c r="L204" s="11" t="s">
        <v>1375</v>
      </c>
      <c r="M204" s="11" t="s">
        <v>1424</v>
      </c>
      <c r="N204" s="18">
        <v>3800000</v>
      </c>
      <c r="O204" s="11" t="s">
        <v>1658</v>
      </c>
      <c r="P204" s="8">
        <v>0</v>
      </c>
      <c r="Q204" s="8">
        <v>0</v>
      </c>
      <c r="R204" s="8">
        <v>15</v>
      </c>
      <c r="S204" s="8">
        <v>0</v>
      </c>
      <c r="T204" s="8">
        <v>0</v>
      </c>
      <c r="U204" s="8">
        <v>15</v>
      </c>
      <c r="V204" s="8">
        <v>15</v>
      </c>
      <c r="W204" s="8">
        <v>0</v>
      </c>
      <c r="X204" s="8">
        <v>0</v>
      </c>
      <c r="Y204" s="8">
        <v>0</v>
      </c>
      <c r="Z204" s="8">
        <v>9</v>
      </c>
      <c r="AA204" s="19">
        <v>0</v>
      </c>
      <c r="AB204" s="8">
        <v>0</v>
      </c>
      <c r="AC204" s="8">
        <v>0</v>
      </c>
      <c r="AD204" s="8">
        <v>0</v>
      </c>
      <c r="AE204" s="8">
        <v>0</v>
      </c>
      <c r="AF204" s="8">
        <v>100</v>
      </c>
      <c r="AG204" s="8" t="s">
        <v>1686</v>
      </c>
      <c r="AH204" s="8" t="s">
        <v>1687</v>
      </c>
      <c r="AI204" s="60">
        <v>21.8367</v>
      </c>
      <c r="AJ204" s="60">
        <v>81.833100000000002</v>
      </c>
      <c r="AK204" s="60">
        <v>247.71029999999999</v>
      </c>
      <c r="AL204" s="60">
        <f>Table2[[#This Row],[Company Direct Land Through FY20]]+Table2[[#This Row],[Company Direct Land FY20 and After]]</f>
        <v>329.54340000000002</v>
      </c>
      <c r="AM204" s="60">
        <v>40.553899999999999</v>
      </c>
      <c r="AN204" s="60">
        <v>191.2978</v>
      </c>
      <c r="AO204" s="60">
        <v>460.03699999999998</v>
      </c>
      <c r="AP204" s="60">
        <f>Table2[[#This Row],[Company Direct Building Through FY20]]+Table2[[#This Row],[Company Direct Building FY20 and After]]</f>
        <v>651.33479999999997</v>
      </c>
      <c r="AQ204" s="60">
        <v>0</v>
      </c>
      <c r="AR204" s="60">
        <v>45.863999999999997</v>
      </c>
      <c r="AS204" s="60">
        <v>0</v>
      </c>
      <c r="AT204" s="60">
        <f>Table2[[#This Row],[Mortgage Recording Tax Through FY20]]+Table2[[#This Row],[Mortgage Recording Tax FY20 and After]]</f>
        <v>45.863999999999997</v>
      </c>
      <c r="AU204" s="60">
        <v>29.495699999999999</v>
      </c>
      <c r="AV204" s="60">
        <v>77.861000000000004</v>
      </c>
      <c r="AW204" s="60">
        <v>334.5924</v>
      </c>
      <c r="AX204" s="60">
        <f>Table2[[#This Row],[Pilot Savings Through FY20]]+Table2[[#This Row],[Pilot Savings FY20 and After]]</f>
        <v>412.45339999999999</v>
      </c>
      <c r="AY204" s="60">
        <v>0</v>
      </c>
      <c r="AZ204" s="60">
        <v>45.863999999999997</v>
      </c>
      <c r="BA204" s="60">
        <v>0</v>
      </c>
      <c r="BB204" s="60">
        <f>Table2[[#This Row],[Mortgage Recording Tax Exemption Through FY20]]+Table2[[#This Row],[Indirect and Induced Land FY20]]</f>
        <v>71.348699999999994</v>
      </c>
      <c r="BC204" s="60">
        <v>25.4847</v>
      </c>
      <c r="BD204" s="60">
        <v>59.147199999999998</v>
      </c>
      <c r="BE204" s="60">
        <v>289.09460000000001</v>
      </c>
      <c r="BF204" s="60">
        <f>Table2[[#This Row],[Indirect and Induced Land Through FY20]]+Table2[[#This Row],[Indirect and Induced Land FY20 and After]]</f>
        <v>348.24180000000001</v>
      </c>
      <c r="BG204" s="60">
        <v>90.354799999999997</v>
      </c>
      <c r="BH204" s="60">
        <v>209.70320000000001</v>
      </c>
      <c r="BI204" s="60">
        <v>1024.9673</v>
      </c>
      <c r="BJ204" s="60">
        <f>Table2[[#This Row],[Indirect and Induced Building Through FY20]]+Table2[[#This Row],[Indirect and Induced Building FY20 and After]]</f>
        <v>1234.6704999999999</v>
      </c>
      <c r="BK204" s="60">
        <v>148.73439999999999</v>
      </c>
      <c r="BL204" s="60">
        <v>464.12029999999999</v>
      </c>
      <c r="BM204" s="60">
        <v>1687.2167999999999</v>
      </c>
      <c r="BN204" s="60">
        <f>Table2[[#This Row],[TOTAL Real Property Related Taxes Through FY20]]+Table2[[#This Row],[TOTAL Real Property Related Taxes FY20 and After]]</f>
        <v>2151.3370999999997</v>
      </c>
      <c r="BO204" s="60">
        <v>196.64570000000001</v>
      </c>
      <c r="BP204" s="60">
        <v>482.60109999999997</v>
      </c>
      <c r="BQ204" s="60">
        <v>2230.7109</v>
      </c>
      <c r="BR204" s="60">
        <f>Table2[[#This Row],[Company Direct Through FY20]]+Table2[[#This Row],[Company Direct FY20 and After]]</f>
        <v>2713.3119999999999</v>
      </c>
      <c r="BS204" s="60">
        <v>0</v>
      </c>
      <c r="BT204" s="60">
        <v>1.4835</v>
      </c>
      <c r="BU204" s="60">
        <v>0</v>
      </c>
      <c r="BV204" s="60">
        <f>Table2[[#This Row],[Sales Tax Exemption Through FY20]]+Table2[[#This Row],[Sales Tax Exemption FY20 and After]]</f>
        <v>1.4835</v>
      </c>
      <c r="BW204" s="60">
        <v>0</v>
      </c>
      <c r="BX204" s="60">
        <v>0</v>
      </c>
      <c r="BY204" s="60">
        <v>0</v>
      </c>
      <c r="BZ204" s="60">
        <f>Table2[[#This Row],[Energy Tax Savings Through FY20]]+Table2[[#This Row],[Energy Tax Savings FY20 and After]]</f>
        <v>0</v>
      </c>
      <c r="CA204" s="60">
        <v>0</v>
      </c>
      <c r="CB204" s="60">
        <v>0</v>
      </c>
      <c r="CC204" s="60">
        <v>0</v>
      </c>
      <c r="CD204" s="60">
        <f>Table2[[#This Row],[Tax Exempt Bond Savings Through FY20]]+Table2[[#This Row],[Tax Exempt Bond Savings FY20 and After]]</f>
        <v>0</v>
      </c>
      <c r="CE204" s="60">
        <v>115.3586</v>
      </c>
      <c r="CF204" s="60">
        <v>282.94600000000003</v>
      </c>
      <c r="CG204" s="60">
        <v>1308.6061</v>
      </c>
      <c r="CH204" s="60">
        <f>Table2[[#This Row],[Indirect and Induced Through FY20]]+Table2[[#This Row],[Indirect and Induced FY20 and After]]</f>
        <v>1591.5520999999999</v>
      </c>
      <c r="CI204" s="60">
        <v>312.0043</v>
      </c>
      <c r="CJ204" s="60">
        <v>764.06359999999995</v>
      </c>
      <c r="CK204" s="60">
        <v>3539.317</v>
      </c>
      <c r="CL204" s="60">
        <f>Table2[[#This Row],[TOTAL Income Consumption Use Taxes Through FY20]]+Table2[[#This Row],[TOTAL Income Consumption Use Taxes FY20 and After]]</f>
        <v>4303.3806000000004</v>
      </c>
      <c r="CM204" s="60">
        <v>29.495699999999999</v>
      </c>
      <c r="CN204" s="60">
        <v>125.2085</v>
      </c>
      <c r="CO204" s="60">
        <v>334.5924</v>
      </c>
      <c r="CP204" s="60">
        <f>Table2[[#This Row],[Assistance Provided Through FY20]]+Table2[[#This Row],[Assistance Provided FY20 and After]]</f>
        <v>459.80090000000001</v>
      </c>
      <c r="CQ204" s="60">
        <v>0</v>
      </c>
      <c r="CR204" s="60">
        <v>0</v>
      </c>
      <c r="CS204" s="60">
        <v>0</v>
      </c>
      <c r="CT204" s="60">
        <f>Table2[[#This Row],[Recapture Cancellation Reduction Amount Through FY20]]+Table2[[#This Row],[Recapture Cancellation Reduction Amount FY20 and After]]</f>
        <v>0</v>
      </c>
      <c r="CU204" s="60">
        <v>0</v>
      </c>
      <c r="CV204" s="60">
        <v>0</v>
      </c>
      <c r="CW204" s="60">
        <v>0</v>
      </c>
      <c r="CX204" s="60">
        <f>Table2[[#This Row],[Penalty Paid Through FY20]]+Table2[[#This Row],[Penalty Paid FY20 and After]]</f>
        <v>0</v>
      </c>
      <c r="CY204" s="60">
        <v>29.495699999999999</v>
      </c>
      <c r="CZ204" s="60">
        <v>125.2085</v>
      </c>
      <c r="DA204" s="60">
        <v>334.5924</v>
      </c>
      <c r="DB204" s="60">
        <f>Table2[[#This Row],[TOTAL Assistance Net of Recapture Penalties Through FY20]]+Table2[[#This Row],[TOTAL Assistance Net of Recapture Penalties FY20 and After]]</f>
        <v>459.80090000000001</v>
      </c>
      <c r="DC204" s="60">
        <v>259.03629999999998</v>
      </c>
      <c r="DD204" s="60">
        <v>801.596</v>
      </c>
      <c r="DE204" s="60">
        <v>2938.4582</v>
      </c>
      <c r="DF204" s="60">
        <f>Table2[[#This Row],[Company Direct Tax Revenue Before Assistance Through FY20]]+Table2[[#This Row],[Company Direct Tax Revenue Before Assistance FY20 and After]]</f>
        <v>3740.0542</v>
      </c>
      <c r="DG204" s="60">
        <v>231.19810000000001</v>
      </c>
      <c r="DH204" s="60">
        <v>551.79639999999995</v>
      </c>
      <c r="DI204" s="60">
        <v>2622.6680000000001</v>
      </c>
      <c r="DJ204" s="60">
        <f>Table2[[#This Row],[Indirect and Induced Tax Revenues FY20 and After]]+Table2[[#This Row],[Indirect and Induced Tax Revenues Through FY20]]</f>
        <v>3174.4643999999998</v>
      </c>
      <c r="DK204" s="60">
        <v>490.23439999999999</v>
      </c>
      <c r="DL204" s="60">
        <v>1353.3924</v>
      </c>
      <c r="DM204" s="60">
        <v>5561.1261999999997</v>
      </c>
      <c r="DN204" s="60">
        <f>Table2[[#This Row],[TOTAL Tax Revenues Before Assistance FY20 and After]]+Table2[[#This Row],[TOTAL Tax Revenues Before Assistance Through FY20]]</f>
        <v>6914.5185999999994</v>
      </c>
      <c r="DO204" s="60">
        <v>460.73869999999999</v>
      </c>
      <c r="DP204" s="60">
        <v>1228.1839</v>
      </c>
      <c r="DQ204" s="60">
        <v>5226.5338000000002</v>
      </c>
      <c r="DR204" s="60">
        <f>Table2[[#This Row],[TOTAL Tax Revenues Net of Assistance Recapture and Penalty Through FY20]]+Table2[[#This Row],[TOTAL Tax Revenues Net of Assistance Recapture and Penalty FY20 and After]]</f>
        <v>6454.7177000000001</v>
      </c>
      <c r="DS204" s="60">
        <v>0</v>
      </c>
      <c r="DT204" s="60">
        <v>0</v>
      </c>
      <c r="DU204" s="60">
        <v>0</v>
      </c>
      <c r="DV204" s="60">
        <v>0</v>
      </c>
      <c r="DW204" s="74">
        <v>15</v>
      </c>
      <c r="DX204" s="74">
        <v>0</v>
      </c>
      <c r="DY204" s="74">
        <v>0</v>
      </c>
      <c r="DZ204" s="74">
        <v>0</v>
      </c>
      <c r="EA204" s="74">
        <v>15</v>
      </c>
      <c r="EB204" s="74">
        <v>0</v>
      </c>
      <c r="EC204" s="74">
        <v>0</v>
      </c>
      <c r="ED204" s="74">
        <v>0</v>
      </c>
      <c r="EE204" s="74">
        <v>100</v>
      </c>
      <c r="EF204" s="74">
        <v>0</v>
      </c>
      <c r="EG204" s="74">
        <v>0</v>
      </c>
      <c r="EH204" s="74">
        <v>0</v>
      </c>
      <c r="EI204" s="8">
        <f>Table2[[#This Row],[Total Industrial Employees FY20]]+Table2[[#This Row],[Total Restaurant Employees FY20]]+Table2[[#This Row],[Total Retail Employees FY20]]+Table2[[#This Row],[Total Other Employees FY20]]</f>
        <v>15</v>
      </c>
      <c r="EJ204" s="8">
        <f>Table2[[#This Row],[Number of Industrial Employees Earning More than Living Wage FY20]]+Table2[[#This Row],[Number of Restaurant Employees Earning More than Living Wage FY20]]+Table2[[#This Row],[Number of Retail Employees Earning More than Living Wage FY20]]+Table2[[#This Row],[Number of Other Employees Earning More than Living Wage FY20]]</f>
        <v>15</v>
      </c>
      <c r="EK204" s="72">
        <f>Table2[[#This Row],[Total Employees Earning More than Living Wage FY20]]/Table2[[#This Row],[Total Jobs FY20]]</f>
        <v>1</v>
      </c>
    </row>
    <row r="205" spans="1:141" x14ac:dyDescent="0.25">
      <c r="A205" s="9">
        <v>92990</v>
      </c>
      <c r="B205" s="11" t="s">
        <v>278</v>
      </c>
      <c r="C205" s="11" t="s">
        <v>731</v>
      </c>
      <c r="D205" s="11" t="s">
        <v>1046</v>
      </c>
      <c r="E205" s="15">
        <v>3</v>
      </c>
      <c r="F205" s="7">
        <v>800</v>
      </c>
      <c r="G205" s="7">
        <v>1201</v>
      </c>
      <c r="H205" s="7">
        <v>5504</v>
      </c>
      <c r="I205" s="7">
        <v>17621</v>
      </c>
      <c r="J205" s="7">
        <v>423610</v>
      </c>
      <c r="K205" s="11" t="s">
        <v>1048</v>
      </c>
      <c r="L205" s="11" t="s">
        <v>1220</v>
      </c>
      <c r="M205" s="11" t="s">
        <v>1200</v>
      </c>
      <c r="N205" s="18">
        <v>1475000</v>
      </c>
      <c r="O205" s="11" t="s">
        <v>1658</v>
      </c>
      <c r="P205" s="8">
        <v>0</v>
      </c>
      <c r="Q205" s="8">
        <v>0</v>
      </c>
      <c r="R205" s="8">
        <v>26</v>
      </c>
      <c r="S205" s="8">
        <v>0</v>
      </c>
      <c r="T205" s="8">
        <v>1</v>
      </c>
      <c r="U205" s="8">
        <v>27</v>
      </c>
      <c r="V205" s="8">
        <v>27</v>
      </c>
      <c r="W205" s="8">
        <v>0</v>
      </c>
      <c r="X205" s="8">
        <v>0</v>
      </c>
      <c r="Y205" s="8">
        <v>30</v>
      </c>
      <c r="Z205" s="8">
        <v>7</v>
      </c>
      <c r="AA205" s="19">
        <v>0</v>
      </c>
      <c r="AB205" s="8">
        <v>0</v>
      </c>
      <c r="AC205" s="8">
        <v>0</v>
      </c>
      <c r="AD205" s="8">
        <v>0</v>
      </c>
      <c r="AE205" s="8">
        <v>0</v>
      </c>
      <c r="AF205" s="8">
        <v>62.962962962962962</v>
      </c>
      <c r="AG205" s="8" t="s">
        <v>1686</v>
      </c>
      <c r="AH205" s="8" t="s">
        <v>1687</v>
      </c>
      <c r="AI205" s="60">
        <v>29.845800000000001</v>
      </c>
      <c r="AJ205" s="60">
        <v>253.66929999999999</v>
      </c>
      <c r="AK205" s="60">
        <v>84.852900000000005</v>
      </c>
      <c r="AL205" s="60">
        <f>Table2[[#This Row],[Company Direct Land Through FY20]]+Table2[[#This Row],[Company Direct Land FY20 and After]]</f>
        <v>338.5222</v>
      </c>
      <c r="AM205" s="60">
        <v>204.57149999999999</v>
      </c>
      <c r="AN205" s="60">
        <v>612.56830000000002</v>
      </c>
      <c r="AO205" s="60">
        <v>581.60469999999998</v>
      </c>
      <c r="AP205" s="60">
        <f>Table2[[#This Row],[Company Direct Building Through FY20]]+Table2[[#This Row],[Company Direct Building FY20 and After]]</f>
        <v>1194.173</v>
      </c>
      <c r="AQ205" s="60">
        <v>0</v>
      </c>
      <c r="AR205" s="60">
        <v>23.633099999999999</v>
      </c>
      <c r="AS205" s="60">
        <v>0</v>
      </c>
      <c r="AT205" s="60">
        <f>Table2[[#This Row],[Mortgage Recording Tax Through FY20]]+Table2[[#This Row],[Mortgage Recording Tax FY20 and After]]</f>
        <v>23.633099999999999</v>
      </c>
      <c r="AU205" s="60">
        <v>105.0223</v>
      </c>
      <c r="AV205" s="60">
        <v>370.17880000000002</v>
      </c>
      <c r="AW205" s="60">
        <v>298.58249999999998</v>
      </c>
      <c r="AX205" s="60">
        <f>Table2[[#This Row],[Pilot Savings Through FY20]]+Table2[[#This Row],[Pilot Savings FY20 and After]]</f>
        <v>668.76130000000001</v>
      </c>
      <c r="AY205" s="60">
        <v>0</v>
      </c>
      <c r="AZ205" s="60">
        <v>23.633099999999999</v>
      </c>
      <c r="BA205" s="60">
        <v>0</v>
      </c>
      <c r="BB205" s="60">
        <f>Table2[[#This Row],[Mortgage Recording Tax Exemption Through FY20]]+Table2[[#This Row],[Indirect and Induced Land FY20]]</f>
        <v>69.505300000000005</v>
      </c>
      <c r="BC205" s="60">
        <v>45.872199999999999</v>
      </c>
      <c r="BD205" s="60">
        <v>440.34890000000001</v>
      </c>
      <c r="BE205" s="60">
        <v>130.41630000000001</v>
      </c>
      <c r="BF205" s="60">
        <f>Table2[[#This Row],[Indirect and Induced Land Through FY20]]+Table2[[#This Row],[Indirect and Induced Land FY20 and After]]</f>
        <v>570.76520000000005</v>
      </c>
      <c r="BG205" s="60">
        <v>162.6378</v>
      </c>
      <c r="BH205" s="60">
        <v>1561.2375999999999</v>
      </c>
      <c r="BI205" s="60">
        <v>462.38549999999998</v>
      </c>
      <c r="BJ205" s="60">
        <f>Table2[[#This Row],[Indirect and Induced Building Through FY20]]+Table2[[#This Row],[Indirect and Induced Building FY20 and After]]</f>
        <v>2023.6230999999998</v>
      </c>
      <c r="BK205" s="60">
        <v>337.90499999999997</v>
      </c>
      <c r="BL205" s="60">
        <v>2497.6453000000001</v>
      </c>
      <c r="BM205" s="60">
        <v>960.67690000000005</v>
      </c>
      <c r="BN205" s="60">
        <f>Table2[[#This Row],[TOTAL Real Property Related Taxes Through FY20]]+Table2[[#This Row],[TOTAL Real Property Related Taxes FY20 and After]]</f>
        <v>3458.3222000000001</v>
      </c>
      <c r="BO205" s="60">
        <v>316.90960000000001</v>
      </c>
      <c r="BP205" s="60">
        <v>3860.1936000000001</v>
      </c>
      <c r="BQ205" s="60">
        <v>900.98559999999998</v>
      </c>
      <c r="BR205" s="60">
        <f>Table2[[#This Row],[Company Direct Through FY20]]+Table2[[#This Row],[Company Direct FY20 and After]]</f>
        <v>4761.1792000000005</v>
      </c>
      <c r="BS205" s="60">
        <v>0</v>
      </c>
      <c r="BT205" s="60">
        <v>6.4935</v>
      </c>
      <c r="BU205" s="60">
        <v>0</v>
      </c>
      <c r="BV205" s="60">
        <f>Table2[[#This Row],[Sales Tax Exemption Through FY20]]+Table2[[#This Row],[Sales Tax Exemption FY20 and After]]</f>
        <v>6.4935</v>
      </c>
      <c r="BW205" s="60">
        <v>0</v>
      </c>
      <c r="BX205" s="60">
        <v>0</v>
      </c>
      <c r="BY205" s="60">
        <v>0</v>
      </c>
      <c r="BZ205" s="60">
        <f>Table2[[#This Row],[Energy Tax Savings Through FY20]]+Table2[[#This Row],[Energy Tax Savings FY20 and After]]</f>
        <v>0</v>
      </c>
      <c r="CA205" s="60">
        <v>0</v>
      </c>
      <c r="CB205" s="60">
        <v>0</v>
      </c>
      <c r="CC205" s="60">
        <v>0</v>
      </c>
      <c r="CD205" s="60">
        <f>Table2[[#This Row],[Tax Exempt Bond Savings Through FY20]]+Table2[[#This Row],[Tax Exempt Bond Savings FY20 and After]]</f>
        <v>0</v>
      </c>
      <c r="CE205" s="60">
        <v>185.9083</v>
      </c>
      <c r="CF205" s="60">
        <v>2184.7991000000002</v>
      </c>
      <c r="CG205" s="60">
        <v>528.5444</v>
      </c>
      <c r="CH205" s="60">
        <f>Table2[[#This Row],[Indirect and Induced Through FY20]]+Table2[[#This Row],[Indirect and Induced FY20 and After]]</f>
        <v>2713.3434999999999</v>
      </c>
      <c r="CI205" s="60">
        <v>502.81790000000001</v>
      </c>
      <c r="CJ205" s="60">
        <v>6038.4992000000002</v>
      </c>
      <c r="CK205" s="60">
        <v>1429.53</v>
      </c>
      <c r="CL205" s="60">
        <f>Table2[[#This Row],[TOTAL Income Consumption Use Taxes Through FY20]]+Table2[[#This Row],[TOTAL Income Consumption Use Taxes FY20 and After]]</f>
        <v>7468.0291999999999</v>
      </c>
      <c r="CM205" s="60">
        <v>105.0223</v>
      </c>
      <c r="CN205" s="60">
        <v>400.30540000000002</v>
      </c>
      <c r="CO205" s="60">
        <v>298.58249999999998</v>
      </c>
      <c r="CP205" s="60">
        <f>Table2[[#This Row],[Assistance Provided Through FY20]]+Table2[[#This Row],[Assistance Provided FY20 and After]]</f>
        <v>698.88789999999995</v>
      </c>
      <c r="CQ205" s="60">
        <v>0</v>
      </c>
      <c r="CR205" s="60">
        <v>0</v>
      </c>
      <c r="CS205" s="60">
        <v>0</v>
      </c>
      <c r="CT205" s="60">
        <f>Table2[[#This Row],[Recapture Cancellation Reduction Amount Through FY20]]+Table2[[#This Row],[Recapture Cancellation Reduction Amount FY20 and After]]</f>
        <v>0</v>
      </c>
      <c r="CU205" s="60">
        <v>0</v>
      </c>
      <c r="CV205" s="60">
        <v>0</v>
      </c>
      <c r="CW205" s="60">
        <v>0</v>
      </c>
      <c r="CX205" s="60">
        <f>Table2[[#This Row],[Penalty Paid Through FY20]]+Table2[[#This Row],[Penalty Paid FY20 and After]]</f>
        <v>0</v>
      </c>
      <c r="CY205" s="60">
        <v>105.0223</v>
      </c>
      <c r="CZ205" s="60">
        <v>400.30540000000002</v>
      </c>
      <c r="DA205" s="60">
        <v>298.58249999999998</v>
      </c>
      <c r="DB205" s="60">
        <f>Table2[[#This Row],[TOTAL Assistance Net of Recapture Penalties Through FY20]]+Table2[[#This Row],[TOTAL Assistance Net of Recapture Penalties FY20 and After]]</f>
        <v>698.88789999999995</v>
      </c>
      <c r="DC205" s="60">
        <v>551.32690000000002</v>
      </c>
      <c r="DD205" s="60">
        <v>4750.0643</v>
      </c>
      <c r="DE205" s="60">
        <v>1567.4431999999999</v>
      </c>
      <c r="DF205" s="60">
        <f>Table2[[#This Row],[Company Direct Tax Revenue Before Assistance Through FY20]]+Table2[[#This Row],[Company Direct Tax Revenue Before Assistance FY20 and After]]</f>
        <v>6317.5074999999997</v>
      </c>
      <c r="DG205" s="60">
        <v>394.41829999999999</v>
      </c>
      <c r="DH205" s="60">
        <v>4186.3855999999996</v>
      </c>
      <c r="DI205" s="60">
        <v>1121.3462</v>
      </c>
      <c r="DJ205" s="60">
        <f>Table2[[#This Row],[Indirect and Induced Tax Revenues FY20 and After]]+Table2[[#This Row],[Indirect and Induced Tax Revenues Through FY20]]</f>
        <v>5307.7317999999996</v>
      </c>
      <c r="DK205" s="60">
        <v>945.74519999999995</v>
      </c>
      <c r="DL205" s="60">
        <v>8936.4498999999996</v>
      </c>
      <c r="DM205" s="60">
        <v>2688.7894000000001</v>
      </c>
      <c r="DN205" s="60">
        <f>Table2[[#This Row],[TOTAL Tax Revenues Before Assistance FY20 and After]]+Table2[[#This Row],[TOTAL Tax Revenues Before Assistance Through FY20]]</f>
        <v>11625.239299999999</v>
      </c>
      <c r="DO205" s="60">
        <v>840.72289999999998</v>
      </c>
      <c r="DP205" s="60">
        <v>8536.1445000000003</v>
      </c>
      <c r="DQ205" s="60">
        <v>2390.2069000000001</v>
      </c>
      <c r="DR205" s="60">
        <f>Table2[[#This Row],[TOTAL Tax Revenues Net of Assistance Recapture and Penalty Through FY20]]+Table2[[#This Row],[TOTAL Tax Revenues Net of Assistance Recapture and Penalty FY20 and After]]</f>
        <v>10926.3514</v>
      </c>
      <c r="DS205" s="60">
        <v>0</v>
      </c>
      <c r="DT205" s="60">
        <v>0</v>
      </c>
      <c r="DU205" s="60">
        <v>0</v>
      </c>
      <c r="DV205" s="60">
        <v>0</v>
      </c>
      <c r="DW205" s="74">
        <v>8</v>
      </c>
      <c r="DX205" s="74">
        <v>0</v>
      </c>
      <c r="DY205" s="74">
        <v>0</v>
      </c>
      <c r="DZ205" s="74">
        <v>19</v>
      </c>
      <c r="EA205" s="74">
        <v>8</v>
      </c>
      <c r="EB205" s="74">
        <v>0</v>
      </c>
      <c r="EC205" s="74">
        <v>0</v>
      </c>
      <c r="ED205" s="74">
        <v>19</v>
      </c>
      <c r="EE205" s="74">
        <v>100</v>
      </c>
      <c r="EF205" s="74">
        <v>0</v>
      </c>
      <c r="EG205" s="74">
        <v>0</v>
      </c>
      <c r="EH205" s="74">
        <v>100</v>
      </c>
      <c r="EI205" s="8">
        <f>Table2[[#This Row],[Total Industrial Employees FY20]]+Table2[[#This Row],[Total Restaurant Employees FY20]]+Table2[[#This Row],[Total Retail Employees FY20]]+Table2[[#This Row],[Total Other Employees FY20]]</f>
        <v>27</v>
      </c>
      <c r="EJ205" s="8">
        <f>Table2[[#This Row],[Number of Industrial Employees Earning More than Living Wage FY20]]+Table2[[#This Row],[Number of Restaurant Employees Earning More than Living Wage FY20]]+Table2[[#This Row],[Number of Retail Employees Earning More than Living Wage FY20]]+Table2[[#This Row],[Number of Other Employees Earning More than Living Wage FY20]]</f>
        <v>27</v>
      </c>
      <c r="EK205" s="72">
        <f>Table2[[#This Row],[Total Employees Earning More than Living Wage FY20]]/Table2[[#This Row],[Total Jobs FY20]]</f>
        <v>1</v>
      </c>
    </row>
    <row r="206" spans="1:141" x14ac:dyDescent="0.25">
      <c r="A206" s="9">
        <v>91024</v>
      </c>
      <c r="B206" s="11" t="s">
        <v>157</v>
      </c>
      <c r="C206" s="11" t="s">
        <v>611</v>
      </c>
      <c r="D206" s="11" t="s">
        <v>1045</v>
      </c>
      <c r="E206" s="15">
        <v>31</v>
      </c>
      <c r="F206" s="7">
        <v>14260</v>
      </c>
      <c r="G206" s="7">
        <v>111</v>
      </c>
      <c r="H206" s="7">
        <v>223417</v>
      </c>
      <c r="I206" s="7">
        <v>59000</v>
      </c>
      <c r="J206" s="7">
        <v>441110</v>
      </c>
      <c r="K206" s="11" t="s">
        <v>1048</v>
      </c>
      <c r="L206" s="11" t="s">
        <v>1072</v>
      </c>
      <c r="M206" s="11" t="s">
        <v>1060</v>
      </c>
      <c r="N206" s="18">
        <v>5100000</v>
      </c>
      <c r="O206" s="11" t="s">
        <v>1658</v>
      </c>
      <c r="P206" s="8">
        <v>4</v>
      </c>
      <c r="Q206" s="8">
        <v>0</v>
      </c>
      <c r="R206" s="8">
        <v>121</v>
      </c>
      <c r="S206" s="8">
        <v>0</v>
      </c>
      <c r="T206" s="8">
        <v>0</v>
      </c>
      <c r="U206" s="8">
        <v>125</v>
      </c>
      <c r="V206" s="8">
        <v>123</v>
      </c>
      <c r="W206" s="8">
        <v>0</v>
      </c>
      <c r="X206" s="8">
        <v>0</v>
      </c>
      <c r="Y206" s="8">
        <v>0</v>
      </c>
      <c r="Z206" s="8">
        <v>61</v>
      </c>
      <c r="AA206" s="19">
        <v>0</v>
      </c>
      <c r="AB206" s="8">
        <v>0</v>
      </c>
      <c r="AC206" s="8">
        <v>0</v>
      </c>
      <c r="AD206" s="8">
        <v>0</v>
      </c>
      <c r="AE206" s="8">
        <v>0</v>
      </c>
      <c r="AF206" s="8">
        <v>67.2</v>
      </c>
      <c r="AG206" s="8" t="s">
        <v>1686</v>
      </c>
      <c r="AH206" s="8" t="s">
        <v>1687</v>
      </c>
      <c r="AI206" s="60">
        <v>97.904600000000002</v>
      </c>
      <c r="AJ206" s="60">
        <v>1969.7166</v>
      </c>
      <c r="AK206" s="60">
        <v>33.121400000000001</v>
      </c>
      <c r="AL206" s="60">
        <f>Table2[[#This Row],[Company Direct Land Through FY20]]+Table2[[#This Row],[Company Direct Land FY20 and After]]</f>
        <v>2002.838</v>
      </c>
      <c r="AM206" s="60">
        <v>235.95330000000001</v>
      </c>
      <c r="AN206" s="60">
        <v>1968.4349999999999</v>
      </c>
      <c r="AO206" s="60">
        <v>79.823599999999999</v>
      </c>
      <c r="AP206" s="60">
        <f>Table2[[#This Row],[Company Direct Building Through FY20]]+Table2[[#This Row],[Company Direct Building FY20 and After]]</f>
        <v>2048.2586000000001</v>
      </c>
      <c r="AQ206" s="60">
        <v>0</v>
      </c>
      <c r="AR206" s="60">
        <v>80.268699999999995</v>
      </c>
      <c r="AS206" s="60">
        <v>0</v>
      </c>
      <c r="AT206" s="60">
        <f>Table2[[#This Row],[Mortgage Recording Tax Through FY20]]+Table2[[#This Row],[Mortgage Recording Tax FY20 and After]]</f>
        <v>80.268699999999995</v>
      </c>
      <c r="AU206" s="60">
        <v>298.03320000000002</v>
      </c>
      <c r="AV206" s="60">
        <v>1813.9708000000001</v>
      </c>
      <c r="AW206" s="60">
        <v>100.8254</v>
      </c>
      <c r="AX206" s="60">
        <f>Table2[[#This Row],[Pilot Savings Through FY20]]+Table2[[#This Row],[Pilot Savings FY20 and After]]</f>
        <v>1914.7962</v>
      </c>
      <c r="AY206" s="60">
        <v>0</v>
      </c>
      <c r="AZ206" s="60">
        <v>80.268699999999995</v>
      </c>
      <c r="BA206" s="60">
        <v>0</v>
      </c>
      <c r="BB206" s="60">
        <f>Table2[[#This Row],[Mortgage Recording Tax Exemption Through FY20]]+Table2[[#This Row],[Indirect and Induced Land FY20]]</f>
        <v>138.91499999999999</v>
      </c>
      <c r="BC206" s="60">
        <v>58.646299999999997</v>
      </c>
      <c r="BD206" s="60">
        <v>356.0172</v>
      </c>
      <c r="BE206" s="60">
        <v>19.840199999999999</v>
      </c>
      <c r="BF206" s="60">
        <f>Table2[[#This Row],[Indirect and Induced Land Through FY20]]+Table2[[#This Row],[Indirect and Induced Land FY20 and After]]</f>
        <v>375.85739999999998</v>
      </c>
      <c r="BG206" s="60">
        <v>207.92779999999999</v>
      </c>
      <c r="BH206" s="60">
        <v>1262.2433000000001</v>
      </c>
      <c r="BI206" s="60">
        <v>70.342500000000001</v>
      </c>
      <c r="BJ206" s="60">
        <f>Table2[[#This Row],[Indirect and Induced Building Through FY20]]+Table2[[#This Row],[Indirect and Induced Building FY20 and After]]</f>
        <v>1332.5858000000001</v>
      </c>
      <c r="BK206" s="60">
        <v>302.39879999999999</v>
      </c>
      <c r="BL206" s="60">
        <v>3742.4413</v>
      </c>
      <c r="BM206" s="60">
        <v>102.3023</v>
      </c>
      <c r="BN206" s="60">
        <f>Table2[[#This Row],[TOTAL Real Property Related Taxes Through FY20]]+Table2[[#This Row],[TOTAL Real Property Related Taxes FY20 and After]]</f>
        <v>3844.7435999999998</v>
      </c>
      <c r="BO206" s="60">
        <v>506.80720000000002</v>
      </c>
      <c r="BP206" s="60">
        <v>3180.3058000000001</v>
      </c>
      <c r="BQ206" s="60">
        <v>171.45410000000001</v>
      </c>
      <c r="BR206" s="60">
        <f>Table2[[#This Row],[Company Direct Through FY20]]+Table2[[#This Row],[Company Direct FY20 and After]]</f>
        <v>3351.7599</v>
      </c>
      <c r="BS206" s="60">
        <v>0</v>
      </c>
      <c r="BT206" s="60">
        <v>0</v>
      </c>
      <c r="BU206" s="60">
        <v>0</v>
      </c>
      <c r="BV206" s="60">
        <f>Table2[[#This Row],[Sales Tax Exemption Through FY20]]+Table2[[#This Row],[Sales Tax Exemption FY20 and After]]</f>
        <v>0</v>
      </c>
      <c r="BW206" s="60">
        <v>0</v>
      </c>
      <c r="BX206" s="60">
        <v>0</v>
      </c>
      <c r="BY206" s="60">
        <v>0</v>
      </c>
      <c r="BZ206" s="60">
        <f>Table2[[#This Row],[Energy Tax Savings Through FY20]]+Table2[[#This Row],[Energy Tax Savings FY20 and After]]</f>
        <v>0</v>
      </c>
      <c r="CA206" s="60">
        <v>0</v>
      </c>
      <c r="CB206" s="60">
        <v>35.633000000000003</v>
      </c>
      <c r="CC206" s="60">
        <v>0</v>
      </c>
      <c r="CD206" s="60">
        <f>Table2[[#This Row],[Tax Exempt Bond Savings Through FY20]]+Table2[[#This Row],[Tax Exempt Bond Savings FY20 and After]]</f>
        <v>35.633000000000003</v>
      </c>
      <c r="CE206" s="60">
        <v>265.4676</v>
      </c>
      <c r="CF206" s="60">
        <v>2035.3688999999999</v>
      </c>
      <c r="CG206" s="60">
        <v>89.808400000000006</v>
      </c>
      <c r="CH206" s="60">
        <f>Table2[[#This Row],[Indirect and Induced Through FY20]]+Table2[[#This Row],[Indirect and Induced FY20 and After]]</f>
        <v>2125.1772999999998</v>
      </c>
      <c r="CI206" s="60">
        <v>772.27480000000003</v>
      </c>
      <c r="CJ206" s="60">
        <v>5180.0416999999998</v>
      </c>
      <c r="CK206" s="60">
        <v>261.26249999999999</v>
      </c>
      <c r="CL206" s="60">
        <f>Table2[[#This Row],[TOTAL Income Consumption Use Taxes Through FY20]]+Table2[[#This Row],[TOTAL Income Consumption Use Taxes FY20 and After]]</f>
        <v>5441.3041999999996</v>
      </c>
      <c r="CM206" s="60">
        <v>298.03320000000002</v>
      </c>
      <c r="CN206" s="60">
        <v>1929.8724999999999</v>
      </c>
      <c r="CO206" s="60">
        <v>100.8254</v>
      </c>
      <c r="CP206" s="60">
        <f>Table2[[#This Row],[Assistance Provided Through FY20]]+Table2[[#This Row],[Assistance Provided FY20 and After]]</f>
        <v>2030.6978999999999</v>
      </c>
      <c r="CQ206" s="60">
        <v>0</v>
      </c>
      <c r="CR206" s="60">
        <v>0</v>
      </c>
      <c r="CS206" s="60">
        <v>0</v>
      </c>
      <c r="CT206" s="60">
        <f>Table2[[#This Row],[Recapture Cancellation Reduction Amount Through FY20]]+Table2[[#This Row],[Recapture Cancellation Reduction Amount FY20 and After]]</f>
        <v>0</v>
      </c>
      <c r="CU206" s="60">
        <v>0</v>
      </c>
      <c r="CV206" s="60">
        <v>0</v>
      </c>
      <c r="CW206" s="60">
        <v>0</v>
      </c>
      <c r="CX206" s="60">
        <f>Table2[[#This Row],[Penalty Paid Through FY20]]+Table2[[#This Row],[Penalty Paid FY20 and After]]</f>
        <v>0</v>
      </c>
      <c r="CY206" s="60">
        <v>298.03320000000002</v>
      </c>
      <c r="CZ206" s="60">
        <v>1929.8724999999999</v>
      </c>
      <c r="DA206" s="60">
        <v>100.8254</v>
      </c>
      <c r="DB206" s="60">
        <f>Table2[[#This Row],[TOTAL Assistance Net of Recapture Penalties Through FY20]]+Table2[[#This Row],[TOTAL Assistance Net of Recapture Penalties FY20 and After]]</f>
        <v>2030.6978999999999</v>
      </c>
      <c r="DC206" s="60">
        <v>840.66510000000005</v>
      </c>
      <c r="DD206" s="60">
        <v>7198.7260999999999</v>
      </c>
      <c r="DE206" s="60">
        <v>284.39909999999998</v>
      </c>
      <c r="DF206" s="60">
        <f>Table2[[#This Row],[Company Direct Tax Revenue Before Assistance Through FY20]]+Table2[[#This Row],[Company Direct Tax Revenue Before Assistance FY20 and After]]</f>
        <v>7483.1251999999995</v>
      </c>
      <c r="DG206" s="60">
        <v>532.04169999999999</v>
      </c>
      <c r="DH206" s="60">
        <v>3653.6293999999998</v>
      </c>
      <c r="DI206" s="60">
        <v>179.99109999999999</v>
      </c>
      <c r="DJ206" s="60">
        <f>Table2[[#This Row],[Indirect and Induced Tax Revenues FY20 and After]]+Table2[[#This Row],[Indirect and Induced Tax Revenues Through FY20]]</f>
        <v>3833.6205</v>
      </c>
      <c r="DK206" s="60">
        <v>1372.7067999999999</v>
      </c>
      <c r="DL206" s="60">
        <v>10852.3555</v>
      </c>
      <c r="DM206" s="60">
        <v>464.39019999999999</v>
      </c>
      <c r="DN206" s="60">
        <f>Table2[[#This Row],[TOTAL Tax Revenues Before Assistance FY20 and After]]+Table2[[#This Row],[TOTAL Tax Revenues Before Assistance Through FY20]]</f>
        <v>11316.745699999999</v>
      </c>
      <c r="DO206" s="60">
        <v>1074.6736000000001</v>
      </c>
      <c r="DP206" s="60">
        <v>8922.4830000000002</v>
      </c>
      <c r="DQ206" s="60">
        <v>363.56479999999999</v>
      </c>
      <c r="DR206" s="60">
        <f>Table2[[#This Row],[TOTAL Tax Revenues Net of Assistance Recapture and Penalty Through FY20]]+Table2[[#This Row],[TOTAL Tax Revenues Net of Assistance Recapture and Penalty FY20 and After]]</f>
        <v>9286.0478000000003</v>
      </c>
      <c r="DS206" s="60">
        <v>0</v>
      </c>
      <c r="DT206" s="60">
        <v>0</v>
      </c>
      <c r="DU206" s="60">
        <v>0</v>
      </c>
      <c r="DV206" s="60">
        <v>0</v>
      </c>
      <c r="DW206" s="74">
        <v>0</v>
      </c>
      <c r="DX206" s="74">
        <v>0</v>
      </c>
      <c r="DY206" s="74">
        <v>0</v>
      </c>
      <c r="DZ206" s="74">
        <v>125</v>
      </c>
      <c r="EA206" s="74">
        <v>0</v>
      </c>
      <c r="EB206" s="74">
        <v>0</v>
      </c>
      <c r="EC206" s="74">
        <v>0</v>
      </c>
      <c r="ED206" s="74">
        <v>125</v>
      </c>
      <c r="EE206" s="74">
        <v>0</v>
      </c>
      <c r="EF206" s="74">
        <v>0</v>
      </c>
      <c r="EG206" s="74">
        <v>0</v>
      </c>
      <c r="EH206" s="74">
        <v>100</v>
      </c>
      <c r="EI206" s="8">
        <f>Table2[[#This Row],[Total Industrial Employees FY20]]+Table2[[#This Row],[Total Restaurant Employees FY20]]+Table2[[#This Row],[Total Retail Employees FY20]]+Table2[[#This Row],[Total Other Employees FY20]]</f>
        <v>125</v>
      </c>
      <c r="EJ206" s="8">
        <f>Table2[[#This Row],[Number of Industrial Employees Earning More than Living Wage FY20]]+Table2[[#This Row],[Number of Restaurant Employees Earning More than Living Wage FY20]]+Table2[[#This Row],[Number of Retail Employees Earning More than Living Wage FY20]]+Table2[[#This Row],[Number of Other Employees Earning More than Living Wage FY20]]</f>
        <v>125</v>
      </c>
      <c r="EK206" s="72">
        <f>Table2[[#This Row],[Total Employees Earning More than Living Wage FY20]]/Table2[[#This Row],[Total Jobs FY20]]</f>
        <v>1</v>
      </c>
    </row>
    <row r="207" spans="1:141" x14ac:dyDescent="0.25">
      <c r="A207" s="9">
        <v>94102</v>
      </c>
      <c r="B207" s="11" t="s">
        <v>507</v>
      </c>
      <c r="C207" s="11" t="s">
        <v>956</v>
      </c>
      <c r="D207" s="11" t="s">
        <v>1045</v>
      </c>
      <c r="E207" s="15">
        <v>31</v>
      </c>
      <c r="F207" s="7">
        <v>14260</v>
      </c>
      <c r="G207" s="7">
        <v>70</v>
      </c>
      <c r="H207" s="7">
        <v>223027</v>
      </c>
      <c r="I207" s="7">
        <v>75410</v>
      </c>
      <c r="J207" s="7">
        <v>441228</v>
      </c>
      <c r="K207" s="11" t="s">
        <v>1048</v>
      </c>
      <c r="L207" s="11" t="s">
        <v>1532</v>
      </c>
      <c r="M207" s="11" t="s">
        <v>1456</v>
      </c>
      <c r="N207" s="18">
        <v>23381549</v>
      </c>
      <c r="O207" s="11" t="s">
        <v>1658</v>
      </c>
      <c r="P207" s="8">
        <v>0</v>
      </c>
      <c r="Q207" s="8">
        <v>0</v>
      </c>
      <c r="R207" s="8">
        <v>0</v>
      </c>
      <c r="S207" s="8">
        <v>0</v>
      </c>
      <c r="T207" s="8">
        <v>0</v>
      </c>
      <c r="U207" s="8">
        <v>0</v>
      </c>
      <c r="V207" s="8">
        <v>0</v>
      </c>
      <c r="W207" s="8">
        <v>0</v>
      </c>
      <c r="X207" s="8">
        <v>0</v>
      </c>
      <c r="Y207" s="8">
        <v>45</v>
      </c>
      <c r="Z207" s="8">
        <v>27</v>
      </c>
      <c r="AA207" s="19">
        <v>0</v>
      </c>
      <c r="AB207" s="8">
        <v>0</v>
      </c>
      <c r="AC207" s="8">
        <v>0</v>
      </c>
      <c r="AD207" s="8">
        <v>0</v>
      </c>
      <c r="AE207" s="8">
        <v>0</v>
      </c>
      <c r="AF207" s="8">
        <v>0</v>
      </c>
      <c r="AG207" s="8" t="s">
        <v>1686</v>
      </c>
      <c r="AH207" s="8" t="s">
        <v>1687</v>
      </c>
      <c r="AI207" s="60">
        <v>127.9866</v>
      </c>
      <c r="AJ207" s="60">
        <v>583.44569999999999</v>
      </c>
      <c r="AK207" s="60">
        <v>1600.4971</v>
      </c>
      <c r="AL207" s="60">
        <f>Table2[[#This Row],[Company Direct Land Through FY20]]+Table2[[#This Row],[Company Direct Land FY20 and After]]</f>
        <v>2183.9427999999998</v>
      </c>
      <c r="AM207" s="60">
        <v>237.68940000000001</v>
      </c>
      <c r="AN207" s="60">
        <v>1083.5423000000001</v>
      </c>
      <c r="AO207" s="60">
        <v>2972.3524000000002</v>
      </c>
      <c r="AP207" s="60">
        <f>Table2[[#This Row],[Company Direct Building Through FY20]]+Table2[[#This Row],[Company Direct Building FY20 and After]]</f>
        <v>4055.8947000000003</v>
      </c>
      <c r="AQ207" s="60">
        <v>0</v>
      </c>
      <c r="AR207" s="60">
        <v>127.764</v>
      </c>
      <c r="AS207" s="60">
        <v>0</v>
      </c>
      <c r="AT207" s="60">
        <f>Table2[[#This Row],[Mortgage Recording Tax Through FY20]]+Table2[[#This Row],[Mortgage Recording Tax FY20 and After]]</f>
        <v>127.764</v>
      </c>
      <c r="AU207" s="60">
        <v>365.67599999999999</v>
      </c>
      <c r="AV207" s="60">
        <v>944.94050000000004</v>
      </c>
      <c r="AW207" s="60">
        <v>4572.8498</v>
      </c>
      <c r="AX207" s="60">
        <f>Table2[[#This Row],[Pilot Savings Through FY20]]+Table2[[#This Row],[Pilot Savings FY20 and After]]</f>
        <v>5517.7902999999997</v>
      </c>
      <c r="AY207" s="60">
        <v>0</v>
      </c>
      <c r="AZ207" s="60">
        <v>127.764</v>
      </c>
      <c r="BA207" s="60">
        <v>0</v>
      </c>
      <c r="BB207" s="60">
        <f>Table2[[#This Row],[Mortgage Recording Tax Exemption Through FY20]]+Table2[[#This Row],[Indirect and Induced Land FY20]]</f>
        <v>127.764</v>
      </c>
      <c r="BC207" s="60">
        <v>0</v>
      </c>
      <c r="BD207" s="60">
        <v>5.2500999999999998</v>
      </c>
      <c r="BE207" s="60">
        <v>0</v>
      </c>
      <c r="BF207" s="60">
        <f>Table2[[#This Row],[Indirect and Induced Land Through FY20]]+Table2[[#This Row],[Indirect and Induced Land FY20 and After]]</f>
        <v>5.2500999999999998</v>
      </c>
      <c r="BG207" s="60">
        <v>0</v>
      </c>
      <c r="BH207" s="60">
        <v>18.613800000000001</v>
      </c>
      <c r="BI207" s="60">
        <v>0</v>
      </c>
      <c r="BJ207" s="60">
        <f>Table2[[#This Row],[Indirect and Induced Building Through FY20]]+Table2[[#This Row],[Indirect and Induced Building FY20 and After]]</f>
        <v>18.613800000000001</v>
      </c>
      <c r="BK207" s="60">
        <v>0</v>
      </c>
      <c r="BL207" s="60">
        <v>745.91139999999996</v>
      </c>
      <c r="BM207" s="60">
        <v>-2.9999999999999997E-4</v>
      </c>
      <c r="BN207" s="60">
        <f>Table2[[#This Row],[TOTAL Real Property Related Taxes Through FY20]]+Table2[[#This Row],[TOTAL Real Property Related Taxes FY20 and After]]</f>
        <v>745.91109999999992</v>
      </c>
      <c r="BO207" s="60">
        <v>0</v>
      </c>
      <c r="BP207" s="60">
        <v>47.6053</v>
      </c>
      <c r="BQ207" s="60">
        <v>0</v>
      </c>
      <c r="BR207" s="60">
        <f>Table2[[#This Row],[Company Direct Through FY20]]+Table2[[#This Row],[Company Direct FY20 and After]]</f>
        <v>47.6053</v>
      </c>
      <c r="BS207" s="60">
        <v>63.1828</v>
      </c>
      <c r="BT207" s="60">
        <v>107.6808</v>
      </c>
      <c r="BU207" s="60">
        <v>0</v>
      </c>
      <c r="BV207" s="60">
        <f>Table2[[#This Row],[Sales Tax Exemption Through FY20]]+Table2[[#This Row],[Sales Tax Exemption FY20 and After]]</f>
        <v>107.6808</v>
      </c>
      <c r="BW207" s="60">
        <v>0</v>
      </c>
      <c r="BX207" s="60">
        <v>0</v>
      </c>
      <c r="BY207" s="60">
        <v>0</v>
      </c>
      <c r="BZ207" s="60">
        <f>Table2[[#This Row],[Energy Tax Savings Through FY20]]+Table2[[#This Row],[Energy Tax Savings FY20 and After]]</f>
        <v>0</v>
      </c>
      <c r="CA207" s="60">
        <v>0</v>
      </c>
      <c r="CB207" s="60">
        <v>0</v>
      </c>
      <c r="CC207" s="60">
        <v>0</v>
      </c>
      <c r="CD207" s="60">
        <f>Table2[[#This Row],[Tax Exempt Bond Savings Through FY20]]+Table2[[#This Row],[Tax Exempt Bond Savings FY20 and After]]</f>
        <v>0</v>
      </c>
      <c r="CE207" s="60">
        <v>0</v>
      </c>
      <c r="CF207" s="60">
        <v>25.094200000000001</v>
      </c>
      <c r="CG207" s="60">
        <v>0</v>
      </c>
      <c r="CH207" s="60">
        <f>Table2[[#This Row],[Indirect and Induced Through FY20]]+Table2[[#This Row],[Indirect and Induced FY20 and After]]</f>
        <v>25.094200000000001</v>
      </c>
      <c r="CI207" s="60">
        <v>-63.1828</v>
      </c>
      <c r="CJ207" s="60">
        <v>-34.981299999999997</v>
      </c>
      <c r="CK207" s="60">
        <v>0</v>
      </c>
      <c r="CL207" s="60">
        <f>Table2[[#This Row],[TOTAL Income Consumption Use Taxes Through FY20]]+Table2[[#This Row],[TOTAL Income Consumption Use Taxes FY20 and After]]</f>
        <v>-34.981299999999997</v>
      </c>
      <c r="CM207" s="60">
        <v>428.85879999999997</v>
      </c>
      <c r="CN207" s="60">
        <v>1180.3852999999999</v>
      </c>
      <c r="CO207" s="60">
        <v>4572.8498</v>
      </c>
      <c r="CP207" s="60">
        <f>Table2[[#This Row],[Assistance Provided Through FY20]]+Table2[[#This Row],[Assistance Provided FY20 and After]]</f>
        <v>5753.2350999999999</v>
      </c>
      <c r="CQ207" s="60">
        <v>0</v>
      </c>
      <c r="CR207" s="60">
        <v>0</v>
      </c>
      <c r="CS207" s="60">
        <v>0</v>
      </c>
      <c r="CT207" s="60">
        <f>Table2[[#This Row],[Recapture Cancellation Reduction Amount Through FY20]]+Table2[[#This Row],[Recapture Cancellation Reduction Amount FY20 and After]]</f>
        <v>0</v>
      </c>
      <c r="CU207" s="60">
        <v>0</v>
      </c>
      <c r="CV207" s="60">
        <v>0</v>
      </c>
      <c r="CW207" s="60">
        <v>0</v>
      </c>
      <c r="CX207" s="60">
        <f>Table2[[#This Row],[Penalty Paid Through FY20]]+Table2[[#This Row],[Penalty Paid FY20 and After]]</f>
        <v>0</v>
      </c>
      <c r="CY207" s="60">
        <v>428.85879999999997</v>
      </c>
      <c r="CZ207" s="60">
        <v>1180.3852999999999</v>
      </c>
      <c r="DA207" s="60">
        <v>4572.8498</v>
      </c>
      <c r="DB207" s="60">
        <f>Table2[[#This Row],[TOTAL Assistance Net of Recapture Penalties Through FY20]]+Table2[[#This Row],[TOTAL Assistance Net of Recapture Penalties FY20 and After]]</f>
        <v>5753.2350999999999</v>
      </c>
      <c r="DC207" s="60">
        <v>365.67599999999999</v>
      </c>
      <c r="DD207" s="60">
        <v>1842.3572999999999</v>
      </c>
      <c r="DE207" s="60">
        <v>4572.8495000000003</v>
      </c>
      <c r="DF207" s="60">
        <f>Table2[[#This Row],[Company Direct Tax Revenue Before Assistance Through FY20]]+Table2[[#This Row],[Company Direct Tax Revenue Before Assistance FY20 and After]]</f>
        <v>6415.2067999999999</v>
      </c>
      <c r="DG207" s="60">
        <v>0</v>
      </c>
      <c r="DH207" s="60">
        <v>48.958100000000002</v>
      </c>
      <c r="DI207" s="60">
        <v>0</v>
      </c>
      <c r="DJ207" s="60">
        <f>Table2[[#This Row],[Indirect and Induced Tax Revenues FY20 and After]]+Table2[[#This Row],[Indirect and Induced Tax Revenues Through FY20]]</f>
        <v>48.958100000000002</v>
      </c>
      <c r="DK207" s="60">
        <v>365.67599999999999</v>
      </c>
      <c r="DL207" s="60">
        <v>1891.3154</v>
      </c>
      <c r="DM207" s="60">
        <v>4572.8495000000003</v>
      </c>
      <c r="DN207" s="60">
        <f>Table2[[#This Row],[TOTAL Tax Revenues Before Assistance FY20 and After]]+Table2[[#This Row],[TOTAL Tax Revenues Before Assistance Through FY20]]</f>
        <v>6464.1648999999998</v>
      </c>
      <c r="DO207" s="60">
        <v>-63.1828</v>
      </c>
      <c r="DP207" s="60">
        <v>710.93010000000004</v>
      </c>
      <c r="DQ207" s="60">
        <v>-2.9999999999999997E-4</v>
      </c>
      <c r="DR207" s="60">
        <f>Table2[[#This Row],[TOTAL Tax Revenues Net of Assistance Recapture and Penalty Through FY20]]+Table2[[#This Row],[TOTAL Tax Revenues Net of Assistance Recapture and Penalty FY20 and After]]</f>
        <v>710.9298</v>
      </c>
      <c r="DS207" s="60">
        <v>0</v>
      </c>
      <c r="DT207" s="60">
        <v>0</v>
      </c>
      <c r="DU207" s="60">
        <v>0</v>
      </c>
      <c r="DV207" s="60">
        <v>0</v>
      </c>
      <c r="DW207" s="74">
        <v>0</v>
      </c>
      <c r="DX207" s="74">
        <v>0</v>
      </c>
      <c r="DY207" s="74">
        <v>0</v>
      </c>
      <c r="DZ207" s="74">
        <v>0</v>
      </c>
      <c r="EA207" s="74">
        <v>0</v>
      </c>
      <c r="EB207" s="74">
        <v>0</v>
      </c>
      <c r="EC207" s="74">
        <v>0</v>
      </c>
      <c r="ED207" s="74">
        <v>0</v>
      </c>
      <c r="EE207" s="74">
        <v>0</v>
      </c>
      <c r="EF207" s="74">
        <v>0</v>
      </c>
      <c r="EG207" s="74">
        <v>0</v>
      </c>
      <c r="EH207" s="74">
        <v>0</v>
      </c>
      <c r="EI207" s="8">
        <f>Table2[[#This Row],[Total Industrial Employees FY20]]+Table2[[#This Row],[Total Restaurant Employees FY20]]+Table2[[#This Row],[Total Retail Employees FY20]]+Table2[[#This Row],[Total Other Employees FY20]]</f>
        <v>0</v>
      </c>
      <c r="EJ207" s="8">
        <f>Table2[[#This Row],[Number of Industrial Employees Earning More than Living Wage FY20]]+Table2[[#This Row],[Number of Restaurant Employees Earning More than Living Wage FY20]]+Table2[[#This Row],[Number of Retail Employees Earning More than Living Wage FY20]]+Table2[[#This Row],[Number of Other Employees Earning More than Living Wage FY20]]</f>
        <v>0</v>
      </c>
      <c r="EK207" s="72">
        <v>0</v>
      </c>
    </row>
    <row r="208" spans="1:141" x14ac:dyDescent="0.25">
      <c r="A208" s="9">
        <v>94136</v>
      </c>
      <c r="B208" s="11" t="s">
        <v>545</v>
      </c>
      <c r="C208" s="11" t="s">
        <v>993</v>
      </c>
      <c r="D208" s="11" t="s">
        <v>1043</v>
      </c>
      <c r="E208" s="15">
        <v>12</v>
      </c>
      <c r="F208" s="7">
        <v>5288</v>
      </c>
      <c r="G208" s="7">
        <v>1</v>
      </c>
      <c r="H208" s="7">
        <v>184163</v>
      </c>
      <c r="I208" s="7">
        <v>33000</v>
      </c>
      <c r="J208" s="7">
        <v>441228</v>
      </c>
      <c r="K208" s="11" t="s">
        <v>1048</v>
      </c>
      <c r="L208" s="11" t="s">
        <v>1582</v>
      </c>
      <c r="M208" s="11" t="s">
        <v>1400</v>
      </c>
      <c r="N208" s="18">
        <v>22517713</v>
      </c>
      <c r="O208" s="11" t="s">
        <v>1658</v>
      </c>
      <c r="P208" s="8">
        <v>0</v>
      </c>
      <c r="Q208" s="8">
        <v>0</v>
      </c>
      <c r="R208" s="8">
        <v>0</v>
      </c>
      <c r="S208" s="8">
        <v>0</v>
      </c>
      <c r="T208" s="8">
        <v>0</v>
      </c>
      <c r="U208" s="8">
        <v>0</v>
      </c>
      <c r="V208" s="8">
        <v>0</v>
      </c>
      <c r="W208" s="8">
        <v>10</v>
      </c>
      <c r="X208" s="8">
        <v>0</v>
      </c>
      <c r="Y208" s="8">
        <v>22</v>
      </c>
      <c r="Z208" s="8">
        <v>52</v>
      </c>
      <c r="AA208" s="19">
        <v>0</v>
      </c>
      <c r="AB208" s="8">
        <v>0</v>
      </c>
      <c r="AC208" s="8">
        <v>0</v>
      </c>
      <c r="AD208" s="8">
        <v>0</v>
      </c>
      <c r="AE208" s="8">
        <v>0</v>
      </c>
      <c r="AF208" s="8">
        <v>0</v>
      </c>
      <c r="AG208" s="8" t="s">
        <v>1686</v>
      </c>
      <c r="AH208" s="8" t="s">
        <v>1687</v>
      </c>
      <c r="AI208" s="60">
        <v>1042.6504</v>
      </c>
      <c r="AJ208" s="60">
        <v>1091.0477000000001</v>
      </c>
      <c r="AK208" s="60">
        <v>14817.231100000001</v>
      </c>
      <c r="AL208" s="60">
        <f>Table2[[#This Row],[Company Direct Land Through FY20]]+Table2[[#This Row],[Company Direct Land FY20 and After]]</f>
        <v>15908.2788</v>
      </c>
      <c r="AM208" s="60">
        <v>186.83160000000001</v>
      </c>
      <c r="AN208" s="60">
        <v>567.64580000000001</v>
      </c>
      <c r="AO208" s="60">
        <v>2655.0868999999998</v>
      </c>
      <c r="AP208" s="60">
        <f>Table2[[#This Row],[Company Direct Building Through FY20]]+Table2[[#This Row],[Company Direct Building FY20 and After]]</f>
        <v>3222.7326999999996</v>
      </c>
      <c r="AQ208" s="60">
        <v>0</v>
      </c>
      <c r="AR208" s="60">
        <v>318.86399999999998</v>
      </c>
      <c r="AS208" s="60">
        <v>0</v>
      </c>
      <c r="AT208" s="60">
        <f>Table2[[#This Row],[Mortgage Recording Tax Through FY20]]+Table2[[#This Row],[Mortgage Recording Tax FY20 and After]]</f>
        <v>318.86399999999998</v>
      </c>
      <c r="AU208" s="60">
        <v>631.89120000000003</v>
      </c>
      <c r="AV208" s="60">
        <v>526.81179999999995</v>
      </c>
      <c r="AW208" s="60">
        <v>8979.8819000000003</v>
      </c>
      <c r="AX208" s="60">
        <f>Table2[[#This Row],[Pilot Savings Through FY20]]+Table2[[#This Row],[Pilot Savings FY20 and After]]</f>
        <v>9506.6936999999998</v>
      </c>
      <c r="AY208" s="60">
        <v>0</v>
      </c>
      <c r="AZ208" s="60">
        <v>318.86399999999998</v>
      </c>
      <c r="BA208" s="60">
        <v>0</v>
      </c>
      <c r="BB208" s="60">
        <f>Table2[[#This Row],[Mortgage Recording Tax Exemption Through FY20]]+Table2[[#This Row],[Indirect and Induced Land FY20]]</f>
        <v>325.25779999999997</v>
      </c>
      <c r="BC208" s="60">
        <v>6.3937999999999997</v>
      </c>
      <c r="BD208" s="60">
        <v>11.212</v>
      </c>
      <c r="BE208" s="60">
        <v>0.3397</v>
      </c>
      <c r="BF208" s="60">
        <f>Table2[[#This Row],[Indirect and Induced Land Through FY20]]+Table2[[#This Row],[Indirect and Induced Land FY20 and After]]</f>
        <v>11.5517</v>
      </c>
      <c r="BG208" s="60">
        <v>22.668800000000001</v>
      </c>
      <c r="BH208" s="60">
        <v>39.751300000000001</v>
      </c>
      <c r="BI208" s="60">
        <v>1.204</v>
      </c>
      <c r="BJ208" s="60">
        <f>Table2[[#This Row],[Indirect and Induced Building Through FY20]]+Table2[[#This Row],[Indirect and Induced Building FY20 and After]]</f>
        <v>40.955300000000001</v>
      </c>
      <c r="BK208" s="60">
        <v>626.65340000000003</v>
      </c>
      <c r="BL208" s="60">
        <v>1182.845</v>
      </c>
      <c r="BM208" s="60">
        <v>8493.9797999999992</v>
      </c>
      <c r="BN208" s="60">
        <f>Table2[[#This Row],[TOTAL Real Property Related Taxes Through FY20]]+Table2[[#This Row],[TOTAL Real Property Related Taxes FY20 and After]]</f>
        <v>9676.8247999999985</v>
      </c>
      <c r="BO208" s="60">
        <v>55.252800000000001</v>
      </c>
      <c r="BP208" s="60">
        <v>99.972899999999996</v>
      </c>
      <c r="BQ208" s="60">
        <v>0</v>
      </c>
      <c r="BR208" s="60">
        <f>Table2[[#This Row],[Company Direct Through FY20]]+Table2[[#This Row],[Company Direct FY20 and After]]</f>
        <v>99.972899999999996</v>
      </c>
      <c r="BS208" s="60">
        <v>17.0304</v>
      </c>
      <c r="BT208" s="60">
        <v>14.198399999999999</v>
      </c>
      <c r="BU208" s="60">
        <v>0</v>
      </c>
      <c r="BV208" s="60">
        <f>Table2[[#This Row],[Sales Tax Exemption Through FY20]]+Table2[[#This Row],[Sales Tax Exemption FY20 and After]]</f>
        <v>14.198399999999999</v>
      </c>
      <c r="BW208" s="60">
        <v>0</v>
      </c>
      <c r="BX208" s="60">
        <v>0</v>
      </c>
      <c r="BY208" s="60">
        <v>0</v>
      </c>
      <c r="BZ208" s="60">
        <f>Table2[[#This Row],[Energy Tax Savings Through FY20]]+Table2[[#This Row],[Energy Tax Savings FY20 and After]]</f>
        <v>0</v>
      </c>
      <c r="CA208" s="60">
        <v>0</v>
      </c>
      <c r="CB208" s="60">
        <v>0</v>
      </c>
      <c r="CC208" s="60">
        <v>0</v>
      </c>
      <c r="CD208" s="60">
        <f>Table2[[#This Row],[Tax Exempt Bond Savings Through FY20]]+Table2[[#This Row],[Tax Exempt Bond Savings FY20 and After]]</f>
        <v>0</v>
      </c>
      <c r="CE208" s="60">
        <v>28.9419</v>
      </c>
      <c r="CF208" s="60">
        <v>52.664200000000001</v>
      </c>
      <c r="CG208" s="60">
        <v>411.29759999999999</v>
      </c>
      <c r="CH208" s="60">
        <f>Table2[[#This Row],[Indirect and Induced Through FY20]]+Table2[[#This Row],[Indirect and Induced FY20 and After]]</f>
        <v>463.96179999999998</v>
      </c>
      <c r="CI208" s="60">
        <v>67.164299999999997</v>
      </c>
      <c r="CJ208" s="60">
        <v>138.43870000000001</v>
      </c>
      <c r="CK208" s="60">
        <v>411.29759999999999</v>
      </c>
      <c r="CL208" s="60">
        <f>Table2[[#This Row],[TOTAL Income Consumption Use Taxes Through FY20]]+Table2[[#This Row],[TOTAL Income Consumption Use Taxes FY20 and After]]</f>
        <v>549.73630000000003</v>
      </c>
      <c r="CM208" s="60">
        <v>648.92160000000001</v>
      </c>
      <c r="CN208" s="60">
        <v>859.87419999999997</v>
      </c>
      <c r="CO208" s="60">
        <v>8979.8819000000003</v>
      </c>
      <c r="CP208" s="60">
        <f>Table2[[#This Row],[Assistance Provided Through FY20]]+Table2[[#This Row],[Assistance Provided FY20 and After]]</f>
        <v>9839.7561000000005</v>
      </c>
      <c r="CQ208" s="60">
        <v>0</v>
      </c>
      <c r="CR208" s="60">
        <v>0</v>
      </c>
      <c r="CS208" s="60">
        <v>0</v>
      </c>
      <c r="CT208" s="60">
        <f>Table2[[#This Row],[Recapture Cancellation Reduction Amount Through FY20]]+Table2[[#This Row],[Recapture Cancellation Reduction Amount FY20 and After]]</f>
        <v>0</v>
      </c>
      <c r="CU208" s="60">
        <v>0</v>
      </c>
      <c r="CV208" s="60">
        <v>0</v>
      </c>
      <c r="CW208" s="60">
        <v>0</v>
      </c>
      <c r="CX208" s="60">
        <f>Table2[[#This Row],[Penalty Paid Through FY20]]+Table2[[#This Row],[Penalty Paid FY20 and After]]</f>
        <v>0</v>
      </c>
      <c r="CY208" s="60">
        <v>648.92160000000001</v>
      </c>
      <c r="CZ208" s="60">
        <v>859.87419999999997</v>
      </c>
      <c r="DA208" s="60">
        <v>8979.8819000000003</v>
      </c>
      <c r="DB208" s="60">
        <f>Table2[[#This Row],[TOTAL Assistance Net of Recapture Penalties Through FY20]]+Table2[[#This Row],[TOTAL Assistance Net of Recapture Penalties FY20 and After]]</f>
        <v>9839.7561000000005</v>
      </c>
      <c r="DC208" s="60">
        <v>1284.7348</v>
      </c>
      <c r="DD208" s="60">
        <v>2077.5304000000001</v>
      </c>
      <c r="DE208" s="60">
        <v>17472.317999999999</v>
      </c>
      <c r="DF208" s="60">
        <f>Table2[[#This Row],[Company Direct Tax Revenue Before Assistance Through FY20]]+Table2[[#This Row],[Company Direct Tax Revenue Before Assistance FY20 and After]]</f>
        <v>19549.848399999999</v>
      </c>
      <c r="DG208" s="60">
        <v>58.0045</v>
      </c>
      <c r="DH208" s="60">
        <v>103.6275</v>
      </c>
      <c r="DI208" s="60">
        <v>412.84129999999999</v>
      </c>
      <c r="DJ208" s="60">
        <f>Table2[[#This Row],[Indirect and Induced Tax Revenues FY20 and After]]+Table2[[#This Row],[Indirect and Induced Tax Revenues Through FY20]]</f>
        <v>516.46879999999999</v>
      </c>
      <c r="DK208" s="60">
        <v>1342.7393</v>
      </c>
      <c r="DL208" s="60">
        <v>2181.1579000000002</v>
      </c>
      <c r="DM208" s="60">
        <v>17885.159299999999</v>
      </c>
      <c r="DN208" s="60">
        <f>Table2[[#This Row],[TOTAL Tax Revenues Before Assistance FY20 and After]]+Table2[[#This Row],[TOTAL Tax Revenues Before Assistance Through FY20]]</f>
        <v>20066.317199999998</v>
      </c>
      <c r="DO208" s="60">
        <v>693.81769999999995</v>
      </c>
      <c r="DP208" s="60">
        <v>1321.2837</v>
      </c>
      <c r="DQ208" s="60">
        <v>8905.2774000000009</v>
      </c>
      <c r="DR208" s="60">
        <f>Table2[[#This Row],[TOTAL Tax Revenues Net of Assistance Recapture and Penalty Through FY20]]+Table2[[#This Row],[TOTAL Tax Revenues Net of Assistance Recapture and Penalty FY20 and After]]</f>
        <v>10226.561100000001</v>
      </c>
      <c r="DS208" s="60">
        <v>0</v>
      </c>
      <c r="DT208" s="60">
        <v>0</v>
      </c>
      <c r="DU208" s="60">
        <v>0</v>
      </c>
      <c r="DV208" s="60">
        <v>0</v>
      </c>
      <c r="DW208" s="74">
        <v>0</v>
      </c>
      <c r="DX208" s="74">
        <v>0</v>
      </c>
      <c r="DY208" s="74">
        <v>0</v>
      </c>
      <c r="DZ208" s="74">
        <v>10</v>
      </c>
      <c r="EA208" s="74">
        <v>0</v>
      </c>
      <c r="EB208" s="74">
        <v>0</v>
      </c>
      <c r="EC208" s="74">
        <v>0</v>
      </c>
      <c r="ED208" s="74">
        <v>10</v>
      </c>
      <c r="EE208" s="74">
        <v>0</v>
      </c>
      <c r="EF208" s="74">
        <v>0</v>
      </c>
      <c r="EG208" s="74">
        <v>0</v>
      </c>
      <c r="EH208" s="74">
        <v>100</v>
      </c>
      <c r="EI208" s="8">
        <f>Table2[[#This Row],[Total Industrial Employees FY20]]+Table2[[#This Row],[Total Restaurant Employees FY20]]+Table2[[#This Row],[Total Retail Employees FY20]]+Table2[[#This Row],[Total Other Employees FY20]]</f>
        <v>10</v>
      </c>
      <c r="EJ208" s="8">
        <f>Table2[[#This Row],[Number of Industrial Employees Earning More than Living Wage FY20]]+Table2[[#This Row],[Number of Restaurant Employees Earning More than Living Wage FY20]]+Table2[[#This Row],[Number of Retail Employees Earning More than Living Wage FY20]]+Table2[[#This Row],[Number of Other Employees Earning More than Living Wage FY20]]</f>
        <v>10</v>
      </c>
      <c r="EK208" s="72">
        <f>Table2[[#This Row],[Total Employees Earning More than Living Wage FY20]]/Table2[[#This Row],[Total Jobs FY20]]</f>
        <v>1</v>
      </c>
    </row>
    <row r="209" spans="1:141" x14ac:dyDescent="0.25">
      <c r="A209" s="9">
        <v>92232</v>
      </c>
      <c r="B209" s="11" t="s">
        <v>158</v>
      </c>
      <c r="C209" s="11" t="s">
        <v>612</v>
      </c>
      <c r="D209" s="11" t="s">
        <v>1043</v>
      </c>
      <c r="E209" s="15">
        <v>17</v>
      </c>
      <c r="F209" s="7">
        <v>2777</v>
      </c>
      <c r="G209" s="7">
        <v>292</v>
      </c>
      <c r="H209" s="7">
        <v>309000</v>
      </c>
      <c r="I209" s="7">
        <v>290000</v>
      </c>
      <c r="J209" s="7">
        <v>326199</v>
      </c>
      <c r="K209" s="11" t="s">
        <v>1056</v>
      </c>
      <c r="L209" s="11" t="s">
        <v>1073</v>
      </c>
      <c r="M209" s="11" t="s">
        <v>1066</v>
      </c>
      <c r="N209" s="18">
        <v>6400000</v>
      </c>
      <c r="O209" s="11" t="s">
        <v>1664</v>
      </c>
      <c r="P209" s="8">
        <v>0</v>
      </c>
      <c r="Q209" s="8">
        <v>0</v>
      </c>
      <c r="R209" s="8">
        <v>389</v>
      </c>
      <c r="S209" s="8">
        <v>0</v>
      </c>
      <c r="T209" s="8">
        <v>0</v>
      </c>
      <c r="U209" s="8">
        <v>389</v>
      </c>
      <c r="V209" s="8">
        <v>389</v>
      </c>
      <c r="W209" s="8">
        <v>0</v>
      </c>
      <c r="X209" s="8">
        <v>0</v>
      </c>
      <c r="Y209" s="8">
        <v>0</v>
      </c>
      <c r="Z209" s="8">
        <v>40</v>
      </c>
      <c r="AA209" s="19">
        <v>6</v>
      </c>
      <c r="AB209" s="8">
        <v>0</v>
      </c>
      <c r="AC209" s="8">
        <v>77</v>
      </c>
      <c r="AD209" s="8">
        <v>12</v>
      </c>
      <c r="AE209" s="8">
        <v>6</v>
      </c>
      <c r="AF209" s="8">
        <v>85.604113110539842</v>
      </c>
      <c r="AG209" s="8" t="s">
        <v>1686</v>
      </c>
      <c r="AH209" s="8" t="s">
        <v>1687</v>
      </c>
      <c r="AI209" s="60">
        <v>89.406300000000002</v>
      </c>
      <c r="AJ209" s="60">
        <v>1578.7103</v>
      </c>
      <c r="AK209" s="60">
        <v>67.516800000000003</v>
      </c>
      <c r="AL209" s="60">
        <f>Table2[[#This Row],[Company Direct Land Through FY20]]+Table2[[#This Row],[Company Direct Land FY20 and After]]</f>
        <v>1646.2271000000001</v>
      </c>
      <c r="AM209" s="60">
        <v>881.07389999999998</v>
      </c>
      <c r="AN209" s="60">
        <v>3092.0727000000002</v>
      </c>
      <c r="AO209" s="60">
        <v>665.35990000000004</v>
      </c>
      <c r="AP209" s="60">
        <f>Table2[[#This Row],[Company Direct Building Through FY20]]+Table2[[#This Row],[Company Direct Building FY20 and After]]</f>
        <v>3757.4326000000001</v>
      </c>
      <c r="AQ209" s="60">
        <v>0</v>
      </c>
      <c r="AR209" s="60">
        <v>112.288</v>
      </c>
      <c r="AS209" s="60">
        <v>0</v>
      </c>
      <c r="AT209" s="60">
        <f>Table2[[#This Row],[Mortgage Recording Tax Through FY20]]+Table2[[#This Row],[Mortgage Recording Tax FY20 and After]]</f>
        <v>112.288</v>
      </c>
      <c r="AU209" s="60">
        <v>522.65980000000002</v>
      </c>
      <c r="AV209" s="60">
        <v>2137.2591000000002</v>
      </c>
      <c r="AW209" s="60">
        <v>394.69670000000002</v>
      </c>
      <c r="AX209" s="60">
        <f>Table2[[#This Row],[Pilot Savings Through FY20]]+Table2[[#This Row],[Pilot Savings FY20 and After]]</f>
        <v>2531.9558000000002</v>
      </c>
      <c r="AY209" s="60">
        <v>0</v>
      </c>
      <c r="AZ209" s="60">
        <v>112.288</v>
      </c>
      <c r="BA209" s="60">
        <v>0</v>
      </c>
      <c r="BB209" s="60">
        <f>Table2[[#This Row],[Mortgage Recording Tax Exemption Through FY20]]+Table2[[#This Row],[Indirect and Induced Land FY20]]</f>
        <v>465.1977</v>
      </c>
      <c r="BC209" s="60">
        <v>352.90969999999999</v>
      </c>
      <c r="BD209" s="60">
        <v>3140.4281000000001</v>
      </c>
      <c r="BE209" s="60">
        <v>266.50659999999999</v>
      </c>
      <c r="BF209" s="60">
        <f>Table2[[#This Row],[Indirect and Induced Land Through FY20]]+Table2[[#This Row],[Indirect and Induced Land FY20 and After]]</f>
        <v>3406.9347000000002</v>
      </c>
      <c r="BG209" s="60">
        <v>1251.2254</v>
      </c>
      <c r="BH209" s="60">
        <v>11134.245699999999</v>
      </c>
      <c r="BI209" s="60">
        <v>944.88679999999999</v>
      </c>
      <c r="BJ209" s="60">
        <f>Table2[[#This Row],[Indirect and Induced Building Through FY20]]+Table2[[#This Row],[Indirect and Induced Building FY20 and After]]</f>
        <v>12079.1325</v>
      </c>
      <c r="BK209" s="60">
        <v>2051.9555</v>
      </c>
      <c r="BL209" s="60">
        <v>16808.197700000001</v>
      </c>
      <c r="BM209" s="60">
        <v>1549.5734</v>
      </c>
      <c r="BN209" s="60">
        <f>Table2[[#This Row],[TOTAL Real Property Related Taxes Through FY20]]+Table2[[#This Row],[TOTAL Real Property Related Taxes FY20 and After]]</f>
        <v>18357.771100000002</v>
      </c>
      <c r="BO209" s="60">
        <v>5124.4048000000003</v>
      </c>
      <c r="BP209" s="60">
        <v>46518.243399999999</v>
      </c>
      <c r="BQ209" s="60">
        <v>3869.7928000000002</v>
      </c>
      <c r="BR209" s="60">
        <f>Table2[[#This Row],[Company Direct Through FY20]]+Table2[[#This Row],[Company Direct FY20 and After]]</f>
        <v>50388.036200000002</v>
      </c>
      <c r="BS209" s="60">
        <v>0</v>
      </c>
      <c r="BT209" s="60">
        <v>0</v>
      </c>
      <c r="BU209" s="60">
        <v>0</v>
      </c>
      <c r="BV209" s="60">
        <f>Table2[[#This Row],[Sales Tax Exemption Through FY20]]+Table2[[#This Row],[Sales Tax Exemption FY20 and After]]</f>
        <v>0</v>
      </c>
      <c r="BW209" s="60">
        <v>0</v>
      </c>
      <c r="BX209" s="60">
        <v>13.1928</v>
      </c>
      <c r="BY209" s="60">
        <v>0</v>
      </c>
      <c r="BZ209" s="60">
        <f>Table2[[#This Row],[Energy Tax Savings Through FY20]]+Table2[[#This Row],[Energy Tax Savings FY20 and After]]</f>
        <v>13.1928</v>
      </c>
      <c r="CA209" s="60">
        <v>0</v>
      </c>
      <c r="CB209" s="60">
        <v>15.3582</v>
      </c>
      <c r="CC209" s="60">
        <v>0</v>
      </c>
      <c r="CD209" s="60">
        <f>Table2[[#This Row],[Tax Exempt Bond Savings Through FY20]]+Table2[[#This Row],[Tax Exempt Bond Savings FY20 and After]]</f>
        <v>15.3582</v>
      </c>
      <c r="CE209" s="60">
        <v>1597.4764</v>
      </c>
      <c r="CF209" s="60">
        <v>17776.653999999999</v>
      </c>
      <c r="CG209" s="60">
        <v>1206.365</v>
      </c>
      <c r="CH209" s="60">
        <f>Table2[[#This Row],[Indirect and Induced Through FY20]]+Table2[[#This Row],[Indirect and Induced FY20 and After]]</f>
        <v>18983.019</v>
      </c>
      <c r="CI209" s="60">
        <v>6721.8811999999998</v>
      </c>
      <c r="CJ209" s="60">
        <v>64266.346400000002</v>
      </c>
      <c r="CK209" s="60">
        <v>5076.1578</v>
      </c>
      <c r="CL209" s="60">
        <f>Table2[[#This Row],[TOTAL Income Consumption Use Taxes Through FY20]]+Table2[[#This Row],[TOTAL Income Consumption Use Taxes FY20 and After]]</f>
        <v>69342.504199999996</v>
      </c>
      <c r="CM209" s="60">
        <v>522.65980000000002</v>
      </c>
      <c r="CN209" s="60">
        <v>2278.0981000000002</v>
      </c>
      <c r="CO209" s="60">
        <v>394.69670000000002</v>
      </c>
      <c r="CP209" s="60">
        <f>Table2[[#This Row],[Assistance Provided Through FY20]]+Table2[[#This Row],[Assistance Provided FY20 and After]]</f>
        <v>2672.7948000000001</v>
      </c>
      <c r="CQ209" s="60">
        <v>0</v>
      </c>
      <c r="CR209" s="60">
        <v>0</v>
      </c>
      <c r="CS209" s="60">
        <v>0</v>
      </c>
      <c r="CT209" s="60">
        <f>Table2[[#This Row],[Recapture Cancellation Reduction Amount Through FY20]]+Table2[[#This Row],[Recapture Cancellation Reduction Amount FY20 and After]]</f>
        <v>0</v>
      </c>
      <c r="CU209" s="60">
        <v>0</v>
      </c>
      <c r="CV209" s="60">
        <v>0</v>
      </c>
      <c r="CW209" s="60">
        <v>0</v>
      </c>
      <c r="CX209" s="60">
        <f>Table2[[#This Row],[Penalty Paid Through FY20]]+Table2[[#This Row],[Penalty Paid FY20 and After]]</f>
        <v>0</v>
      </c>
      <c r="CY209" s="60">
        <v>522.65980000000002</v>
      </c>
      <c r="CZ209" s="60">
        <v>2278.0981000000002</v>
      </c>
      <c r="DA209" s="60">
        <v>394.69670000000002</v>
      </c>
      <c r="DB209" s="60">
        <f>Table2[[#This Row],[TOTAL Assistance Net of Recapture Penalties Through FY20]]+Table2[[#This Row],[TOTAL Assistance Net of Recapture Penalties FY20 and After]]</f>
        <v>2672.7948000000001</v>
      </c>
      <c r="DC209" s="60">
        <v>6094.8850000000002</v>
      </c>
      <c r="DD209" s="60">
        <v>51301.314400000003</v>
      </c>
      <c r="DE209" s="60">
        <v>4602.6695</v>
      </c>
      <c r="DF209" s="60">
        <f>Table2[[#This Row],[Company Direct Tax Revenue Before Assistance Through FY20]]+Table2[[#This Row],[Company Direct Tax Revenue Before Assistance FY20 and After]]</f>
        <v>55903.983900000007</v>
      </c>
      <c r="DG209" s="60">
        <v>3201.6115</v>
      </c>
      <c r="DH209" s="60">
        <v>32051.327799999999</v>
      </c>
      <c r="DI209" s="60">
        <v>2417.7584000000002</v>
      </c>
      <c r="DJ209" s="60">
        <f>Table2[[#This Row],[Indirect and Induced Tax Revenues FY20 and After]]+Table2[[#This Row],[Indirect and Induced Tax Revenues Through FY20]]</f>
        <v>34469.086199999998</v>
      </c>
      <c r="DK209" s="60">
        <v>9296.4964999999993</v>
      </c>
      <c r="DL209" s="60">
        <v>83352.642200000002</v>
      </c>
      <c r="DM209" s="60">
        <v>7020.4278999999997</v>
      </c>
      <c r="DN209" s="60">
        <f>Table2[[#This Row],[TOTAL Tax Revenues Before Assistance FY20 and After]]+Table2[[#This Row],[TOTAL Tax Revenues Before Assistance Through FY20]]</f>
        <v>90373.070099999997</v>
      </c>
      <c r="DO209" s="60">
        <v>8773.8366999999998</v>
      </c>
      <c r="DP209" s="60">
        <v>81074.544099999999</v>
      </c>
      <c r="DQ209" s="60">
        <v>6625.7312000000002</v>
      </c>
      <c r="DR209" s="60">
        <f>Table2[[#This Row],[TOTAL Tax Revenues Net of Assistance Recapture and Penalty Through FY20]]+Table2[[#This Row],[TOTAL Tax Revenues Net of Assistance Recapture and Penalty FY20 and After]]</f>
        <v>87700.275299999994</v>
      </c>
      <c r="DS209" s="60">
        <v>0</v>
      </c>
      <c r="DT209" s="60">
        <v>0</v>
      </c>
      <c r="DU209" s="60">
        <v>0</v>
      </c>
      <c r="DV209" s="60">
        <v>0</v>
      </c>
      <c r="DW209" s="74">
        <v>389</v>
      </c>
      <c r="DX209" s="74">
        <v>0</v>
      </c>
      <c r="DY209" s="74">
        <v>0</v>
      </c>
      <c r="DZ209" s="74">
        <v>0</v>
      </c>
      <c r="EA209" s="74">
        <v>389</v>
      </c>
      <c r="EB209" s="74">
        <v>0</v>
      </c>
      <c r="EC209" s="74">
        <v>0</v>
      </c>
      <c r="ED209" s="74">
        <v>0</v>
      </c>
      <c r="EE209" s="74">
        <v>100</v>
      </c>
      <c r="EF209" s="74">
        <v>0</v>
      </c>
      <c r="EG209" s="74">
        <v>0</v>
      </c>
      <c r="EH209" s="74">
        <v>0</v>
      </c>
      <c r="EI209" s="8">
        <f>Table2[[#This Row],[Total Industrial Employees FY20]]+Table2[[#This Row],[Total Restaurant Employees FY20]]+Table2[[#This Row],[Total Retail Employees FY20]]+Table2[[#This Row],[Total Other Employees FY20]]</f>
        <v>389</v>
      </c>
      <c r="EJ209" s="8">
        <f>Table2[[#This Row],[Number of Industrial Employees Earning More than Living Wage FY20]]+Table2[[#This Row],[Number of Restaurant Employees Earning More than Living Wage FY20]]+Table2[[#This Row],[Number of Retail Employees Earning More than Living Wage FY20]]+Table2[[#This Row],[Number of Other Employees Earning More than Living Wage FY20]]</f>
        <v>389</v>
      </c>
      <c r="EK209" s="72">
        <f>Table2[[#This Row],[Total Employees Earning More than Living Wage FY20]]/Table2[[#This Row],[Total Jobs FY20]]</f>
        <v>1</v>
      </c>
    </row>
    <row r="210" spans="1:141" x14ac:dyDescent="0.25">
      <c r="A210" s="9">
        <v>93975</v>
      </c>
      <c r="B210" s="11" t="s">
        <v>437</v>
      </c>
      <c r="C210" s="11" t="s">
        <v>890</v>
      </c>
      <c r="D210" s="11" t="s">
        <v>1044</v>
      </c>
      <c r="E210" s="15">
        <v>42</v>
      </c>
      <c r="F210" s="7">
        <v>4452</v>
      </c>
      <c r="G210" s="7">
        <v>545</v>
      </c>
      <c r="H210" s="7">
        <v>51012</v>
      </c>
      <c r="I210" s="7">
        <v>89730</v>
      </c>
      <c r="J210" s="7">
        <v>445110</v>
      </c>
      <c r="K210" s="11" t="s">
        <v>1309</v>
      </c>
      <c r="L210" s="11" t="s">
        <v>1430</v>
      </c>
      <c r="M210" s="11" t="s">
        <v>1424</v>
      </c>
      <c r="N210" s="18">
        <v>12500000</v>
      </c>
      <c r="O210" s="11" t="s">
        <v>1658</v>
      </c>
      <c r="P210" s="8">
        <v>292</v>
      </c>
      <c r="Q210" s="8">
        <v>0</v>
      </c>
      <c r="R210" s="8">
        <v>68</v>
      </c>
      <c r="S210" s="8">
        <v>0</v>
      </c>
      <c r="T210" s="8">
        <v>0</v>
      </c>
      <c r="U210" s="8">
        <v>360</v>
      </c>
      <c r="V210" s="8">
        <v>214</v>
      </c>
      <c r="W210" s="8">
        <v>0</v>
      </c>
      <c r="X210" s="8">
        <v>0</v>
      </c>
      <c r="Y210" s="8">
        <v>0</v>
      </c>
      <c r="Z210" s="8">
        <v>232</v>
      </c>
      <c r="AA210" s="19">
        <v>1</v>
      </c>
      <c r="AB210" s="8">
        <v>77</v>
      </c>
      <c r="AC210" s="8">
        <v>9</v>
      </c>
      <c r="AD210" s="8">
        <v>12</v>
      </c>
      <c r="AE210" s="8">
        <v>1</v>
      </c>
      <c r="AF210" s="8">
        <v>98.333333333333329</v>
      </c>
      <c r="AG210" s="8" t="s">
        <v>1686</v>
      </c>
      <c r="AH210" s="8" t="s">
        <v>1686</v>
      </c>
      <c r="AI210" s="60">
        <v>294.0668</v>
      </c>
      <c r="AJ210" s="60">
        <v>999.3646</v>
      </c>
      <c r="AK210" s="60">
        <v>3139.6106</v>
      </c>
      <c r="AL210" s="60">
        <f>Table2[[#This Row],[Company Direct Land Through FY20]]+Table2[[#This Row],[Company Direct Land FY20 and After]]</f>
        <v>4138.9751999999999</v>
      </c>
      <c r="AM210" s="60">
        <v>546.12400000000002</v>
      </c>
      <c r="AN210" s="60">
        <v>2046.2974999999999</v>
      </c>
      <c r="AO210" s="60">
        <v>5830.7040999999999</v>
      </c>
      <c r="AP210" s="60">
        <f>Table2[[#This Row],[Company Direct Building Through FY20]]+Table2[[#This Row],[Company Direct Building FY20 and After]]</f>
        <v>7877.0015999999996</v>
      </c>
      <c r="AQ210" s="60">
        <v>0</v>
      </c>
      <c r="AR210" s="60">
        <v>175.81200000000001</v>
      </c>
      <c r="AS210" s="60">
        <v>0</v>
      </c>
      <c r="AT210" s="60">
        <f>Table2[[#This Row],[Mortgage Recording Tax Through FY20]]+Table2[[#This Row],[Mortgage Recording Tax FY20 and After]]</f>
        <v>175.81200000000001</v>
      </c>
      <c r="AU210" s="60">
        <v>840.19079999999997</v>
      </c>
      <c r="AV210" s="60">
        <v>2767.1711</v>
      </c>
      <c r="AW210" s="60">
        <v>8970.3156999999992</v>
      </c>
      <c r="AX210" s="60">
        <f>Table2[[#This Row],[Pilot Savings Through FY20]]+Table2[[#This Row],[Pilot Savings FY20 and After]]</f>
        <v>11737.486799999999</v>
      </c>
      <c r="AY210" s="60">
        <v>0</v>
      </c>
      <c r="AZ210" s="60">
        <v>175.81200000000001</v>
      </c>
      <c r="BA210" s="60">
        <v>0</v>
      </c>
      <c r="BB210" s="60">
        <f>Table2[[#This Row],[Mortgage Recording Tax Exemption Through FY20]]+Table2[[#This Row],[Indirect and Induced Land FY20]]</f>
        <v>241.786</v>
      </c>
      <c r="BC210" s="60">
        <v>65.974000000000004</v>
      </c>
      <c r="BD210" s="60">
        <v>310.91879999999998</v>
      </c>
      <c r="BE210" s="60">
        <v>704.37310000000002</v>
      </c>
      <c r="BF210" s="60">
        <f>Table2[[#This Row],[Indirect and Induced Land Through FY20]]+Table2[[#This Row],[Indirect and Induced Land FY20 and After]]</f>
        <v>1015.2918999999999</v>
      </c>
      <c r="BG210" s="60">
        <v>233.90790000000001</v>
      </c>
      <c r="BH210" s="60">
        <v>1102.3486</v>
      </c>
      <c r="BI210" s="60">
        <v>2497.3226</v>
      </c>
      <c r="BJ210" s="60">
        <f>Table2[[#This Row],[Indirect and Induced Building Through FY20]]+Table2[[#This Row],[Indirect and Induced Building FY20 and After]]</f>
        <v>3599.6711999999998</v>
      </c>
      <c r="BK210" s="60">
        <v>299.88189999999997</v>
      </c>
      <c r="BL210" s="60">
        <v>1691.7583999999999</v>
      </c>
      <c r="BM210" s="60">
        <v>3201.6947</v>
      </c>
      <c r="BN210" s="60">
        <f>Table2[[#This Row],[TOTAL Real Property Related Taxes Through FY20]]+Table2[[#This Row],[TOTAL Real Property Related Taxes FY20 and After]]</f>
        <v>4893.4530999999997</v>
      </c>
      <c r="BO210" s="60">
        <v>546.51400000000001</v>
      </c>
      <c r="BP210" s="60">
        <v>2815.4951000000001</v>
      </c>
      <c r="BQ210" s="60">
        <v>5834.8685999999998</v>
      </c>
      <c r="BR210" s="60">
        <f>Table2[[#This Row],[Company Direct Through FY20]]+Table2[[#This Row],[Company Direct FY20 and After]]</f>
        <v>8650.3636999999999</v>
      </c>
      <c r="BS210" s="60">
        <v>0</v>
      </c>
      <c r="BT210" s="60">
        <v>0</v>
      </c>
      <c r="BU210" s="60">
        <v>0</v>
      </c>
      <c r="BV210" s="60">
        <f>Table2[[#This Row],[Sales Tax Exemption Through FY20]]+Table2[[#This Row],[Sales Tax Exemption FY20 and After]]</f>
        <v>0</v>
      </c>
      <c r="BW210" s="60">
        <v>0</v>
      </c>
      <c r="BX210" s="60">
        <v>0</v>
      </c>
      <c r="BY210" s="60">
        <v>0</v>
      </c>
      <c r="BZ210" s="60">
        <f>Table2[[#This Row],[Energy Tax Savings Through FY20]]+Table2[[#This Row],[Energy Tax Savings FY20 and After]]</f>
        <v>0</v>
      </c>
      <c r="CA210" s="60">
        <v>0</v>
      </c>
      <c r="CB210" s="60">
        <v>0</v>
      </c>
      <c r="CC210" s="60">
        <v>0</v>
      </c>
      <c r="CD210" s="60">
        <f>Table2[[#This Row],[Tax Exempt Bond Savings Through FY20]]+Table2[[#This Row],[Tax Exempt Bond Savings FY20 and After]]</f>
        <v>0</v>
      </c>
      <c r="CE210" s="60">
        <v>325.1173</v>
      </c>
      <c r="CF210" s="60">
        <v>1680.3354999999999</v>
      </c>
      <c r="CG210" s="60">
        <v>3471.1224999999999</v>
      </c>
      <c r="CH210" s="60">
        <f>Table2[[#This Row],[Indirect and Induced Through FY20]]+Table2[[#This Row],[Indirect and Induced FY20 and After]]</f>
        <v>5151.4579999999996</v>
      </c>
      <c r="CI210" s="60">
        <v>871.63130000000001</v>
      </c>
      <c r="CJ210" s="60">
        <v>4495.8306000000002</v>
      </c>
      <c r="CK210" s="60">
        <v>9305.9910999999993</v>
      </c>
      <c r="CL210" s="60">
        <f>Table2[[#This Row],[TOTAL Income Consumption Use Taxes Through FY20]]+Table2[[#This Row],[TOTAL Income Consumption Use Taxes FY20 and After]]</f>
        <v>13801.8217</v>
      </c>
      <c r="CM210" s="60">
        <v>840.19079999999997</v>
      </c>
      <c r="CN210" s="60">
        <v>2942.9830999999999</v>
      </c>
      <c r="CO210" s="60">
        <v>8970.3156999999992</v>
      </c>
      <c r="CP210" s="60">
        <f>Table2[[#This Row],[Assistance Provided Through FY20]]+Table2[[#This Row],[Assistance Provided FY20 and After]]</f>
        <v>11913.298799999999</v>
      </c>
      <c r="CQ210" s="60">
        <v>0</v>
      </c>
      <c r="CR210" s="60">
        <v>0</v>
      </c>
      <c r="CS210" s="60">
        <v>0</v>
      </c>
      <c r="CT210" s="60">
        <f>Table2[[#This Row],[Recapture Cancellation Reduction Amount Through FY20]]+Table2[[#This Row],[Recapture Cancellation Reduction Amount FY20 and After]]</f>
        <v>0</v>
      </c>
      <c r="CU210" s="60">
        <v>0</v>
      </c>
      <c r="CV210" s="60">
        <v>0</v>
      </c>
      <c r="CW210" s="60">
        <v>0</v>
      </c>
      <c r="CX210" s="60">
        <f>Table2[[#This Row],[Penalty Paid Through FY20]]+Table2[[#This Row],[Penalty Paid FY20 and After]]</f>
        <v>0</v>
      </c>
      <c r="CY210" s="60">
        <v>840.19079999999997</v>
      </c>
      <c r="CZ210" s="60">
        <v>2942.9830999999999</v>
      </c>
      <c r="DA210" s="60">
        <v>8970.3156999999992</v>
      </c>
      <c r="DB210" s="60">
        <f>Table2[[#This Row],[TOTAL Assistance Net of Recapture Penalties Through FY20]]+Table2[[#This Row],[TOTAL Assistance Net of Recapture Penalties FY20 and After]]</f>
        <v>11913.298799999999</v>
      </c>
      <c r="DC210" s="60">
        <v>1386.7048</v>
      </c>
      <c r="DD210" s="60">
        <v>6036.9691999999995</v>
      </c>
      <c r="DE210" s="60">
        <v>14805.183300000001</v>
      </c>
      <c r="DF210" s="60">
        <f>Table2[[#This Row],[Company Direct Tax Revenue Before Assistance Through FY20]]+Table2[[#This Row],[Company Direct Tax Revenue Before Assistance FY20 and After]]</f>
        <v>20842.1525</v>
      </c>
      <c r="DG210" s="60">
        <v>624.99919999999997</v>
      </c>
      <c r="DH210" s="60">
        <v>3093.6028999999999</v>
      </c>
      <c r="DI210" s="60">
        <v>6672.8181999999997</v>
      </c>
      <c r="DJ210" s="60">
        <f>Table2[[#This Row],[Indirect and Induced Tax Revenues FY20 and After]]+Table2[[#This Row],[Indirect and Induced Tax Revenues Through FY20]]</f>
        <v>9766.4210999999996</v>
      </c>
      <c r="DK210" s="60">
        <v>2011.704</v>
      </c>
      <c r="DL210" s="60">
        <v>9130.5720999999994</v>
      </c>
      <c r="DM210" s="60">
        <v>21478.001499999998</v>
      </c>
      <c r="DN210" s="60">
        <f>Table2[[#This Row],[TOTAL Tax Revenues Before Assistance FY20 and After]]+Table2[[#This Row],[TOTAL Tax Revenues Before Assistance Through FY20]]</f>
        <v>30608.573599999996</v>
      </c>
      <c r="DO210" s="60">
        <v>1171.5132000000001</v>
      </c>
      <c r="DP210" s="60">
        <v>6187.5889999999999</v>
      </c>
      <c r="DQ210" s="60">
        <v>12507.685799999999</v>
      </c>
      <c r="DR210" s="60">
        <f>Table2[[#This Row],[TOTAL Tax Revenues Net of Assistance Recapture and Penalty Through FY20]]+Table2[[#This Row],[TOTAL Tax Revenues Net of Assistance Recapture and Penalty FY20 and After]]</f>
        <v>18695.274799999999</v>
      </c>
      <c r="DS210" s="60">
        <v>0</v>
      </c>
      <c r="DT210" s="60">
        <v>0</v>
      </c>
      <c r="DU210" s="60">
        <v>0</v>
      </c>
      <c r="DV210" s="60">
        <v>0</v>
      </c>
      <c r="DW210" s="74">
        <v>0</v>
      </c>
      <c r="DX210" s="74">
        <v>0</v>
      </c>
      <c r="DY210" s="74">
        <v>360</v>
      </c>
      <c r="DZ210" s="74">
        <v>0</v>
      </c>
      <c r="EA210" s="74">
        <v>0</v>
      </c>
      <c r="EB210" s="74">
        <v>0</v>
      </c>
      <c r="EC210" s="74">
        <v>360</v>
      </c>
      <c r="ED210" s="74">
        <v>0</v>
      </c>
      <c r="EE210" s="74">
        <v>0</v>
      </c>
      <c r="EF210" s="74">
        <v>0</v>
      </c>
      <c r="EG210" s="74">
        <v>100</v>
      </c>
      <c r="EH210" s="74">
        <v>0</v>
      </c>
      <c r="EI210" s="8">
        <f>Table2[[#This Row],[Total Industrial Employees FY20]]+Table2[[#This Row],[Total Restaurant Employees FY20]]+Table2[[#This Row],[Total Retail Employees FY20]]+Table2[[#This Row],[Total Other Employees FY20]]</f>
        <v>360</v>
      </c>
      <c r="EJ210" s="8">
        <f>Table2[[#This Row],[Number of Industrial Employees Earning More than Living Wage FY20]]+Table2[[#This Row],[Number of Restaurant Employees Earning More than Living Wage FY20]]+Table2[[#This Row],[Number of Retail Employees Earning More than Living Wage FY20]]+Table2[[#This Row],[Number of Other Employees Earning More than Living Wage FY20]]</f>
        <v>360</v>
      </c>
      <c r="EK210" s="72">
        <f>Table2[[#This Row],[Total Employees Earning More than Living Wage FY20]]/Table2[[#This Row],[Total Jobs FY20]]</f>
        <v>1</v>
      </c>
    </row>
    <row r="211" spans="1:141" x14ac:dyDescent="0.25">
      <c r="A211" s="9">
        <v>94128</v>
      </c>
      <c r="B211" s="11" t="s">
        <v>533</v>
      </c>
      <c r="C211" s="11" t="s">
        <v>981</v>
      </c>
      <c r="D211" s="11" t="s">
        <v>1047</v>
      </c>
      <c r="E211" s="15">
        <v>49</v>
      </c>
      <c r="F211" s="7">
        <v>1410</v>
      </c>
      <c r="G211" s="7">
        <v>250</v>
      </c>
      <c r="H211" s="7">
        <v>9166500</v>
      </c>
      <c r="I211" s="7">
        <v>233560</v>
      </c>
      <c r="J211" s="7">
        <v>488320</v>
      </c>
      <c r="K211" s="11" t="s">
        <v>1048</v>
      </c>
      <c r="L211" s="11" t="s">
        <v>1564</v>
      </c>
      <c r="M211" s="11" t="s">
        <v>1565</v>
      </c>
      <c r="N211" s="18">
        <v>25000000</v>
      </c>
      <c r="O211" s="11" t="s">
        <v>1684</v>
      </c>
      <c r="P211" s="8">
        <v>133</v>
      </c>
      <c r="Q211" s="8">
        <v>0</v>
      </c>
      <c r="R211" s="8">
        <v>209</v>
      </c>
      <c r="S211" s="8">
        <v>0</v>
      </c>
      <c r="T211" s="8">
        <v>53</v>
      </c>
      <c r="U211" s="8">
        <v>395</v>
      </c>
      <c r="V211" s="8">
        <v>328</v>
      </c>
      <c r="W211" s="8">
        <v>5</v>
      </c>
      <c r="X211" s="8">
        <v>0</v>
      </c>
      <c r="Y211" s="8">
        <v>334</v>
      </c>
      <c r="Z211" s="8">
        <v>30</v>
      </c>
      <c r="AA211" s="19">
        <v>11</v>
      </c>
      <c r="AB211" s="8">
        <v>0</v>
      </c>
      <c r="AC211" s="8">
        <v>1</v>
      </c>
      <c r="AD211" s="8">
        <v>77</v>
      </c>
      <c r="AE211" s="8">
        <v>11</v>
      </c>
      <c r="AF211" s="8">
        <v>62.278481012658226</v>
      </c>
      <c r="AG211" s="8" t="s">
        <v>1686</v>
      </c>
      <c r="AH211" s="8" t="s">
        <v>1687</v>
      </c>
      <c r="AI211" s="60">
        <v>3182.127</v>
      </c>
      <c r="AJ211" s="60">
        <v>12204.38</v>
      </c>
      <c r="AK211" s="60">
        <v>5101.7025000000003</v>
      </c>
      <c r="AL211" s="60">
        <f>Table2[[#This Row],[Company Direct Land Through FY20]]+Table2[[#This Row],[Company Direct Land FY20 and After]]</f>
        <v>17306.0825</v>
      </c>
      <c r="AM211" s="60">
        <v>5909.6643999999997</v>
      </c>
      <c r="AN211" s="60">
        <v>19798.415000000001</v>
      </c>
      <c r="AO211" s="60">
        <v>9474.5905000000002</v>
      </c>
      <c r="AP211" s="60">
        <f>Table2[[#This Row],[Company Direct Building Through FY20]]+Table2[[#This Row],[Company Direct Building FY20 and After]]</f>
        <v>29273.005499999999</v>
      </c>
      <c r="AQ211" s="60">
        <v>0</v>
      </c>
      <c r="AR211" s="60">
        <v>0</v>
      </c>
      <c r="AS211" s="60">
        <v>0</v>
      </c>
      <c r="AT211" s="60">
        <f>Table2[[#This Row],[Mortgage Recording Tax Through FY20]]+Table2[[#This Row],[Mortgage Recording Tax FY20 and After]]</f>
        <v>0</v>
      </c>
      <c r="AU211" s="60">
        <v>0</v>
      </c>
      <c r="AV211" s="60">
        <v>0</v>
      </c>
      <c r="AW211" s="60">
        <v>0</v>
      </c>
      <c r="AX211" s="60">
        <f>Table2[[#This Row],[Pilot Savings Through FY20]]+Table2[[#This Row],[Pilot Savings FY20 and After]]</f>
        <v>0</v>
      </c>
      <c r="AY211" s="60">
        <v>0</v>
      </c>
      <c r="AZ211" s="60">
        <v>0</v>
      </c>
      <c r="BA211" s="60">
        <v>0</v>
      </c>
      <c r="BB211" s="60">
        <f>Table2[[#This Row],[Mortgage Recording Tax Exemption Through FY20]]+Table2[[#This Row],[Indirect and Induced Land FY20]]</f>
        <v>181.50190000000001</v>
      </c>
      <c r="BC211" s="60">
        <v>181.50190000000001</v>
      </c>
      <c r="BD211" s="60">
        <v>814.08309999999994</v>
      </c>
      <c r="BE211" s="60">
        <v>285.88440000000003</v>
      </c>
      <c r="BF211" s="60">
        <f>Table2[[#This Row],[Indirect and Induced Land Through FY20]]+Table2[[#This Row],[Indirect and Induced Land FY20 and After]]</f>
        <v>1099.9675</v>
      </c>
      <c r="BG211" s="60">
        <v>643.50670000000002</v>
      </c>
      <c r="BH211" s="60">
        <v>2886.2945</v>
      </c>
      <c r="BI211" s="60">
        <v>1013.5898</v>
      </c>
      <c r="BJ211" s="60">
        <f>Table2[[#This Row],[Indirect and Induced Building Through FY20]]+Table2[[#This Row],[Indirect and Induced Building FY20 and After]]</f>
        <v>3899.8842999999997</v>
      </c>
      <c r="BK211" s="60">
        <v>9916.7999999999993</v>
      </c>
      <c r="BL211" s="60">
        <v>35703.172599999998</v>
      </c>
      <c r="BM211" s="60">
        <v>15875.7672</v>
      </c>
      <c r="BN211" s="60">
        <f>Table2[[#This Row],[TOTAL Real Property Related Taxes Through FY20]]+Table2[[#This Row],[TOTAL Real Property Related Taxes FY20 and After]]</f>
        <v>51578.9398</v>
      </c>
      <c r="BO211" s="60">
        <v>1426.1586</v>
      </c>
      <c r="BP211" s="60">
        <v>6800.8049000000001</v>
      </c>
      <c r="BQ211" s="60">
        <v>2238.0324999999998</v>
      </c>
      <c r="BR211" s="60">
        <f>Table2[[#This Row],[Company Direct Through FY20]]+Table2[[#This Row],[Company Direct FY20 and After]]</f>
        <v>9038.8374000000003</v>
      </c>
      <c r="BS211" s="60">
        <v>22.2012</v>
      </c>
      <c r="BT211" s="60">
        <v>136.39400000000001</v>
      </c>
      <c r="BU211" s="60">
        <v>662.5204</v>
      </c>
      <c r="BV211" s="60">
        <f>Table2[[#This Row],[Sales Tax Exemption Through FY20]]+Table2[[#This Row],[Sales Tax Exemption FY20 and After]]</f>
        <v>798.9144</v>
      </c>
      <c r="BW211" s="60">
        <v>0</v>
      </c>
      <c r="BX211" s="60">
        <v>0</v>
      </c>
      <c r="BY211" s="60">
        <v>0</v>
      </c>
      <c r="BZ211" s="60">
        <f>Table2[[#This Row],[Energy Tax Savings Through FY20]]+Table2[[#This Row],[Energy Tax Savings FY20 and After]]</f>
        <v>0</v>
      </c>
      <c r="CA211" s="60">
        <v>0</v>
      </c>
      <c r="CB211" s="60">
        <v>0</v>
      </c>
      <c r="CC211" s="60">
        <v>0</v>
      </c>
      <c r="CD211" s="60">
        <f>Table2[[#This Row],[Tax Exempt Bond Savings Through FY20]]+Table2[[#This Row],[Tax Exempt Bond Savings FY20 and After]]</f>
        <v>0</v>
      </c>
      <c r="CE211" s="60">
        <v>898.48109999999997</v>
      </c>
      <c r="CF211" s="60">
        <v>4326.9233000000004</v>
      </c>
      <c r="CG211" s="60">
        <v>1440.4776999999999</v>
      </c>
      <c r="CH211" s="60">
        <f>Table2[[#This Row],[Indirect and Induced Through FY20]]+Table2[[#This Row],[Indirect and Induced FY20 and After]]</f>
        <v>5767.4009999999998</v>
      </c>
      <c r="CI211" s="60">
        <v>2302.4385000000002</v>
      </c>
      <c r="CJ211" s="60">
        <v>10991.334199999999</v>
      </c>
      <c r="CK211" s="60">
        <v>3015.9897999999998</v>
      </c>
      <c r="CL211" s="60">
        <f>Table2[[#This Row],[TOTAL Income Consumption Use Taxes Through FY20]]+Table2[[#This Row],[TOTAL Income Consumption Use Taxes FY20 and After]]</f>
        <v>14007.323999999999</v>
      </c>
      <c r="CM211" s="60">
        <v>22.2012</v>
      </c>
      <c r="CN211" s="60">
        <v>136.39400000000001</v>
      </c>
      <c r="CO211" s="60">
        <v>662.5204</v>
      </c>
      <c r="CP211" s="60">
        <f>Table2[[#This Row],[Assistance Provided Through FY20]]+Table2[[#This Row],[Assistance Provided FY20 and After]]</f>
        <v>798.9144</v>
      </c>
      <c r="CQ211" s="60">
        <v>0</v>
      </c>
      <c r="CR211" s="60">
        <v>0</v>
      </c>
      <c r="CS211" s="60">
        <v>0</v>
      </c>
      <c r="CT211" s="60">
        <f>Table2[[#This Row],[Recapture Cancellation Reduction Amount Through FY20]]+Table2[[#This Row],[Recapture Cancellation Reduction Amount FY20 and After]]</f>
        <v>0</v>
      </c>
      <c r="CU211" s="60">
        <v>0</v>
      </c>
      <c r="CV211" s="60">
        <v>0</v>
      </c>
      <c r="CW211" s="60">
        <v>0</v>
      </c>
      <c r="CX211" s="60">
        <f>Table2[[#This Row],[Penalty Paid Through FY20]]+Table2[[#This Row],[Penalty Paid FY20 and After]]</f>
        <v>0</v>
      </c>
      <c r="CY211" s="60">
        <v>22.2012</v>
      </c>
      <c r="CZ211" s="60">
        <v>136.39400000000001</v>
      </c>
      <c r="DA211" s="60">
        <v>662.5204</v>
      </c>
      <c r="DB211" s="60">
        <f>Table2[[#This Row],[TOTAL Assistance Net of Recapture Penalties Through FY20]]+Table2[[#This Row],[TOTAL Assistance Net of Recapture Penalties FY20 and After]]</f>
        <v>798.9144</v>
      </c>
      <c r="DC211" s="60">
        <v>10517.95</v>
      </c>
      <c r="DD211" s="60">
        <v>38803.599900000001</v>
      </c>
      <c r="DE211" s="60">
        <v>16814.325499999999</v>
      </c>
      <c r="DF211" s="60">
        <f>Table2[[#This Row],[Company Direct Tax Revenue Before Assistance Through FY20]]+Table2[[#This Row],[Company Direct Tax Revenue Before Assistance FY20 and After]]</f>
        <v>55617.9254</v>
      </c>
      <c r="DG211" s="60">
        <v>1723.4897000000001</v>
      </c>
      <c r="DH211" s="60">
        <v>8027.3009000000002</v>
      </c>
      <c r="DI211" s="60">
        <v>2739.9519</v>
      </c>
      <c r="DJ211" s="60">
        <f>Table2[[#This Row],[Indirect and Induced Tax Revenues FY20 and After]]+Table2[[#This Row],[Indirect and Induced Tax Revenues Through FY20]]</f>
        <v>10767.2528</v>
      </c>
      <c r="DK211" s="60">
        <v>12241.439700000001</v>
      </c>
      <c r="DL211" s="60">
        <v>46830.900800000003</v>
      </c>
      <c r="DM211" s="60">
        <v>19554.277399999999</v>
      </c>
      <c r="DN211" s="60">
        <f>Table2[[#This Row],[TOTAL Tax Revenues Before Assistance FY20 and After]]+Table2[[#This Row],[TOTAL Tax Revenues Before Assistance Through FY20]]</f>
        <v>66385.178199999995</v>
      </c>
      <c r="DO211" s="60">
        <v>12219.238499999999</v>
      </c>
      <c r="DP211" s="60">
        <v>46694.506800000003</v>
      </c>
      <c r="DQ211" s="60">
        <v>18891.757000000001</v>
      </c>
      <c r="DR211" s="60">
        <f>Table2[[#This Row],[TOTAL Tax Revenues Net of Assistance Recapture and Penalty Through FY20]]+Table2[[#This Row],[TOTAL Tax Revenues Net of Assistance Recapture and Penalty FY20 and After]]</f>
        <v>65586.263800000001</v>
      </c>
      <c r="DS211" s="60">
        <v>0</v>
      </c>
      <c r="DT211" s="60">
        <v>0</v>
      </c>
      <c r="DU211" s="60">
        <v>0</v>
      </c>
      <c r="DV211" s="60">
        <v>0</v>
      </c>
      <c r="DW211" s="74">
        <v>400</v>
      </c>
      <c r="DX211" s="74">
        <v>0</v>
      </c>
      <c r="DY211" s="74">
        <v>0</v>
      </c>
      <c r="DZ211" s="74">
        <v>0</v>
      </c>
      <c r="EA211" s="74">
        <v>400</v>
      </c>
      <c r="EB211" s="74">
        <v>0</v>
      </c>
      <c r="EC211" s="74">
        <v>0</v>
      </c>
      <c r="ED211" s="74">
        <v>0</v>
      </c>
      <c r="EE211" s="74">
        <v>100</v>
      </c>
      <c r="EF211" s="74">
        <v>0</v>
      </c>
      <c r="EG211" s="74">
        <v>0</v>
      </c>
      <c r="EH211" s="74">
        <v>0</v>
      </c>
      <c r="EI211" s="8">
        <f>Table2[[#This Row],[Total Industrial Employees FY20]]+Table2[[#This Row],[Total Restaurant Employees FY20]]+Table2[[#This Row],[Total Retail Employees FY20]]+Table2[[#This Row],[Total Other Employees FY20]]</f>
        <v>400</v>
      </c>
      <c r="EJ211" s="8">
        <f>Table2[[#This Row],[Number of Industrial Employees Earning More than Living Wage FY20]]+Table2[[#This Row],[Number of Restaurant Employees Earning More than Living Wage FY20]]+Table2[[#This Row],[Number of Retail Employees Earning More than Living Wage FY20]]+Table2[[#This Row],[Number of Other Employees Earning More than Living Wage FY20]]</f>
        <v>400</v>
      </c>
      <c r="EK211" s="72">
        <f>Table2[[#This Row],[Total Employees Earning More than Living Wage FY20]]/Table2[[#This Row],[Total Jobs FY20]]</f>
        <v>1</v>
      </c>
    </row>
    <row r="212" spans="1:141" x14ac:dyDescent="0.25">
      <c r="A212" s="9">
        <v>93967</v>
      </c>
      <c r="B212" s="11" t="s">
        <v>430</v>
      </c>
      <c r="C212" s="11" t="s">
        <v>883</v>
      </c>
      <c r="D212" s="11" t="s">
        <v>1044</v>
      </c>
      <c r="E212" s="15">
        <v>35</v>
      </c>
      <c r="F212" s="7">
        <v>1126</v>
      </c>
      <c r="G212" s="7">
        <v>29</v>
      </c>
      <c r="H212" s="7">
        <v>26365</v>
      </c>
      <c r="I212" s="7">
        <v>48923</v>
      </c>
      <c r="J212" s="7">
        <v>531120</v>
      </c>
      <c r="K212" s="11" t="s">
        <v>1048</v>
      </c>
      <c r="L212" s="11" t="s">
        <v>1390</v>
      </c>
      <c r="M212" s="11" t="s">
        <v>1066</v>
      </c>
      <c r="N212" s="18">
        <v>13983527</v>
      </c>
      <c r="O212" s="11" t="s">
        <v>1662</v>
      </c>
      <c r="P212" s="8">
        <v>0</v>
      </c>
      <c r="Q212" s="8">
        <v>11</v>
      </c>
      <c r="R212" s="8">
        <v>47</v>
      </c>
      <c r="S212" s="8">
        <v>3</v>
      </c>
      <c r="T212" s="8">
        <v>1</v>
      </c>
      <c r="U212" s="8">
        <v>62</v>
      </c>
      <c r="V212" s="8">
        <v>56</v>
      </c>
      <c r="W212" s="8">
        <v>1</v>
      </c>
      <c r="X212" s="8">
        <v>0</v>
      </c>
      <c r="Y212" s="8">
        <v>0</v>
      </c>
      <c r="Z212" s="8">
        <v>54</v>
      </c>
      <c r="AA212" s="19">
        <v>0</v>
      </c>
      <c r="AB212" s="8">
        <v>0</v>
      </c>
      <c r="AC212" s="8">
        <v>0</v>
      </c>
      <c r="AD212" s="8">
        <v>0</v>
      </c>
      <c r="AE212" s="8">
        <v>0</v>
      </c>
      <c r="AF212" s="8">
        <v>95.161290322580655</v>
      </c>
      <c r="AG212" s="8" t="s">
        <v>1686</v>
      </c>
      <c r="AH212" s="8" t="s">
        <v>1687</v>
      </c>
      <c r="AI212" s="60">
        <v>24.481000000000002</v>
      </c>
      <c r="AJ212" s="60">
        <v>167.88030000000001</v>
      </c>
      <c r="AK212" s="60">
        <v>63.772100000000002</v>
      </c>
      <c r="AL212" s="60">
        <f>Table2[[#This Row],[Company Direct Land Through FY20]]+Table2[[#This Row],[Company Direct Land FY20 and After]]</f>
        <v>231.6524</v>
      </c>
      <c r="AM212" s="60">
        <v>138.52430000000001</v>
      </c>
      <c r="AN212" s="60">
        <v>491.73820000000001</v>
      </c>
      <c r="AO212" s="60">
        <v>360.85070000000002</v>
      </c>
      <c r="AP212" s="60">
        <f>Table2[[#This Row],[Company Direct Building Through FY20]]+Table2[[#This Row],[Company Direct Building FY20 and After]]</f>
        <v>852.58889999999997</v>
      </c>
      <c r="AQ212" s="60">
        <v>0</v>
      </c>
      <c r="AR212" s="60">
        <v>0</v>
      </c>
      <c r="AS212" s="60">
        <v>0</v>
      </c>
      <c r="AT212" s="60">
        <f>Table2[[#This Row],[Mortgage Recording Tax Through FY20]]+Table2[[#This Row],[Mortgage Recording Tax FY20 and After]]</f>
        <v>0</v>
      </c>
      <c r="AU212" s="60">
        <v>87.606800000000007</v>
      </c>
      <c r="AV212" s="60">
        <v>340.85739999999998</v>
      </c>
      <c r="AW212" s="60">
        <v>228.2124</v>
      </c>
      <c r="AX212" s="60">
        <f>Table2[[#This Row],[Pilot Savings Through FY20]]+Table2[[#This Row],[Pilot Savings FY20 and After]]</f>
        <v>569.06979999999999</v>
      </c>
      <c r="AY212" s="60">
        <v>0</v>
      </c>
      <c r="AZ212" s="60">
        <v>0</v>
      </c>
      <c r="BA212" s="60">
        <v>0</v>
      </c>
      <c r="BB212" s="60">
        <f>Table2[[#This Row],[Mortgage Recording Tax Exemption Through FY20]]+Table2[[#This Row],[Indirect and Induced Land FY20]]</f>
        <v>31.918700000000001</v>
      </c>
      <c r="BC212" s="60">
        <v>31.918700000000001</v>
      </c>
      <c r="BD212" s="60">
        <v>201.14920000000001</v>
      </c>
      <c r="BE212" s="60">
        <v>81.488600000000005</v>
      </c>
      <c r="BF212" s="60">
        <f>Table2[[#This Row],[Indirect and Induced Land Through FY20]]+Table2[[#This Row],[Indirect and Induced Land FY20 and After]]</f>
        <v>282.63780000000003</v>
      </c>
      <c r="BG212" s="60">
        <v>113.1662</v>
      </c>
      <c r="BH212" s="60">
        <v>713.16520000000003</v>
      </c>
      <c r="BI212" s="60">
        <v>288.91390000000001</v>
      </c>
      <c r="BJ212" s="60">
        <f>Table2[[#This Row],[Indirect and Induced Building Through FY20]]+Table2[[#This Row],[Indirect and Induced Building FY20 and After]]</f>
        <v>1002.0791</v>
      </c>
      <c r="BK212" s="60">
        <v>220.48339999999999</v>
      </c>
      <c r="BL212" s="60">
        <v>1233.0754999999999</v>
      </c>
      <c r="BM212" s="60">
        <v>566.81290000000001</v>
      </c>
      <c r="BN212" s="60">
        <f>Table2[[#This Row],[TOTAL Real Property Related Taxes Through FY20]]+Table2[[#This Row],[TOTAL Real Property Related Taxes FY20 and After]]</f>
        <v>1799.8883999999998</v>
      </c>
      <c r="BO212" s="60">
        <v>380.01299999999998</v>
      </c>
      <c r="BP212" s="60">
        <v>2494.4810000000002</v>
      </c>
      <c r="BQ212" s="60">
        <v>974.25040000000001</v>
      </c>
      <c r="BR212" s="60">
        <f>Table2[[#This Row],[Company Direct Through FY20]]+Table2[[#This Row],[Company Direct FY20 and After]]</f>
        <v>3468.7314000000001</v>
      </c>
      <c r="BS212" s="60">
        <v>0</v>
      </c>
      <c r="BT212" s="60">
        <v>26.729700000000001</v>
      </c>
      <c r="BU212" s="60">
        <v>0</v>
      </c>
      <c r="BV212" s="60">
        <f>Table2[[#This Row],[Sales Tax Exemption Through FY20]]+Table2[[#This Row],[Sales Tax Exemption FY20 and After]]</f>
        <v>26.729700000000001</v>
      </c>
      <c r="BW212" s="60">
        <v>0</v>
      </c>
      <c r="BX212" s="60">
        <v>0</v>
      </c>
      <c r="BY212" s="60">
        <v>0</v>
      </c>
      <c r="BZ212" s="60">
        <f>Table2[[#This Row],[Energy Tax Savings Through FY20]]+Table2[[#This Row],[Energy Tax Savings FY20 and After]]</f>
        <v>0</v>
      </c>
      <c r="CA212" s="60">
        <v>0</v>
      </c>
      <c r="CB212" s="60">
        <v>0</v>
      </c>
      <c r="CC212" s="60">
        <v>0</v>
      </c>
      <c r="CD212" s="60">
        <f>Table2[[#This Row],[Tax Exempt Bond Savings Through FY20]]+Table2[[#This Row],[Tax Exempt Bond Savings FY20 and After]]</f>
        <v>0</v>
      </c>
      <c r="CE212" s="60">
        <v>157.29390000000001</v>
      </c>
      <c r="CF212" s="60">
        <v>1101.2603999999999</v>
      </c>
      <c r="CG212" s="60">
        <v>409.7448</v>
      </c>
      <c r="CH212" s="60">
        <f>Table2[[#This Row],[Indirect and Induced Through FY20]]+Table2[[#This Row],[Indirect and Induced FY20 and After]]</f>
        <v>1511.0051999999998</v>
      </c>
      <c r="CI212" s="60">
        <v>537.30690000000004</v>
      </c>
      <c r="CJ212" s="60">
        <v>3569.0117</v>
      </c>
      <c r="CK212" s="60">
        <v>1383.9952000000001</v>
      </c>
      <c r="CL212" s="60">
        <f>Table2[[#This Row],[TOTAL Income Consumption Use Taxes Through FY20]]+Table2[[#This Row],[TOTAL Income Consumption Use Taxes FY20 and After]]</f>
        <v>4953.0069000000003</v>
      </c>
      <c r="CM212" s="60">
        <v>87.606800000000007</v>
      </c>
      <c r="CN212" s="60">
        <v>367.58710000000002</v>
      </c>
      <c r="CO212" s="60">
        <v>228.2124</v>
      </c>
      <c r="CP212" s="60">
        <f>Table2[[#This Row],[Assistance Provided Through FY20]]+Table2[[#This Row],[Assistance Provided FY20 and After]]</f>
        <v>595.79950000000008</v>
      </c>
      <c r="CQ212" s="60">
        <v>0</v>
      </c>
      <c r="CR212" s="60">
        <v>0</v>
      </c>
      <c r="CS212" s="60">
        <v>0</v>
      </c>
      <c r="CT212" s="60">
        <f>Table2[[#This Row],[Recapture Cancellation Reduction Amount Through FY20]]+Table2[[#This Row],[Recapture Cancellation Reduction Amount FY20 and After]]</f>
        <v>0</v>
      </c>
      <c r="CU212" s="60">
        <v>0</v>
      </c>
      <c r="CV212" s="60">
        <v>0</v>
      </c>
      <c r="CW212" s="60">
        <v>0</v>
      </c>
      <c r="CX212" s="60">
        <f>Table2[[#This Row],[Penalty Paid Through FY20]]+Table2[[#This Row],[Penalty Paid FY20 and After]]</f>
        <v>0</v>
      </c>
      <c r="CY212" s="60">
        <v>87.606800000000007</v>
      </c>
      <c r="CZ212" s="60">
        <v>367.58710000000002</v>
      </c>
      <c r="DA212" s="60">
        <v>228.2124</v>
      </c>
      <c r="DB212" s="60">
        <f>Table2[[#This Row],[TOTAL Assistance Net of Recapture Penalties Through FY20]]+Table2[[#This Row],[TOTAL Assistance Net of Recapture Penalties FY20 and After]]</f>
        <v>595.79950000000008</v>
      </c>
      <c r="DC212" s="60">
        <v>543.01829999999995</v>
      </c>
      <c r="DD212" s="60">
        <v>3154.0994999999998</v>
      </c>
      <c r="DE212" s="60">
        <v>1398.8732</v>
      </c>
      <c r="DF212" s="60">
        <f>Table2[[#This Row],[Company Direct Tax Revenue Before Assistance Through FY20]]+Table2[[#This Row],[Company Direct Tax Revenue Before Assistance FY20 and After]]</f>
        <v>4552.9727000000003</v>
      </c>
      <c r="DG212" s="60">
        <v>302.37880000000001</v>
      </c>
      <c r="DH212" s="60">
        <v>2015.5748000000001</v>
      </c>
      <c r="DI212" s="60">
        <v>780.14729999999997</v>
      </c>
      <c r="DJ212" s="60">
        <f>Table2[[#This Row],[Indirect and Induced Tax Revenues FY20 and After]]+Table2[[#This Row],[Indirect and Induced Tax Revenues Through FY20]]</f>
        <v>2795.7221</v>
      </c>
      <c r="DK212" s="60">
        <v>845.39710000000002</v>
      </c>
      <c r="DL212" s="60">
        <v>5169.6742999999997</v>
      </c>
      <c r="DM212" s="60">
        <v>2179.0205000000001</v>
      </c>
      <c r="DN212" s="60">
        <f>Table2[[#This Row],[TOTAL Tax Revenues Before Assistance FY20 and After]]+Table2[[#This Row],[TOTAL Tax Revenues Before Assistance Through FY20]]</f>
        <v>7348.6947999999993</v>
      </c>
      <c r="DO212" s="60">
        <v>757.7903</v>
      </c>
      <c r="DP212" s="60">
        <v>4802.0871999999999</v>
      </c>
      <c r="DQ212" s="60">
        <v>1950.8081</v>
      </c>
      <c r="DR212" s="60">
        <f>Table2[[#This Row],[TOTAL Tax Revenues Net of Assistance Recapture and Penalty Through FY20]]+Table2[[#This Row],[TOTAL Tax Revenues Net of Assistance Recapture and Penalty FY20 and After]]</f>
        <v>6752.8953000000001</v>
      </c>
      <c r="DS212" s="60">
        <v>0</v>
      </c>
      <c r="DT212" s="60">
        <v>0</v>
      </c>
      <c r="DU212" s="60">
        <v>0</v>
      </c>
      <c r="DV212" s="60">
        <v>0</v>
      </c>
      <c r="DW212" s="74">
        <v>60</v>
      </c>
      <c r="DX212" s="74">
        <v>0</v>
      </c>
      <c r="DY212" s="74">
        <v>0</v>
      </c>
      <c r="DZ212" s="74">
        <v>3</v>
      </c>
      <c r="EA212" s="74">
        <v>60</v>
      </c>
      <c r="EB212" s="74">
        <v>0</v>
      </c>
      <c r="EC212" s="74">
        <v>0</v>
      </c>
      <c r="ED212" s="74">
        <v>3</v>
      </c>
      <c r="EE212" s="74">
        <v>100</v>
      </c>
      <c r="EF212" s="74">
        <v>0</v>
      </c>
      <c r="EG212" s="74">
        <v>0</v>
      </c>
      <c r="EH212" s="74">
        <v>100</v>
      </c>
      <c r="EI212" s="8">
        <f>Table2[[#This Row],[Total Industrial Employees FY20]]+Table2[[#This Row],[Total Restaurant Employees FY20]]+Table2[[#This Row],[Total Retail Employees FY20]]+Table2[[#This Row],[Total Other Employees FY20]]</f>
        <v>63</v>
      </c>
      <c r="EJ212" s="8">
        <f>Table2[[#This Row],[Number of Industrial Employees Earning More than Living Wage FY20]]+Table2[[#This Row],[Number of Restaurant Employees Earning More than Living Wage FY20]]+Table2[[#This Row],[Number of Retail Employees Earning More than Living Wage FY20]]+Table2[[#This Row],[Number of Other Employees Earning More than Living Wage FY20]]</f>
        <v>63</v>
      </c>
      <c r="EK212" s="72">
        <f>Table2[[#This Row],[Total Employees Earning More than Living Wage FY20]]/Table2[[#This Row],[Total Jobs FY20]]</f>
        <v>1</v>
      </c>
    </row>
    <row r="213" spans="1:141" x14ac:dyDescent="0.25">
      <c r="A213" s="9">
        <v>94147</v>
      </c>
      <c r="B213" s="11" t="s">
        <v>544</v>
      </c>
      <c r="C213" s="11" t="s">
        <v>992</v>
      </c>
      <c r="D213" s="11" t="s">
        <v>1045</v>
      </c>
      <c r="E213" s="15">
        <v>28</v>
      </c>
      <c r="F213" s="7">
        <v>9377</v>
      </c>
      <c r="G213" s="7">
        <v>1</v>
      </c>
      <c r="H213" s="7">
        <v>141706</v>
      </c>
      <c r="I213" s="7">
        <v>165714</v>
      </c>
      <c r="J213" s="7">
        <v>531120</v>
      </c>
      <c r="K213" s="11" t="s">
        <v>1048</v>
      </c>
      <c r="L213" s="11" t="s">
        <v>1581</v>
      </c>
      <c r="M213" s="11" t="s">
        <v>1180</v>
      </c>
      <c r="N213" s="18">
        <v>41000000</v>
      </c>
      <c r="O213" s="11" t="s">
        <v>1662</v>
      </c>
      <c r="P213" s="8">
        <v>3</v>
      </c>
      <c r="Q213" s="8">
        <v>0</v>
      </c>
      <c r="R213" s="8">
        <v>27</v>
      </c>
      <c r="S213" s="8">
        <v>0</v>
      </c>
      <c r="T213" s="8">
        <v>0</v>
      </c>
      <c r="U213" s="8">
        <v>30</v>
      </c>
      <c r="V213" s="8">
        <v>28</v>
      </c>
      <c r="W213" s="8">
        <v>69</v>
      </c>
      <c r="X213" s="8">
        <v>0</v>
      </c>
      <c r="Y213" s="8">
        <v>0</v>
      </c>
      <c r="Z213" s="8">
        <v>74</v>
      </c>
      <c r="AA213" s="19">
        <v>0</v>
      </c>
      <c r="AB213" s="8">
        <v>0</v>
      </c>
      <c r="AC213" s="8">
        <v>0</v>
      </c>
      <c r="AD213" s="8">
        <v>0</v>
      </c>
      <c r="AE213" s="8">
        <v>0</v>
      </c>
      <c r="AF213" s="8">
        <v>93.333333333333329</v>
      </c>
      <c r="AG213" s="8" t="s">
        <v>1686</v>
      </c>
      <c r="AH213" s="8" t="s">
        <v>1687</v>
      </c>
      <c r="AI213" s="60">
        <v>172.85339999999999</v>
      </c>
      <c r="AJ213" s="60">
        <v>456.02089999999998</v>
      </c>
      <c r="AK213" s="60">
        <v>1211.4756</v>
      </c>
      <c r="AL213" s="60">
        <f>Table2[[#This Row],[Company Direct Land Through FY20]]+Table2[[#This Row],[Company Direct Land FY20 and After]]</f>
        <v>1667.4965</v>
      </c>
      <c r="AM213" s="60">
        <v>321.0136</v>
      </c>
      <c r="AN213" s="60">
        <v>846.89620000000002</v>
      </c>
      <c r="AO213" s="60">
        <v>2249.8843000000002</v>
      </c>
      <c r="AP213" s="60">
        <f>Table2[[#This Row],[Company Direct Building Through FY20]]+Table2[[#This Row],[Company Direct Building FY20 and After]]</f>
        <v>3096.7805000000003</v>
      </c>
      <c r="AQ213" s="60">
        <v>0</v>
      </c>
      <c r="AR213" s="60">
        <v>0</v>
      </c>
      <c r="AS213" s="60">
        <v>0</v>
      </c>
      <c r="AT213" s="60">
        <f>Table2[[#This Row],[Mortgage Recording Tax Through FY20]]+Table2[[#This Row],[Mortgage Recording Tax FY20 and After]]</f>
        <v>0</v>
      </c>
      <c r="AU213" s="60">
        <v>246.93350000000001</v>
      </c>
      <c r="AV213" s="60">
        <v>434.46429999999998</v>
      </c>
      <c r="AW213" s="60">
        <v>1730.6802</v>
      </c>
      <c r="AX213" s="60">
        <f>Table2[[#This Row],[Pilot Savings Through FY20]]+Table2[[#This Row],[Pilot Savings FY20 and After]]</f>
        <v>2165.1444999999999</v>
      </c>
      <c r="AY213" s="60">
        <v>0</v>
      </c>
      <c r="AZ213" s="60">
        <v>0</v>
      </c>
      <c r="BA213" s="60">
        <v>0</v>
      </c>
      <c r="BB213" s="60">
        <f>Table2[[#This Row],[Mortgage Recording Tax Exemption Through FY20]]+Table2[[#This Row],[Indirect and Induced Land FY20]]</f>
        <v>50.567700000000002</v>
      </c>
      <c r="BC213" s="60">
        <v>50.567700000000002</v>
      </c>
      <c r="BD213" s="60">
        <v>156.68260000000001</v>
      </c>
      <c r="BE213" s="60">
        <v>46.369199999999999</v>
      </c>
      <c r="BF213" s="60">
        <f>Table2[[#This Row],[Indirect and Induced Land Through FY20]]+Table2[[#This Row],[Indirect and Induced Land FY20 and After]]</f>
        <v>203.05180000000001</v>
      </c>
      <c r="BG213" s="60">
        <v>179.28540000000001</v>
      </c>
      <c r="BH213" s="60">
        <v>555.51089999999999</v>
      </c>
      <c r="BI213" s="60">
        <v>164.39789999999999</v>
      </c>
      <c r="BJ213" s="60">
        <f>Table2[[#This Row],[Indirect and Induced Building Through FY20]]+Table2[[#This Row],[Indirect and Induced Building FY20 and After]]</f>
        <v>719.90879999999993</v>
      </c>
      <c r="BK213" s="60">
        <v>476.78660000000002</v>
      </c>
      <c r="BL213" s="60">
        <v>1580.6463000000001</v>
      </c>
      <c r="BM213" s="60">
        <v>1941.4467999999999</v>
      </c>
      <c r="BN213" s="60">
        <f>Table2[[#This Row],[TOTAL Real Property Related Taxes Through FY20]]+Table2[[#This Row],[TOTAL Real Property Related Taxes FY20 and After]]</f>
        <v>3522.0931</v>
      </c>
      <c r="BO213" s="60">
        <v>553.01279999999997</v>
      </c>
      <c r="BP213" s="60">
        <v>1794.2847999999999</v>
      </c>
      <c r="BQ213" s="60">
        <v>1203.8696</v>
      </c>
      <c r="BR213" s="60">
        <f>Table2[[#This Row],[Company Direct Through FY20]]+Table2[[#This Row],[Company Direct FY20 and After]]</f>
        <v>2998.1543999999999</v>
      </c>
      <c r="BS213" s="60">
        <v>5.9207999999999998</v>
      </c>
      <c r="BT213" s="60">
        <v>54.183900000000001</v>
      </c>
      <c r="BU213" s="60">
        <v>695.37339999999995</v>
      </c>
      <c r="BV213" s="60">
        <f>Table2[[#This Row],[Sales Tax Exemption Through FY20]]+Table2[[#This Row],[Sales Tax Exemption FY20 and After]]</f>
        <v>749.55729999999994</v>
      </c>
      <c r="BW213" s="60">
        <v>0</v>
      </c>
      <c r="BX213" s="60">
        <v>0</v>
      </c>
      <c r="BY213" s="60">
        <v>0</v>
      </c>
      <c r="BZ213" s="60">
        <f>Table2[[#This Row],[Energy Tax Savings Through FY20]]+Table2[[#This Row],[Energy Tax Savings FY20 and After]]</f>
        <v>0</v>
      </c>
      <c r="CA213" s="60">
        <v>0</v>
      </c>
      <c r="CB213" s="60">
        <v>0</v>
      </c>
      <c r="CC213" s="60">
        <v>0</v>
      </c>
      <c r="CD213" s="60">
        <f>Table2[[#This Row],[Tax Exempt Bond Savings Through FY20]]+Table2[[#This Row],[Tax Exempt Bond Savings FY20 and After]]</f>
        <v>0</v>
      </c>
      <c r="CE213" s="60">
        <v>228.8989</v>
      </c>
      <c r="CF213" s="60">
        <v>747.06190000000004</v>
      </c>
      <c r="CG213" s="60">
        <v>1604.2815000000001</v>
      </c>
      <c r="CH213" s="60">
        <f>Table2[[#This Row],[Indirect and Induced Through FY20]]+Table2[[#This Row],[Indirect and Induced FY20 and After]]</f>
        <v>2351.3434000000002</v>
      </c>
      <c r="CI213" s="60">
        <v>775.99090000000001</v>
      </c>
      <c r="CJ213" s="60">
        <v>2487.1628000000001</v>
      </c>
      <c r="CK213" s="60">
        <v>2112.7777000000001</v>
      </c>
      <c r="CL213" s="60">
        <f>Table2[[#This Row],[TOTAL Income Consumption Use Taxes Through FY20]]+Table2[[#This Row],[TOTAL Income Consumption Use Taxes FY20 and After]]</f>
        <v>4599.9405000000006</v>
      </c>
      <c r="CM213" s="60">
        <v>252.85429999999999</v>
      </c>
      <c r="CN213" s="60">
        <v>488.64819999999997</v>
      </c>
      <c r="CO213" s="60">
        <v>2426.0536000000002</v>
      </c>
      <c r="CP213" s="60">
        <f>Table2[[#This Row],[Assistance Provided Through FY20]]+Table2[[#This Row],[Assistance Provided FY20 and After]]</f>
        <v>2914.7018000000003</v>
      </c>
      <c r="CQ213" s="60">
        <v>0</v>
      </c>
      <c r="CR213" s="60">
        <v>0</v>
      </c>
      <c r="CS213" s="60">
        <v>0</v>
      </c>
      <c r="CT213" s="60">
        <f>Table2[[#This Row],[Recapture Cancellation Reduction Amount Through FY20]]+Table2[[#This Row],[Recapture Cancellation Reduction Amount FY20 and After]]</f>
        <v>0</v>
      </c>
      <c r="CU213" s="60">
        <v>0</v>
      </c>
      <c r="CV213" s="60">
        <v>0</v>
      </c>
      <c r="CW213" s="60">
        <v>0</v>
      </c>
      <c r="CX213" s="60">
        <f>Table2[[#This Row],[Penalty Paid Through FY20]]+Table2[[#This Row],[Penalty Paid FY20 and After]]</f>
        <v>0</v>
      </c>
      <c r="CY213" s="60">
        <v>252.85429999999999</v>
      </c>
      <c r="CZ213" s="60">
        <v>488.64819999999997</v>
      </c>
      <c r="DA213" s="60">
        <v>2426.0536000000002</v>
      </c>
      <c r="DB213" s="60">
        <f>Table2[[#This Row],[TOTAL Assistance Net of Recapture Penalties Through FY20]]+Table2[[#This Row],[TOTAL Assistance Net of Recapture Penalties FY20 and After]]</f>
        <v>2914.7018000000003</v>
      </c>
      <c r="DC213" s="60">
        <v>1046.8797999999999</v>
      </c>
      <c r="DD213" s="60">
        <v>3097.2019</v>
      </c>
      <c r="DE213" s="60">
        <v>4665.2295000000004</v>
      </c>
      <c r="DF213" s="60">
        <f>Table2[[#This Row],[Company Direct Tax Revenue Before Assistance Through FY20]]+Table2[[#This Row],[Company Direct Tax Revenue Before Assistance FY20 and After]]</f>
        <v>7762.4314000000004</v>
      </c>
      <c r="DG213" s="60">
        <v>458.75200000000001</v>
      </c>
      <c r="DH213" s="60">
        <v>1459.2554</v>
      </c>
      <c r="DI213" s="60">
        <v>1815.0486000000001</v>
      </c>
      <c r="DJ213" s="60">
        <f>Table2[[#This Row],[Indirect and Induced Tax Revenues FY20 and After]]+Table2[[#This Row],[Indirect and Induced Tax Revenues Through FY20]]</f>
        <v>3274.3040000000001</v>
      </c>
      <c r="DK213" s="60">
        <v>1505.6318000000001</v>
      </c>
      <c r="DL213" s="60">
        <v>4556.4573</v>
      </c>
      <c r="DM213" s="60">
        <v>6480.2781000000004</v>
      </c>
      <c r="DN213" s="60">
        <f>Table2[[#This Row],[TOTAL Tax Revenues Before Assistance FY20 and After]]+Table2[[#This Row],[TOTAL Tax Revenues Before Assistance Through FY20]]</f>
        <v>11036.735400000001</v>
      </c>
      <c r="DO213" s="60">
        <v>1252.7774999999999</v>
      </c>
      <c r="DP213" s="60">
        <v>4067.8090999999999</v>
      </c>
      <c r="DQ213" s="60">
        <v>4054.2244999999998</v>
      </c>
      <c r="DR213" s="60">
        <f>Table2[[#This Row],[TOTAL Tax Revenues Net of Assistance Recapture and Penalty Through FY20]]+Table2[[#This Row],[TOTAL Tax Revenues Net of Assistance Recapture and Penalty FY20 and After]]</f>
        <v>8122.0335999999998</v>
      </c>
      <c r="DS213" s="60">
        <v>0</v>
      </c>
      <c r="DT213" s="60">
        <v>0</v>
      </c>
      <c r="DU213" s="60">
        <v>0</v>
      </c>
      <c r="DV213" s="60">
        <v>0</v>
      </c>
      <c r="DW213" s="74">
        <v>30</v>
      </c>
      <c r="DX213" s="74">
        <v>0</v>
      </c>
      <c r="DY213" s="74">
        <v>0</v>
      </c>
      <c r="DZ213" s="74">
        <v>69</v>
      </c>
      <c r="EA213" s="74">
        <v>30</v>
      </c>
      <c r="EB213" s="74">
        <v>0</v>
      </c>
      <c r="EC213" s="74">
        <v>0</v>
      </c>
      <c r="ED213" s="74">
        <v>69</v>
      </c>
      <c r="EE213" s="74">
        <v>100</v>
      </c>
      <c r="EF213" s="74">
        <v>0</v>
      </c>
      <c r="EG213" s="74">
        <v>0</v>
      </c>
      <c r="EH213" s="74">
        <v>100</v>
      </c>
      <c r="EI213" s="8">
        <f>Table2[[#This Row],[Total Industrial Employees FY20]]+Table2[[#This Row],[Total Restaurant Employees FY20]]+Table2[[#This Row],[Total Retail Employees FY20]]+Table2[[#This Row],[Total Other Employees FY20]]</f>
        <v>99</v>
      </c>
      <c r="EJ213" s="8">
        <f>Table2[[#This Row],[Number of Industrial Employees Earning More than Living Wage FY20]]+Table2[[#This Row],[Number of Restaurant Employees Earning More than Living Wage FY20]]+Table2[[#This Row],[Number of Retail Employees Earning More than Living Wage FY20]]+Table2[[#This Row],[Number of Other Employees Earning More than Living Wage FY20]]</f>
        <v>99</v>
      </c>
      <c r="EK213" s="72">
        <f>Table2[[#This Row],[Total Employees Earning More than Living Wage FY20]]/Table2[[#This Row],[Total Jobs FY20]]</f>
        <v>1</v>
      </c>
    </row>
    <row r="214" spans="1:141" x14ac:dyDescent="0.25">
      <c r="A214" s="9">
        <v>92505</v>
      </c>
      <c r="B214" s="11" t="s">
        <v>210</v>
      </c>
      <c r="C214" s="11" t="s">
        <v>664</v>
      </c>
      <c r="D214" s="11" t="s">
        <v>1046</v>
      </c>
      <c r="E214" s="15">
        <v>1</v>
      </c>
      <c r="F214" s="7">
        <v>219</v>
      </c>
      <c r="G214" s="7">
        <v>1301</v>
      </c>
      <c r="H214" s="7">
        <v>0</v>
      </c>
      <c r="I214" s="7">
        <v>8992</v>
      </c>
      <c r="J214" s="7">
        <v>339999</v>
      </c>
      <c r="K214" s="11" t="s">
        <v>1048</v>
      </c>
      <c r="L214" s="11" t="s">
        <v>1142</v>
      </c>
      <c r="M214" s="11" t="s">
        <v>1133</v>
      </c>
      <c r="N214" s="18">
        <v>1910000</v>
      </c>
      <c r="O214" s="11" t="s">
        <v>1666</v>
      </c>
      <c r="P214" s="8">
        <v>0</v>
      </c>
      <c r="Q214" s="8">
        <v>0</v>
      </c>
      <c r="R214" s="8">
        <v>7</v>
      </c>
      <c r="S214" s="8">
        <v>0</v>
      </c>
      <c r="T214" s="8">
        <v>0</v>
      </c>
      <c r="U214" s="8">
        <v>7</v>
      </c>
      <c r="V214" s="8">
        <v>7</v>
      </c>
      <c r="W214" s="8">
        <v>0</v>
      </c>
      <c r="X214" s="8">
        <v>0</v>
      </c>
      <c r="Y214" s="8">
        <v>0</v>
      </c>
      <c r="Z214" s="8">
        <v>2</v>
      </c>
      <c r="AA214" s="19">
        <v>0</v>
      </c>
      <c r="AB214" s="8">
        <v>0</v>
      </c>
      <c r="AC214" s="8">
        <v>0</v>
      </c>
      <c r="AD214" s="8">
        <v>0</v>
      </c>
      <c r="AE214" s="8">
        <v>0</v>
      </c>
      <c r="AF214" s="8">
        <v>71.428571428571431</v>
      </c>
      <c r="AG214" s="8" t="s">
        <v>1686</v>
      </c>
      <c r="AH214" s="8" t="s">
        <v>1686</v>
      </c>
      <c r="AI214" s="60">
        <v>4.2840999999999996</v>
      </c>
      <c r="AJ214" s="60">
        <v>75.454400000000007</v>
      </c>
      <c r="AK214" s="60">
        <v>6.2018000000000004</v>
      </c>
      <c r="AL214" s="60">
        <f>Table2[[#This Row],[Company Direct Land Through FY20]]+Table2[[#This Row],[Company Direct Land FY20 and After]]</f>
        <v>81.656200000000013</v>
      </c>
      <c r="AM214" s="60">
        <v>115.0081</v>
      </c>
      <c r="AN214" s="60">
        <v>365.56560000000002</v>
      </c>
      <c r="AO214" s="60">
        <v>166.4932</v>
      </c>
      <c r="AP214" s="60">
        <f>Table2[[#This Row],[Company Direct Building Through FY20]]+Table2[[#This Row],[Company Direct Building FY20 and After]]</f>
        <v>532.05880000000002</v>
      </c>
      <c r="AQ214" s="60">
        <v>0</v>
      </c>
      <c r="AR214" s="60">
        <v>22.369900000000001</v>
      </c>
      <c r="AS214" s="60">
        <v>0</v>
      </c>
      <c r="AT214" s="60">
        <f>Table2[[#This Row],[Mortgage Recording Tax Through FY20]]+Table2[[#This Row],[Mortgage Recording Tax FY20 and After]]</f>
        <v>22.369900000000001</v>
      </c>
      <c r="AU214" s="60">
        <v>109.8926</v>
      </c>
      <c r="AV214" s="60">
        <v>396.31459999999998</v>
      </c>
      <c r="AW214" s="60">
        <v>159.08760000000001</v>
      </c>
      <c r="AX214" s="60">
        <f>Table2[[#This Row],[Pilot Savings Through FY20]]+Table2[[#This Row],[Pilot Savings FY20 and After]]</f>
        <v>555.40219999999999</v>
      </c>
      <c r="AY214" s="60">
        <v>0</v>
      </c>
      <c r="AZ214" s="60">
        <v>22.369900000000001</v>
      </c>
      <c r="BA214" s="60">
        <v>0</v>
      </c>
      <c r="BB214" s="60">
        <f>Table2[[#This Row],[Mortgage Recording Tax Exemption Through FY20]]+Table2[[#This Row],[Indirect and Induced Land FY20]]</f>
        <v>30.0288</v>
      </c>
      <c r="BC214" s="60">
        <v>7.6589</v>
      </c>
      <c r="BD214" s="60">
        <v>71.602900000000005</v>
      </c>
      <c r="BE214" s="60">
        <v>11.0875</v>
      </c>
      <c r="BF214" s="60">
        <f>Table2[[#This Row],[Indirect and Induced Land Through FY20]]+Table2[[#This Row],[Indirect and Induced Land FY20 and After]]</f>
        <v>82.690400000000011</v>
      </c>
      <c r="BG214" s="60">
        <v>27.154199999999999</v>
      </c>
      <c r="BH214" s="60">
        <v>253.8646</v>
      </c>
      <c r="BI214" s="60">
        <v>39.310200000000002</v>
      </c>
      <c r="BJ214" s="60">
        <f>Table2[[#This Row],[Indirect and Induced Building Through FY20]]+Table2[[#This Row],[Indirect and Induced Building FY20 and After]]</f>
        <v>293.1748</v>
      </c>
      <c r="BK214" s="60">
        <v>44.212699999999998</v>
      </c>
      <c r="BL214" s="60">
        <v>370.17290000000003</v>
      </c>
      <c r="BM214" s="60">
        <v>64.005099999999999</v>
      </c>
      <c r="BN214" s="60">
        <f>Table2[[#This Row],[TOTAL Real Property Related Taxes Through FY20]]+Table2[[#This Row],[TOTAL Real Property Related Taxes FY20 and After]]</f>
        <v>434.178</v>
      </c>
      <c r="BO214" s="60">
        <v>68.776600000000002</v>
      </c>
      <c r="BP214" s="60">
        <v>693.28110000000004</v>
      </c>
      <c r="BQ214" s="60">
        <v>99.565299999999993</v>
      </c>
      <c r="BR214" s="60">
        <f>Table2[[#This Row],[Company Direct Through FY20]]+Table2[[#This Row],[Company Direct FY20 and After]]</f>
        <v>792.84640000000002</v>
      </c>
      <c r="BS214" s="60">
        <v>0</v>
      </c>
      <c r="BT214" s="60">
        <v>0</v>
      </c>
      <c r="BU214" s="60">
        <v>0</v>
      </c>
      <c r="BV214" s="60">
        <f>Table2[[#This Row],[Sales Tax Exemption Through FY20]]+Table2[[#This Row],[Sales Tax Exemption FY20 and After]]</f>
        <v>0</v>
      </c>
      <c r="BW214" s="60">
        <v>0</v>
      </c>
      <c r="BX214" s="60">
        <v>0.77339999999999998</v>
      </c>
      <c r="BY214" s="60">
        <v>0</v>
      </c>
      <c r="BZ214" s="60">
        <f>Table2[[#This Row],[Energy Tax Savings Through FY20]]+Table2[[#This Row],[Energy Tax Savings FY20 and After]]</f>
        <v>0.77339999999999998</v>
      </c>
      <c r="CA214" s="60">
        <v>0</v>
      </c>
      <c r="CB214" s="60">
        <v>0</v>
      </c>
      <c r="CC214" s="60">
        <v>0</v>
      </c>
      <c r="CD214" s="60">
        <f>Table2[[#This Row],[Tax Exempt Bond Savings Through FY20]]+Table2[[#This Row],[Tax Exempt Bond Savings FY20 and After]]</f>
        <v>0</v>
      </c>
      <c r="CE214" s="60">
        <v>31.039400000000001</v>
      </c>
      <c r="CF214" s="60">
        <v>375.43529999999998</v>
      </c>
      <c r="CG214" s="60">
        <v>44.934600000000003</v>
      </c>
      <c r="CH214" s="60">
        <f>Table2[[#This Row],[Indirect and Induced Through FY20]]+Table2[[#This Row],[Indirect and Induced FY20 and After]]</f>
        <v>420.36989999999997</v>
      </c>
      <c r="CI214" s="60">
        <v>99.816000000000003</v>
      </c>
      <c r="CJ214" s="60">
        <v>1067.943</v>
      </c>
      <c r="CK214" s="60">
        <v>144.4999</v>
      </c>
      <c r="CL214" s="60">
        <f>Table2[[#This Row],[TOTAL Income Consumption Use Taxes Through FY20]]+Table2[[#This Row],[TOTAL Income Consumption Use Taxes FY20 and After]]</f>
        <v>1212.4429</v>
      </c>
      <c r="CM214" s="60">
        <v>109.8926</v>
      </c>
      <c r="CN214" s="60">
        <v>419.4579</v>
      </c>
      <c r="CO214" s="60">
        <v>159.08760000000001</v>
      </c>
      <c r="CP214" s="60">
        <f>Table2[[#This Row],[Assistance Provided Through FY20]]+Table2[[#This Row],[Assistance Provided FY20 and After]]</f>
        <v>578.54549999999995</v>
      </c>
      <c r="CQ214" s="60">
        <v>0</v>
      </c>
      <c r="CR214" s="60">
        <v>0</v>
      </c>
      <c r="CS214" s="60">
        <v>0</v>
      </c>
      <c r="CT214" s="60">
        <f>Table2[[#This Row],[Recapture Cancellation Reduction Amount Through FY20]]+Table2[[#This Row],[Recapture Cancellation Reduction Amount FY20 and After]]</f>
        <v>0</v>
      </c>
      <c r="CU214" s="60">
        <v>0</v>
      </c>
      <c r="CV214" s="60">
        <v>0</v>
      </c>
      <c r="CW214" s="60">
        <v>0</v>
      </c>
      <c r="CX214" s="60">
        <f>Table2[[#This Row],[Penalty Paid Through FY20]]+Table2[[#This Row],[Penalty Paid FY20 and After]]</f>
        <v>0</v>
      </c>
      <c r="CY214" s="60">
        <v>109.8926</v>
      </c>
      <c r="CZ214" s="60">
        <v>419.4579</v>
      </c>
      <c r="DA214" s="60">
        <v>159.08760000000001</v>
      </c>
      <c r="DB214" s="60">
        <f>Table2[[#This Row],[TOTAL Assistance Net of Recapture Penalties Through FY20]]+Table2[[#This Row],[TOTAL Assistance Net of Recapture Penalties FY20 and After]]</f>
        <v>578.54549999999995</v>
      </c>
      <c r="DC214" s="60">
        <v>188.06880000000001</v>
      </c>
      <c r="DD214" s="60">
        <v>1156.671</v>
      </c>
      <c r="DE214" s="60">
        <v>272.26029999999997</v>
      </c>
      <c r="DF214" s="60">
        <f>Table2[[#This Row],[Company Direct Tax Revenue Before Assistance Through FY20]]+Table2[[#This Row],[Company Direct Tax Revenue Before Assistance FY20 and After]]</f>
        <v>1428.9313</v>
      </c>
      <c r="DG214" s="60">
        <v>65.852500000000006</v>
      </c>
      <c r="DH214" s="60">
        <v>700.90279999999996</v>
      </c>
      <c r="DI214" s="60">
        <v>95.332300000000004</v>
      </c>
      <c r="DJ214" s="60">
        <f>Table2[[#This Row],[Indirect and Induced Tax Revenues FY20 and After]]+Table2[[#This Row],[Indirect and Induced Tax Revenues Through FY20]]</f>
        <v>796.23509999999999</v>
      </c>
      <c r="DK214" s="60">
        <v>253.9213</v>
      </c>
      <c r="DL214" s="60">
        <v>1857.5737999999999</v>
      </c>
      <c r="DM214" s="60">
        <v>367.5926</v>
      </c>
      <c r="DN214" s="60">
        <f>Table2[[#This Row],[TOTAL Tax Revenues Before Assistance FY20 and After]]+Table2[[#This Row],[TOTAL Tax Revenues Before Assistance Through FY20]]</f>
        <v>2225.1664000000001</v>
      </c>
      <c r="DO214" s="60">
        <v>144.02869999999999</v>
      </c>
      <c r="DP214" s="60">
        <v>1438.1159</v>
      </c>
      <c r="DQ214" s="60">
        <v>208.505</v>
      </c>
      <c r="DR214" s="60">
        <f>Table2[[#This Row],[TOTAL Tax Revenues Net of Assistance Recapture and Penalty Through FY20]]+Table2[[#This Row],[TOTAL Tax Revenues Net of Assistance Recapture and Penalty FY20 and After]]</f>
        <v>1646.6208999999999</v>
      </c>
      <c r="DS214" s="60">
        <v>0</v>
      </c>
      <c r="DT214" s="60">
        <v>0</v>
      </c>
      <c r="DU214" s="60">
        <v>0</v>
      </c>
      <c r="DV214" s="60">
        <v>0</v>
      </c>
      <c r="DW214" s="74">
        <v>7</v>
      </c>
      <c r="DX214" s="74">
        <v>0</v>
      </c>
      <c r="DY214" s="74">
        <v>0</v>
      </c>
      <c r="DZ214" s="74">
        <v>0</v>
      </c>
      <c r="EA214" s="74">
        <v>7</v>
      </c>
      <c r="EB214" s="74">
        <v>0</v>
      </c>
      <c r="EC214" s="74">
        <v>0</v>
      </c>
      <c r="ED214" s="74">
        <v>0</v>
      </c>
      <c r="EE214" s="74">
        <v>100</v>
      </c>
      <c r="EF214" s="74">
        <v>0</v>
      </c>
      <c r="EG214" s="74">
        <v>0</v>
      </c>
      <c r="EH214" s="74">
        <v>0</v>
      </c>
      <c r="EI214" s="8">
        <f>Table2[[#This Row],[Total Industrial Employees FY20]]+Table2[[#This Row],[Total Restaurant Employees FY20]]+Table2[[#This Row],[Total Retail Employees FY20]]+Table2[[#This Row],[Total Other Employees FY20]]</f>
        <v>7</v>
      </c>
      <c r="EJ214" s="8">
        <f>Table2[[#This Row],[Number of Industrial Employees Earning More than Living Wage FY20]]+Table2[[#This Row],[Number of Restaurant Employees Earning More than Living Wage FY20]]+Table2[[#This Row],[Number of Retail Employees Earning More than Living Wage FY20]]+Table2[[#This Row],[Number of Other Employees Earning More than Living Wage FY20]]</f>
        <v>7</v>
      </c>
      <c r="EK214" s="72">
        <f>Table2[[#This Row],[Total Employees Earning More than Living Wage FY20]]/Table2[[#This Row],[Total Jobs FY20]]</f>
        <v>1</v>
      </c>
    </row>
    <row r="215" spans="1:141" x14ac:dyDescent="0.25">
      <c r="A215" s="9">
        <v>93238</v>
      </c>
      <c r="B215" s="11" t="s">
        <v>320</v>
      </c>
      <c r="C215" s="11" t="s">
        <v>773</v>
      </c>
      <c r="D215" s="11" t="s">
        <v>1046</v>
      </c>
      <c r="E215" s="15">
        <v>1</v>
      </c>
      <c r="F215" s="7">
        <v>4</v>
      </c>
      <c r="G215" s="7">
        <v>7501</v>
      </c>
      <c r="H215" s="7">
        <v>236230</v>
      </c>
      <c r="I215" s="7">
        <v>5234783</v>
      </c>
      <c r="J215" s="7">
        <v>523920</v>
      </c>
      <c r="K215" s="11" t="s">
        <v>1274</v>
      </c>
      <c r="L215" s="11" t="s">
        <v>1275</v>
      </c>
      <c r="M215" s="11" t="s">
        <v>1276</v>
      </c>
      <c r="N215" s="18"/>
      <c r="O215" s="11" t="s">
        <v>1682</v>
      </c>
      <c r="P215" s="8">
        <v>34</v>
      </c>
      <c r="Q215" s="8">
        <v>0</v>
      </c>
      <c r="R215" s="8">
        <v>9384</v>
      </c>
      <c r="S215" s="8">
        <v>0</v>
      </c>
      <c r="T215" s="8">
        <v>2357</v>
      </c>
      <c r="U215" s="8">
        <v>11775</v>
      </c>
      <c r="V215" s="8">
        <v>11758</v>
      </c>
      <c r="W215" s="8">
        <v>0</v>
      </c>
      <c r="X215" s="8">
        <v>9309</v>
      </c>
      <c r="Y215" s="8">
        <v>0</v>
      </c>
      <c r="Z215" s="8">
        <v>0</v>
      </c>
      <c r="AA215" s="19">
        <v>47</v>
      </c>
      <c r="AB215" s="8">
        <v>0</v>
      </c>
      <c r="AC215" s="8">
        <v>0</v>
      </c>
      <c r="AD215" s="8">
        <v>5</v>
      </c>
      <c r="AE215" s="8">
        <v>47</v>
      </c>
      <c r="AF215" s="8">
        <v>100</v>
      </c>
      <c r="AG215" s="8" t="s">
        <v>1686</v>
      </c>
      <c r="AH215" s="8" t="s">
        <v>1686</v>
      </c>
      <c r="AI215" s="60">
        <v>31393.647300000001</v>
      </c>
      <c r="AJ215" s="60">
        <v>182718.76379999999</v>
      </c>
      <c r="AK215" s="60">
        <v>27450.484499999999</v>
      </c>
      <c r="AL215" s="60">
        <f>Table2[[#This Row],[Company Direct Land Through FY20]]+Table2[[#This Row],[Company Direct Land FY20 and After]]</f>
        <v>210169.24829999998</v>
      </c>
      <c r="AM215" s="60">
        <v>58302.487800000003</v>
      </c>
      <c r="AN215" s="60">
        <v>273301.5969</v>
      </c>
      <c r="AO215" s="60">
        <v>50979.471100000002</v>
      </c>
      <c r="AP215" s="60">
        <f>Table2[[#This Row],[Company Direct Building Through FY20]]+Table2[[#This Row],[Company Direct Building FY20 and After]]</f>
        <v>324281.06800000003</v>
      </c>
      <c r="AQ215" s="60">
        <v>0</v>
      </c>
      <c r="AR215" s="60">
        <v>0</v>
      </c>
      <c r="AS215" s="60">
        <v>0</v>
      </c>
      <c r="AT215" s="60">
        <f>Table2[[#This Row],[Mortgage Recording Tax Through FY20]]+Table2[[#This Row],[Mortgage Recording Tax FY20 and After]]</f>
        <v>0</v>
      </c>
      <c r="AU215" s="60">
        <v>0</v>
      </c>
      <c r="AV215" s="60">
        <v>0</v>
      </c>
      <c r="AW215" s="60">
        <v>0</v>
      </c>
      <c r="AX215" s="60">
        <f>Table2[[#This Row],[Pilot Savings Through FY20]]+Table2[[#This Row],[Pilot Savings FY20 and After]]</f>
        <v>0</v>
      </c>
      <c r="AY215" s="60">
        <v>0</v>
      </c>
      <c r="AZ215" s="60">
        <v>0</v>
      </c>
      <c r="BA215" s="60">
        <v>0</v>
      </c>
      <c r="BB215" s="60">
        <f>Table2[[#This Row],[Mortgage Recording Tax Exemption Through FY20]]+Table2[[#This Row],[Indirect and Induced Land FY20]]</f>
        <v>17382.181100000002</v>
      </c>
      <c r="BC215" s="60">
        <v>17382.181100000002</v>
      </c>
      <c r="BD215" s="60">
        <v>127279.11780000001</v>
      </c>
      <c r="BE215" s="60">
        <v>15198.912200000001</v>
      </c>
      <c r="BF215" s="60">
        <f>Table2[[#This Row],[Indirect and Induced Land Through FY20]]+Table2[[#This Row],[Indirect and Induced Land FY20 and After]]</f>
        <v>142478.03</v>
      </c>
      <c r="BG215" s="60">
        <v>61627.733200000002</v>
      </c>
      <c r="BH215" s="60">
        <v>451262.32669999998</v>
      </c>
      <c r="BI215" s="60">
        <v>53887.052900000002</v>
      </c>
      <c r="BJ215" s="60">
        <f>Table2[[#This Row],[Indirect and Induced Building Through FY20]]+Table2[[#This Row],[Indirect and Induced Building FY20 and After]]</f>
        <v>505149.37959999999</v>
      </c>
      <c r="BK215" s="60">
        <v>168706.04939999999</v>
      </c>
      <c r="BL215" s="60">
        <v>1034561.8051999999</v>
      </c>
      <c r="BM215" s="60">
        <v>147515.92069999999</v>
      </c>
      <c r="BN215" s="60">
        <f>Table2[[#This Row],[TOTAL Real Property Related Taxes Through FY20]]+Table2[[#This Row],[TOTAL Real Property Related Taxes FY20 and After]]</f>
        <v>1182077.7259</v>
      </c>
      <c r="BO215" s="60">
        <v>80379.381599999993</v>
      </c>
      <c r="BP215" s="60">
        <v>674661.42799999996</v>
      </c>
      <c r="BQ215" s="60">
        <v>70283.422099999996</v>
      </c>
      <c r="BR215" s="60">
        <f>Table2[[#This Row],[Company Direct Through FY20]]+Table2[[#This Row],[Company Direct FY20 and After]]</f>
        <v>744944.85009999992</v>
      </c>
      <c r="BS215" s="60">
        <v>0</v>
      </c>
      <c r="BT215" s="60">
        <v>0</v>
      </c>
      <c r="BU215" s="60">
        <v>0</v>
      </c>
      <c r="BV215" s="60">
        <f>Table2[[#This Row],[Sales Tax Exemption Through FY20]]+Table2[[#This Row],[Sales Tax Exemption FY20 and After]]</f>
        <v>0</v>
      </c>
      <c r="BW215" s="60">
        <v>24.724900000000002</v>
      </c>
      <c r="BX215" s="60">
        <v>397.03440000000001</v>
      </c>
      <c r="BY215" s="60">
        <v>21.619399999999999</v>
      </c>
      <c r="BZ215" s="60">
        <f>Table2[[#This Row],[Energy Tax Savings Through FY20]]+Table2[[#This Row],[Energy Tax Savings FY20 and After]]</f>
        <v>418.65379999999999</v>
      </c>
      <c r="CA215" s="60">
        <v>0</v>
      </c>
      <c r="CB215" s="60">
        <v>0</v>
      </c>
      <c r="CC215" s="60">
        <v>0</v>
      </c>
      <c r="CD215" s="60">
        <f>Table2[[#This Row],[Tax Exempt Bond Savings Through FY20]]+Table2[[#This Row],[Tax Exempt Bond Savings FY20 and After]]</f>
        <v>0</v>
      </c>
      <c r="CE215" s="60">
        <v>70445.537700000001</v>
      </c>
      <c r="CF215" s="60">
        <v>630888.77639999997</v>
      </c>
      <c r="CG215" s="60">
        <v>61597.307200000003</v>
      </c>
      <c r="CH215" s="60">
        <f>Table2[[#This Row],[Indirect and Induced Through FY20]]+Table2[[#This Row],[Indirect and Induced FY20 and After]]</f>
        <v>692486.08360000001</v>
      </c>
      <c r="CI215" s="60">
        <v>150800.19440000001</v>
      </c>
      <c r="CJ215" s="60">
        <v>1305153.17</v>
      </c>
      <c r="CK215" s="60">
        <v>131859.10990000001</v>
      </c>
      <c r="CL215" s="60">
        <f>Table2[[#This Row],[TOTAL Income Consumption Use Taxes Through FY20]]+Table2[[#This Row],[TOTAL Income Consumption Use Taxes FY20 and After]]</f>
        <v>1437012.2799</v>
      </c>
      <c r="CM215" s="60">
        <v>24.724900000000002</v>
      </c>
      <c r="CN215" s="60">
        <v>397.03440000000001</v>
      </c>
      <c r="CO215" s="60">
        <v>21.619399999999999</v>
      </c>
      <c r="CP215" s="60">
        <f>Table2[[#This Row],[Assistance Provided Through FY20]]+Table2[[#This Row],[Assistance Provided FY20 and After]]</f>
        <v>418.65379999999999</v>
      </c>
      <c r="CQ215" s="60">
        <v>0</v>
      </c>
      <c r="CR215" s="60">
        <v>0</v>
      </c>
      <c r="CS215" s="60">
        <v>0</v>
      </c>
      <c r="CT215" s="60">
        <f>Table2[[#This Row],[Recapture Cancellation Reduction Amount Through FY20]]+Table2[[#This Row],[Recapture Cancellation Reduction Amount FY20 and After]]</f>
        <v>0</v>
      </c>
      <c r="CU215" s="60">
        <v>0</v>
      </c>
      <c r="CV215" s="60">
        <v>0</v>
      </c>
      <c r="CW215" s="60">
        <v>0</v>
      </c>
      <c r="CX215" s="60">
        <f>Table2[[#This Row],[Penalty Paid Through FY20]]+Table2[[#This Row],[Penalty Paid FY20 and After]]</f>
        <v>0</v>
      </c>
      <c r="CY215" s="60">
        <v>24.724900000000002</v>
      </c>
      <c r="CZ215" s="60">
        <v>397.03440000000001</v>
      </c>
      <c r="DA215" s="60">
        <v>21.619399999999999</v>
      </c>
      <c r="DB215" s="60">
        <f>Table2[[#This Row],[TOTAL Assistance Net of Recapture Penalties Through FY20]]+Table2[[#This Row],[TOTAL Assistance Net of Recapture Penalties FY20 and After]]</f>
        <v>418.65379999999999</v>
      </c>
      <c r="DC215" s="60">
        <v>170075.51670000001</v>
      </c>
      <c r="DD215" s="60">
        <v>1130681.7886999999</v>
      </c>
      <c r="DE215" s="60">
        <v>148713.37770000001</v>
      </c>
      <c r="DF215" s="60">
        <f>Table2[[#This Row],[Company Direct Tax Revenue Before Assistance Through FY20]]+Table2[[#This Row],[Company Direct Tax Revenue Before Assistance FY20 and After]]</f>
        <v>1279395.1664</v>
      </c>
      <c r="DG215" s="60">
        <v>149455.45199999999</v>
      </c>
      <c r="DH215" s="60">
        <v>1209430.2209000001</v>
      </c>
      <c r="DI215" s="60">
        <v>130683.2723</v>
      </c>
      <c r="DJ215" s="60">
        <f>Table2[[#This Row],[Indirect and Induced Tax Revenues FY20 and After]]+Table2[[#This Row],[Indirect and Induced Tax Revenues Through FY20]]</f>
        <v>1340113.4932000001</v>
      </c>
      <c r="DK215" s="60">
        <v>319530.96870000003</v>
      </c>
      <c r="DL215" s="60">
        <v>2340112.0096</v>
      </c>
      <c r="DM215" s="60">
        <v>279396.65000000002</v>
      </c>
      <c r="DN215" s="60">
        <f>Table2[[#This Row],[TOTAL Tax Revenues Before Assistance FY20 and After]]+Table2[[#This Row],[TOTAL Tax Revenues Before Assistance Through FY20]]</f>
        <v>2619508.6595999999</v>
      </c>
      <c r="DO215" s="60">
        <v>319506.2438</v>
      </c>
      <c r="DP215" s="60">
        <v>2339714.9752000002</v>
      </c>
      <c r="DQ215" s="60">
        <v>279375.0306</v>
      </c>
      <c r="DR215" s="60">
        <f>Table2[[#This Row],[TOTAL Tax Revenues Net of Assistance Recapture and Penalty Through FY20]]+Table2[[#This Row],[TOTAL Tax Revenues Net of Assistance Recapture and Penalty FY20 and After]]</f>
        <v>2619090.0058000004</v>
      </c>
      <c r="DS215" s="60">
        <v>0</v>
      </c>
      <c r="DT215" s="60">
        <v>351.79599999999999</v>
      </c>
      <c r="DU215" s="60">
        <v>0</v>
      </c>
      <c r="DV215" s="60">
        <v>0</v>
      </c>
      <c r="DW215" s="74">
        <v>0</v>
      </c>
      <c r="DX215" s="74">
        <v>0</v>
      </c>
      <c r="DY215" s="74">
        <v>0</v>
      </c>
      <c r="DZ215" s="74">
        <v>11775</v>
      </c>
      <c r="EA215" s="74">
        <v>0</v>
      </c>
      <c r="EB215" s="74">
        <v>0</v>
      </c>
      <c r="EC215" s="74">
        <v>0</v>
      </c>
      <c r="ED215" s="74">
        <v>11775</v>
      </c>
      <c r="EE215" s="74">
        <v>0</v>
      </c>
      <c r="EF215" s="74">
        <v>0</v>
      </c>
      <c r="EG215" s="74">
        <v>0</v>
      </c>
      <c r="EH215" s="74">
        <v>100</v>
      </c>
      <c r="EI215" s="8">
        <f>Table2[[#This Row],[Total Industrial Employees FY20]]+Table2[[#This Row],[Total Restaurant Employees FY20]]+Table2[[#This Row],[Total Retail Employees FY20]]+Table2[[#This Row],[Total Other Employees FY20]]</f>
        <v>11775</v>
      </c>
      <c r="EJ215" s="8">
        <f>Table2[[#This Row],[Number of Industrial Employees Earning More than Living Wage FY20]]+Table2[[#This Row],[Number of Restaurant Employees Earning More than Living Wage FY20]]+Table2[[#This Row],[Number of Retail Employees Earning More than Living Wage FY20]]+Table2[[#This Row],[Number of Other Employees Earning More than Living Wage FY20]]</f>
        <v>11775</v>
      </c>
      <c r="EK215" s="72">
        <f>Table2[[#This Row],[Total Employees Earning More than Living Wage FY20]]/Table2[[#This Row],[Total Jobs FY20]]</f>
        <v>1</v>
      </c>
    </row>
    <row r="216" spans="1:141" x14ac:dyDescent="0.25">
      <c r="A216" s="9">
        <v>92648</v>
      </c>
      <c r="B216" s="11" t="s">
        <v>202</v>
      </c>
      <c r="C216" s="11" t="s">
        <v>656</v>
      </c>
      <c r="D216" s="11" t="s">
        <v>1045</v>
      </c>
      <c r="E216" s="15">
        <v>30</v>
      </c>
      <c r="F216" s="7">
        <v>2611</v>
      </c>
      <c r="G216" s="7">
        <v>452</v>
      </c>
      <c r="H216" s="7">
        <v>23431</v>
      </c>
      <c r="I216" s="7">
        <v>39000</v>
      </c>
      <c r="J216" s="7">
        <v>424320</v>
      </c>
      <c r="K216" s="11" t="s">
        <v>1048</v>
      </c>
      <c r="L216" s="11" t="s">
        <v>1134</v>
      </c>
      <c r="M216" s="11" t="s">
        <v>1133</v>
      </c>
      <c r="N216" s="18">
        <v>3000000</v>
      </c>
      <c r="O216" s="11" t="s">
        <v>1658</v>
      </c>
      <c r="P216" s="8">
        <v>9</v>
      </c>
      <c r="Q216" s="8">
        <v>0</v>
      </c>
      <c r="R216" s="8">
        <v>2</v>
      </c>
      <c r="S216" s="8">
        <v>0</v>
      </c>
      <c r="T216" s="8">
        <v>0</v>
      </c>
      <c r="U216" s="8">
        <v>11</v>
      </c>
      <c r="V216" s="8">
        <v>6</v>
      </c>
      <c r="W216" s="8">
        <v>0</v>
      </c>
      <c r="X216" s="8">
        <v>0</v>
      </c>
      <c r="Y216" s="8">
        <v>0</v>
      </c>
      <c r="Z216" s="8">
        <v>4</v>
      </c>
      <c r="AA216" s="19">
        <v>0</v>
      </c>
      <c r="AB216" s="8">
        <v>0</v>
      </c>
      <c r="AC216" s="8">
        <v>0</v>
      </c>
      <c r="AD216" s="8">
        <v>0</v>
      </c>
      <c r="AE216" s="8">
        <v>0</v>
      </c>
      <c r="AF216" s="8">
        <v>100</v>
      </c>
      <c r="AG216" s="8" t="s">
        <v>1687</v>
      </c>
      <c r="AH216" s="8" t="s">
        <v>1687</v>
      </c>
      <c r="AI216" s="60">
        <v>10.6571</v>
      </c>
      <c r="AJ216" s="60">
        <v>224.0564</v>
      </c>
      <c r="AK216" s="60">
        <v>16.6236</v>
      </c>
      <c r="AL216" s="60">
        <f>Table2[[#This Row],[Company Direct Land Through FY20]]+Table2[[#This Row],[Company Direct Land FY20 and After]]</f>
        <v>240.68</v>
      </c>
      <c r="AM216" s="60">
        <v>35.5274</v>
      </c>
      <c r="AN216" s="60">
        <v>416.35289999999998</v>
      </c>
      <c r="AO216" s="60">
        <v>55.417700000000004</v>
      </c>
      <c r="AP216" s="60">
        <f>Table2[[#This Row],[Company Direct Building Through FY20]]+Table2[[#This Row],[Company Direct Building FY20 and After]]</f>
        <v>471.7706</v>
      </c>
      <c r="AQ216" s="60">
        <v>0</v>
      </c>
      <c r="AR216" s="60">
        <v>14.9133</v>
      </c>
      <c r="AS216" s="60">
        <v>0</v>
      </c>
      <c r="AT216" s="60">
        <f>Table2[[#This Row],[Mortgage Recording Tax Through FY20]]+Table2[[#This Row],[Mortgage Recording Tax FY20 and After]]</f>
        <v>14.9133</v>
      </c>
      <c r="AU216" s="60">
        <v>38.065399999999997</v>
      </c>
      <c r="AV216" s="60">
        <v>163.2089</v>
      </c>
      <c r="AW216" s="60">
        <v>59.376600000000003</v>
      </c>
      <c r="AX216" s="60">
        <f>Table2[[#This Row],[Pilot Savings Through FY20]]+Table2[[#This Row],[Pilot Savings FY20 and After]]</f>
        <v>222.5855</v>
      </c>
      <c r="AY216" s="60">
        <v>0</v>
      </c>
      <c r="AZ216" s="60">
        <v>14.9133</v>
      </c>
      <c r="BA216" s="60">
        <v>0</v>
      </c>
      <c r="BB216" s="60">
        <f>Table2[[#This Row],[Mortgage Recording Tax Exemption Through FY20]]+Table2[[#This Row],[Indirect and Induced Land FY20]]</f>
        <v>25.107099999999999</v>
      </c>
      <c r="BC216" s="60">
        <v>10.1938</v>
      </c>
      <c r="BD216" s="60">
        <v>110.7471</v>
      </c>
      <c r="BE216" s="60">
        <v>15.9009</v>
      </c>
      <c r="BF216" s="60">
        <f>Table2[[#This Row],[Indirect and Induced Land Through FY20]]+Table2[[#This Row],[Indirect and Induced Land FY20 and After]]</f>
        <v>126.648</v>
      </c>
      <c r="BG216" s="60">
        <v>36.141500000000001</v>
      </c>
      <c r="BH216" s="60">
        <v>392.649</v>
      </c>
      <c r="BI216" s="60">
        <v>56.375599999999999</v>
      </c>
      <c r="BJ216" s="60">
        <f>Table2[[#This Row],[Indirect and Induced Building Through FY20]]+Table2[[#This Row],[Indirect and Induced Building FY20 and After]]</f>
        <v>449.02460000000002</v>
      </c>
      <c r="BK216" s="60">
        <v>54.4544</v>
      </c>
      <c r="BL216" s="60">
        <v>980.59649999999999</v>
      </c>
      <c r="BM216" s="60">
        <v>84.941199999999995</v>
      </c>
      <c r="BN216" s="60">
        <f>Table2[[#This Row],[TOTAL Real Property Related Taxes Through FY20]]+Table2[[#This Row],[TOTAL Real Property Related Taxes FY20 and After]]</f>
        <v>1065.5377000000001</v>
      </c>
      <c r="BO216" s="60">
        <v>78.658299999999997</v>
      </c>
      <c r="BP216" s="60">
        <v>1121.2781</v>
      </c>
      <c r="BQ216" s="60">
        <v>122.6956</v>
      </c>
      <c r="BR216" s="60">
        <f>Table2[[#This Row],[Company Direct Through FY20]]+Table2[[#This Row],[Company Direct FY20 and After]]</f>
        <v>1243.9737</v>
      </c>
      <c r="BS216" s="60">
        <v>0</v>
      </c>
      <c r="BT216" s="60">
        <v>4.8461999999999996</v>
      </c>
      <c r="BU216" s="60">
        <v>0</v>
      </c>
      <c r="BV216" s="60">
        <f>Table2[[#This Row],[Sales Tax Exemption Through FY20]]+Table2[[#This Row],[Sales Tax Exemption FY20 and After]]</f>
        <v>4.8461999999999996</v>
      </c>
      <c r="BW216" s="60">
        <v>0</v>
      </c>
      <c r="BX216" s="60">
        <v>0</v>
      </c>
      <c r="BY216" s="60">
        <v>0</v>
      </c>
      <c r="BZ216" s="60">
        <f>Table2[[#This Row],[Energy Tax Savings Through FY20]]+Table2[[#This Row],[Energy Tax Savings FY20 and After]]</f>
        <v>0</v>
      </c>
      <c r="CA216" s="60">
        <v>0</v>
      </c>
      <c r="CB216" s="60">
        <v>0</v>
      </c>
      <c r="CC216" s="60">
        <v>0</v>
      </c>
      <c r="CD216" s="60">
        <f>Table2[[#This Row],[Tax Exempt Bond Savings Through FY20]]+Table2[[#This Row],[Tax Exempt Bond Savings FY20 and After]]</f>
        <v>0</v>
      </c>
      <c r="CE216" s="60">
        <v>46.142899999999997</v>
      </c>
      <c r="CF216" s="60">
        <v>632.50429999999994</v>
      </c>
      <c r="CG216" s="60">
        <v>71.976299999999995</v>
      </c>
      <c r="CH216" s="60">
        <f>Table2[[#This Row],[Indirect and Induced Through FY20]]+Table2[[#This Row],[Indirect and Induced FY20 and After]]</f>
        <v>704.48059999999998</v>
      </c>
      <c r="CI216" s="60">
        <v>124.80119999999999</v>
      </c>
      <c r="CJ216" s="60">
        <v>1748.9362000000001</v>
      </c>
      <c r="CK216" s="60">
        <v>194.67189999999999</v>
      </c>
      <c r="CL216" s="60">
        <f>Table2[[#This Row],[TOTAL Income Consumption Use Taxes Through FY20]]+Table2[[#This Row],[TOTAL Income Consumption Use Taxes FY20 and After]]</f>
        <v>1943.6081000000001</v>
      </c>
      <c r="CM216" s="60">
        <v>38.065399999999997</v>
      </c>
      <c r="CN216" s="60">
        <v>182.9684</v>
      </c>
      <c r="CO216" s="60">
        <v>59.376600000000003</v>
      </c>
      <c r="CP216" s="60">
        <f>Table2[[#This Row],[Assistance Provided Through FY20]]+Table2[[#This Row],[Assistance Provided FY20 and After]]</f>
        <v>242.345</v>
      </c>
      <c r="CQ216" s="60">
        <v>0</v>
      </c>
      <c r="CR216" s="60">
        <v>0</v>
      </c>
      <c r="CS216" s="60">
        <v>0</v>
      </c>
      <c r="CT216" s="60">
        <f>Table2[[#This Row],[Recapture Cancellation Reduction Amount Through FY20]]+Table2[[#This Row],[Recapture Cancellation Reduction Amount FY20 and After]]</f>
        <v>0</v>
      </c>
      <c r="CU216" s="60">
        <v>0</v>
      </c>
      <c r="CV216" s="60">
        <v>0</v>
      </c>
      <c r="CW216" s="60">
        <v>0</v>
      </c>
      <c r="CX216" s="60">
        <f>Table2[[#This Row],[Penalty Paid Through FY20]]+Table2[[#This Row],[Penalty Paid FY20 and After]]</f>
        <v>0</v>
      </c>
      <c r="CY216" s="60">
        <v>38.065399999999997</v>
      </c>
      <c r="CZ216" s="60">
        <v>182.9684</v>
      </c>
      <c r="DA216" s="60">
        <v>59.376600000000003</v>
      </c>
      <c r="DB216" s="60">
        <f>Table2[[#This Row],[TOTAL Assistance Net of Recapture Penalties Through FY20]]+Table2[[#This Row],[TOTAL Assistance Net of Recapture Penalties FY20 and After]]</f>
        <v>242.345</v>
      </c>
      <c r="DC216" s="60">
        <v>124.8428</v>
      </c>
      <c r="DD216" s="60">
        <v>1776.6007</v>
      </c>
      <c r="DE216" s="60">
        <v>194.73689999999999</v>
      </c>
      <c r="DF216" s="60">
        <f>Table2[[#This Row],[Company Direct Tax Revenue Before Assistance Through FY20]]+Table2[[#This Row],[Company Direct Tax Revenue Before Assistance FY20 and After]]</f>
        <v>1971.3375999999998</v>
      </c>
      <c r="DG216" s="60">
        <v>92.478200000000001</v>
      </c>
      <c r="DH216" s="60">
        <v>1135.9004</v>
      </c>
      <c r="DI216" s="60">
        <v>144.25280000000001</v>
      </c>
      <c r="DJ216" s="60">
        <f>Table2[[#This Row],[Indirect and Induced Tax Revenues FY20 and After]]+Table2[[#This Row],[Indirect and Induced Tax Revenues Through FY20]]</f>
        <v>1280.1532</v>
      </c>
      <c r="DK216" s="60">
        <v>217.321</v>
      </c>
      <c r="DL216" s="60">
        <v>2912.5011</v>
      </c>
      <c r="DM216" s="60">
        <v>338.98970000000003</v>
      </c>
      <c r="DN216" s="60">
        <f>Table2[[#This Row],[TOTAL Tax Revenues Before Assistance FY20 and After]]+Table2[[#This Row],[TOTAL Tax Revenues Before Assistance Through FY20]]</f>
        <v>3251.4908</v>
      </c>
      <c r="DO216" s="60">
        <v>179.25559999999999</v>
      </c>
      <c r="DP216" s="60">
        <v>2729.5327000000002</v>
      </c>
      <c r="DQ216" s="60">
        <v>279.61309999999997</v>
      </c>
      <c r="DR216" s="60">
        <f>Table2[[#This Row],[TOTAL Tax Revenues Net of Assistance Recapture and Penalty Through FY20]]+Table2[[#This Row],[TOTAL Tax Revenues Net of Assistance Recapture and Penalty FY20 and After]]</f>
        <v>3009.1458000000002</v>
      </c>
      <c r="DS216" s="60">
        <v>0</v>
      </c>
      <c r="DT216" s="60">
        <v>0</v>
      </c>
      <c r="DU216" s="60">
        <v>0</v>
      </c>
      <c r="DV216" s="60">
        <v>0</v>
      </c>
      <c r="DW216" s="74">
        <v>0</v>
      </c>
      <c r="DX216" s="74">
        <v>0</v>
      </c>
      <c r="DY216" s="74">
        <v>0</v>
      </c>
      <c r="DZ216" s="74">
        <v>11</v>
      </c>
      <c r="EA216" s="74">
        <v>0</v>
      </c>
      <c r="EB216" s="74">
        <v>0</v>
      </c>
      <c r="EC216" s="74">
        <v>0</v>
      </c>
      <c r="ED216" s="74">
        <v>11</v>
      </c>
      <c r="EE216" s="74">
        <v>0</v>
      </c>
      <c r="EF216" s="74">
        <v>0</v>
      </c>
      <c r="EG216" s="74">
        <v>0</v>
      </c>
      <c r="EH216" s="74">
        <v>100</v>
      </c>
      <c r="EI216" s="8">
        <f>Table2[[#This Row],[Total Industrial Employees FY20]]+Table2[[#This Row],[Total Restaurant Employees FY20]]+Table2[[#This Row],[Total Retail Employees FY20]]+Table2[[#This Row],[Total Other Employees FY20]]</f>
        <v>11</v>
      </c>
      <c r="EJ216" s="8">
        <f>Table2[[#This Row],[Number of Industrial Employees Earning More than Living Wage FY20]]+Table2[[#This Row],[Number of Restaurant Employees Earning More than Living Wage FY20]]+Table2[[#This Row],[Number of Retail Employees Earning More than Living Wage FY20]]+Table2[[#This Row],[Number of Other Employees Earning More than Living Wage FY20]]</f>
        <v>11</v>
      </c>
      <c r="EK216" s="72">
        <f>Table2[[#This Row],[Total Employees Earning More than Living Wage FY20]]/Table2[[#This Row],[Total Jobs FY20]]</f>
        <v>1</v>
      </c>
    </row>
    <row r="217" spans="1:141" x14ac:dyDescent="0.25">
      <c r="A217" s="9">
        <v>94058</v>
      </c>
      <c r="B217" s="11" t="s">
        <v>468</v>
      </c>
      <c r="C217" s="11" t="s">
        <v>920</v>
      </c>
      <c r="D217" s="11" t="s">
        <v>1043</v>
      </c>
      <c r="E217" s="15">
        <v>17</v>
      </c>
      <c r="F217" s="7">
        <v>2757</v>
      </c>
      <c r="G217" s="7">
        <v>112</v>
      </c>
      <c r="H217" s="7">
        <v>12636</v>
      </c>
      <c r="I217" s="7">
        <v>12636</v>
      </c>
      <c r="J217" s="7">
        <v>424460</v>
      </c>
      <c r="K217" s="11" t="s">
        <v>1048</v>
      </c>
      <c r="L217" s="11" t="s">
        <v>1474</v>
      </c>
      <c r="M217" s="11" t="s">
        <v>1456</v>
      </c>
      <c r="N217" s="18">
        <v>4225000</v>
      </c>
      <c r="O217" s="11" t="s">
        <v>1662</v>
      </c>
      <c r="P217" s="8">
        <v>0</v>
      </c>
      <c r="Q217" s="8">
        <v>0</v>
      </c>
      <c r="R217" s="8">
        <v>18</v>
      </c>
      <c r="S217" s="8">
        <v>0</v>
      </c>
      <c r="T217" s="8">
        <v>0</v>
      </c>
      <c r="U217" s="8">
        <v>18</v>
      </c>
      <c r="V217" s="8">
        <v>18</v>
      </c>
      <c r="W217" s="8">
        <v>0</v>
      </c>
      <c r="X217" s="8">
        <v>0</v>
      </c>
      <c r="Y217" s="8">
        <v>0</v>
      </c>
      <c r="Z217" s="8">
        <v>3</v>
      </c>
      <c r="AA217" s="19">
        <v>0</v>
      </c>
      <c r="AB217" s="8">
        <v>0</v>
      </c>
      <c r="AC217" s="8">
        <v>0</v>
      </c>
      <c r="AD217" s="8">
        <v>0</v>
      </c>
      <c r="AE217" s="8">
        <v>0</v>
      </c>
      <c r="AF217" s="8">
        <v>77.777777777777786</v>
      </c>
      <c r="AG217" s="8" t="s">
        <v>1686</v>
      </c>
      <c r="AH217" s="8" t="s">
        <v>1687</v>
      </c>
      <c r="AI217" s="60">
        <v>3.9312</v>
      </c>
      <c r="AJ217" s="60">
        <v>29.081900000000001</v>
      </c>
      <c r="AK217" s="60">
        <v>49.160899999999998</v>
      </c>
      <c r="AL217" s="60">
        <f>Table2[[#This Row],[Company Direct Land Through FY20]]+Table2[[#This Row],[Company Direct Land FY20 and After]]</f>
        <v>78.242800000000003</v>
      </c>
      <c r="AM217" s="60">
        <v>25.6524</v>
      </c>
      <c r="AN217" s="60">
        <v>119.8146</v>
      </c>
      <c r="AO217" s="60">
        <v>320.78829999999999</v>
      </c>
      <c r="AP217" s="60">
        <f>Table2[[#This Row],[Company Direct Building Through FY20]]+Table2[[#This Row],[Company Direct Building FY20 and After]]</f>
        <v>440.60289999999998</v>
      </c>
      <c r="AQ217" s="60">
        <v>0</v>
      </c>
      <c r="AR217" s="60">
        <v>0</v>
      </c>
      <c r="AS217" s="60">
        <v>0</v>
      </c>
      <c r="AT217" s="60">
        <f>Table2[[#This Row],[Mortgage Recording Tax Through FY20]]+Table2[[#This Row],[Mortgage Recording Tax FY20 and After]]</f>
        <v>0</v>
      </c>
      <c r="AU217" s="60">
        <v>17.159400000000002</v>
      </c>
      <c r="AV217" s="60">
        <v>42.554400000000001</v>
      </c>
      <c r="AW217" s="60">
        <v>214.5831</v>
      </c>
      <c r="AX217" s="60">
        <f>Table2[[#This Row],[Pilot Savings Through FY20]]+Table2[[#This Row],[Pilot Savings FY20 and After]]</f>
        <v>257.13749999999999</v>
      </c>
      <c r="AY217" s="60">
        <v>0</v>
      </c>
      <c r="AZ217" s="60">
        <v>0</v>
      </c>
      <c r="BA217" s="60">
        <v>0</v>
      </c>
      <c r="BB217" s="60">
        <f>Table2[[#This Row],[Mortgage Recording Tax Exemption Through FY20]]+Table2[[#This Row],[Indirect and Induced Land FY20]]</f>
        <v>30.581299999999999</v>
      </c>
      <c r="BC217" s="60">
        <v>30.581299999999999</v>
      </c>
      <c r="BD217" s="60">
        <v>168.30199999999999</v>
      </c>
      <c r="BE217" s="60">
        <v>382.42439999999999</v>
      </c>
      <c r="BF217" s="60">
        <f>Table2[[#This Row],[Indirect and Induced Land Through FY20]]+Table2[[#This Row],[Indirect and Induced Land FY20 and After]]</f>
        <v>550.72640000000001</v>
      </c>
      <c r="BG217" s="60">
        <v>108.42449999999999</v>
      </c>
      <c r="BH217" s="60">
        <v>596.70690000000002</v>
      </c>
      <c r="BI217" s="60">
        <v>1355.8689999999999</v>
      </c>
      <c r="BJ217" s="60">
        <f>Table2[[#This Row],[Indirect and Induced Building Through FY20]]+Table2[[#This Row],[Indirect and Induced Building FY20 and After]]</f>
        <v>1952.5758999999998</v>
      </c>
      <c r="BK217" s="60">
        <v>151.43</v>
      </c>
      <c r="BL217" s="60">
        <v>871.351</v>
      </c>
      <c r="BM217" s="60">
        <v>1893.6595</v>
      </c>
      <c r="BN217" s="60">
        <f>Table2[[#This Row],[TOTAL Real Property Related Taxes Through FY20]]+Table2[[#This Row],[TOTAL Real Property Related Taxes FY20 and After]]</f>
        <v>2765.0104999999999</v>
      </c>
      <c r="BO217" s="60">
        <v>235.97479999999999</v>
      </c>
      <c r="BP217" s="60">
        <v>1414.6201000000001</v>
      </c>
      <c r="BQ217" s="60">
        <v>2950.9103</v>
      </c>
      <c r="BR217" s="60">
        <f>Table2[[#This Row],[Company Direct Through FY20]]+Table2[[#This Row],[Company Direct FY20 and After]]</f>
        <v>4365.5303999999996</v>
      </c>
      <c r="BS217" s="60">
        <v>0</v>
      </c>
      <c r="BT217" s="60">
        <v>0</v>
      </c>
      <c r="BU217" s="60">
        <v>0</v>
      </c>
      <c r="BV217" s="60">
        <f>Table2[[#This Row],[Sales Tax Exemption Through FY20]]+Table2[[#This Row],[Sales Tax Exemption FY20 and After]]</f>
        <v>0</v>
      </c>
      <c r="BW217" s="60">
        <v>0</v>
      </c>
      <c r="BX217" s="60">
        <v>0</v>
      </c>
      <c r="BY217" s="60">
        <v>0</v>
      </c>
      <c r="BZ217" s="60">
        <f>Table2[[#This Row],[Energy Tax Savings Through FY20]]+Table2[[#This Row],[Energy Tax Savings FY20 and After]]</f>
        <v>0</v>
      </c>
      <c r="CA217" s="60">
        <v>0</v>
      </c>
      <c r="CB217" s="60">
        <v>0</v>
      </c>
      <c r="CC217" s="60">
        <v>0</v>
      </c>
      <c r="CD217" s="60">
        <f>Table2[[#This Row],[Tax Exempt Bond Savings Through FY20]]+Table2[[#This Row],[Tax Exempt Bond Savings FY20 and After]]</f>
        <v>0</v>
      </c>
      <c r="CE217" s="60">
        <v>138.42869999999999</v>
      </c>
      <c r="CF217" s="60">
        <v>819.43709999999999</v>
      </c>
      <c r="CG217" s="60">
        <v>1731.0772999999999</v>
      </c>
      <c r="CH217" s="60">
        <f>Table2[[#This Row],[Indirect and Induced Through FY20]]+Table2[[#This Row],[Indirect and Induced FY20 and After]]</f>
        <v>2550.5144</v>
      </c>
      <c r="CI217" s="60">
        <v>374.40350000000001</v>
      </c>
      <c r="CJ217" s="60">
        <v>2234.0572000000002</v>
      </c>
      <c r="CK217" s="60">
        <v>4681.9876000000004</v>
      </c>
      <c r="CL217" s="60">
        <f>Table2[[#This Row],[TOTAL Income Consumption Use Taxes Through FY20]]+Table2[[#This Row],[TOTAL Income Consumption Use Taxes FY20 and After]]</f>
        <v>6916.0448000000006</v>
      </c>
      <c r="CM217" s="60">
        <v>17.159400000000002</v>
      </c>
      <c r="CN217" s="60">
        <v>42.554400000000001</v>
      </c>
      <c r="CO217" s="60">
        <v>214.5831</v>
      </c>
      <c r="CP217" s="60">
        <f>Table2[[#This Row],[Assistance Provided Through FY20]]+Table2[[#This Row],[Assistance Provided FY20 and After]]</f>
        <v>257.13749999999999</v>
      </c>
      <c r="CQ217" s="60">
        <v>0</v>
      </c>
      <c r="CR217" s="60">
        <v>0</v>
      </c>
      <c r="CS217" s="60">
        <v>0</v>
      </c>
      <c r="CT217" s="60">
        <f>Table2[[#This Row],[Recapture Cancellation Reduction Amount Through FY20]]+Table2[[#This Row],[Recapture Cancellation Reduction Amount FY20 and After]]</f>
        <v>0</v>
      </c>
      <c r="CU217" s="60">
        <v>0</v>
      </c>
      <c r="CV217" s="60">
        <v>0</v>
      </c>
      <c r="CW217" s="60">
        <v>0</v>
      </c>
      <c r="CX217" s="60">
        <f>Table2[[#This Row],[Penalty Paid Through FY20]]+Table2[[#This Row],[Penalty Paid FY20 and After]]</f>
        <v>0</v>
      </c>
      <c r="CY217" s="60">
        <v>17.159400000000002</v>
      </c>
      <c r="CZ217" s="60">
        <v>42.554400000000001</v>
      </c>
      <c r="DA217" s="60">
        <v>214.5831</v>
      </c>
      <c r="DB217" s="60">
        <f>Table2[[#This Row],[TOTAL Assistance Net of Recapture Penalties Through FY20]]+Table2[[#This Row],[TOTAL Assistance Net of Recapture Penalties FY20 and After]]</f>
        <v>257.13749999999999</v>
      </c>
      <c r="DC217" s="60">
        <v>265.55840000000001</v>
      </c>
      <c r="DD217" s="60">
        <v>1563.5165999999999</v>
      </c>
      <c r="DE217" s="60">
        <v>3320.8595</v>
      </c>
      <c r="DF217" s="60">
        <f>Table2[[#This Row],[Company Direct Tax Revenue Before Assistance Through FY20]]+Table2[[#This Row],[Company Direct Tax Revenue Before Assistance FY20 and After]]</f>
        <v>4884.3760999999995</v>
      </c>
      <c r="DG217" s="60">
        <v>277.43450000000001</v>
      </c>
      <c r="DH217" s="60">
        <v>1584.4459999999999</v>
      </c>
      <c r="DI217" s="60">
        <v>3469.3706999999999</v>
      </c>
      <c r="DJ217" s="60">
        <f>Table2[[#This Row],[Indirect and Induced Tax Revenues FY20 and After]]+Table2[[#This Row],[Indirect and Induced Tax Revenues Through FY20]]</f>
        <v>5053.8166999999994</v>
      </c>
      <c r="DK217" s="60">
        <v>542.99289999999996</v>
      </c>
      <c r="DL217" s="60">
        <v>3147.9625999999998</v>
      </c>
      <c r="DM217" s="60">
        <v>6790.2302</v>
      </c>
      <c r="DN217" s="60">
        <f>Table2[[#This Row],[TOTAL Tax Revenues Before Assistance FY20 and After]]+Table2[[#This Row],[TOTAL Tax Revenues Before Assistance Through FY20]]</f>
        <v>9938.1928000000007</v>
      </c>
      <c r="DO217" s="60">
        <v>525.83349999999996</v>
      </c>
      <c r="DP217" s="60">
        <v>3105.4081999999999</v>
      </c>
      <c r="DQ217" s="60">
        <v>6575.6471000000001</v>
      </c>
      <c r="DR217" s="60">
        <f>Table2[[#This Row],[TOTAL Tax Revenues Net of Assistance Recapture and Penalty Through FY20]]+Table2[[#This Row],[TOTAL Tax Revenues Net of Assistance Recapture and Penalty FY20 and After]]</f>
        <v>9681.0553</v>
      </c>
      <c r="DS217" s="60">
        <v>0</v>
      </c>
      <c r="DT217" s="60">
        <v>0</v>
      </c>
      <c r="DU217" s="60">
        <v>0</v>
      </c>
      <c r="DV217" s="60">
        <v>0</v>
      </c>
      <c r="DW217" s="74">
        <v>10</v>
      </c>
      <c r="DX217" s="74">
        <v>0</v>
      </c>
      <c r="DY217" s="74">
        <v>0</v>
      </c>
      <c r="DZ217" s="74">
        <v>8</v>
      </c>
      <c r="EA217" s="74">
        <v>10</v>
      </c>
      <c r="EB217" s="74">
        <v>0</v>
      </c>
      <c r="EC217" s="74">
        <v>0</v>
      </c>
      <c r="ED217" s="74">
        <v>8</v>
      </c>
      <c r="EE217" s="74">
        <v>100</v>
      </c>
      <c r="EF217" s="74">
        <v>0</v>
      </c>
      <c r="EG217" s="74">
        <v>0</v>
      </c>
      <c r="EH217" s="74">
        <v>100</v>
      </c>
      <c r="EI217" s="8">
        <f>Table2[[#This Row],[Total Industrial Employees FY20]]+Table2[[#This Row],[Total Restaurant Employees FY20]]+Table2[[#This Row],[Total Retail Employees FY20]]+Table2[[#This Row],[Total Other Employees FY20]]</f>
        <v>18</v>
      </c>
      <c r="EJ217" s="8">
        <f>Table2[[#This Row],[Number of Industrial Employees Earning More than Living Wage FY20]]+Table2[[#This Row],[Number of Restaurant Employees Earning More than Living Wage FY20]]+Table2[[#This Row],[Number of Retail Employees Earning More than Living Wage FY20]]+Table2[[#This Row],[Number of Other Employees Earning More than Living Wage FY20]]</f>
        <v>18</v>
      </c>
      <c r="EK217" s="72">
        <f>Table2[[#This Row],[Total Employees Earning More than Living Wage FY20]]/Table2[[#This Row],[Total Jobs FY20]]</f>
        <v>1</v>
      </c>
    </row>
    <row r="218" spans="1:141" x14ac:dyDescent="0.25">
      <c r="A218" s="9">
        <v>93186</v>
      </c>
      <c r="B218" s="11" t="s">
        <v>301</v>
      </c>
      <c r="C218" s="11" t="s">
        <v>754</v>
      </c>
      <c r="D218" s="11" t="s">
        <v>1045</v>
      </c>
      <c r="E218" s="15">
        <v>31</v>
      </c>
      <c r="F218" s="7">
        <v>15012</v>
      </c>
      <c r="G218" s="7">
        <v>6</v>
      </c>
      <c r="H218" s="7">
        <v>60736</v>
      </c>
      <c r="I218" s="7">
        <v>57811</v>
      </c>
      <c r="J218" s="7">
        <v>311999</v>
      </c>
      <c r="K218" s="11" t="s">
        <v>1056</v>
      </c>
      <c r="L218" s="11" t="s">
        <v>1250</v>
      </c>
      <c r="M218" s="11" t="s">
        <v>1225</v>
      </c>
      <c r="N218" s="18">
        <v>6000000</v>
      </c>
      <c r="O218" s="11" t="s">
        <v>1680</v>
      </c>
      <c r="P218" s="8">
        <v>0</v>
      </c>
      <c r="Q218" s="8">
        <v>0</v>
      </c>
      <c r="R218" s="8">
        <v>320</v>
      </c>
      <c r="S218" s="8">
        <v>15</v>
      </c>
      <c r="T218" s="8">
        <v>0</v>
      </c>
      <c r="U218" s="8">
        <v>335</v>
      </c>
      <c r="V218" s="8">
        <v>335</v>
      </c>
      <c r="W218" s="8">
        <v>0</v>
      </c>
      <c r="X218" s="8">
        <v>0</v>
      </c>
      <c r="Y218" s="8">
        <v>0</v>
      </c>
      <c r="Z218" s="8">
        <v>66</v>
      </c>
      <c r="AA218" s="19">
        <v>9</v>
      </c>
      <c r="AB218" s="8">
        <v>0</v>
      </c>
      <c r="AC218" s="8">
        <v>69</v>
      </c>
      <c r="AD218" s="8">
        <v>14</v>
      </c>
      <c r="AE218" s="8">
        <v>9</v>
      </c>
      <c r="AF218" s="8">
        <v>85.373134328358219</v>
      </c>
      <c r="AG218" s="8" t="s">
        <v>1687</v>
      </c>
      <c r="AH218" s="8" t="s">
        <v>1687</v>
      </c>
      <c r="AI218" s="60">
        <v>45.8245</v>
      </c>
      <c r="AJ218" s="60">
        <v>464.28980000000001</v>
      </c>
      <c r="AK218" s="60">
        <v>211.71700000000001</v>
      </c>
      <c r="AL218" s="60">
        <f>Table2[[#This Row],[Company Direct Land Through FY20]]+Table2[[#This Row],[Company Direct Land FY20 and After]]</f>
        <v>676.0068</v>
      </c>
      <c r="AM218" s="60">
        <v>304.58940000000001</v>
      </c>
      <c r="AN218" s="60">
        <v>1124.5971</v>
      </c>
      <c r="AO218" s="60">
        <v>1407.252</v>
      </c>
      <c r="AP218" s="60">
        <f>Table2[[#This Row],[Company Direct Building Through FY20]]+Table2[[#This Row],[Company Direct Building FY20 and After]]</f>
        <v>2531.8490999999999</v>
      </c>
      <c r="AQ218" s="60">
        <v>0</v>
      </c>
      <c r="AR218" s="60">
        <v>0</v>
      </c>
      <c r="AS218" s="60">
        <v>0</v>
      </c>
      <c r="AT218" s="60">
        <f>Table2[[#This Row],[Mortgage Recording Tax Through FY20]]+Table2[[#This Row],[Mortgage Recording Tax FY20 and After]]</f>
        <v>0</v>
      </c>
      <c r="AU218" s="60">
        <v>134.274</v>
      </c>
      <c r="AV218" s="60">
        <v>481.43119999999999</v>
      </c>
      <c r="AW218" s="60">
        <v>620.36749999999995</v>
      </c>
      <c r="AX218" s="60">
        <f>Table2[[#This Row],[Pilot Savings Through FY20]]+Table2[[#This Row],[Pilot Savings FY20 and After]]</f>
        <v>1101.7986999999998</v>
      </c>
      <c r="AY218" s="60">
        <v>0</v>
      </c>
      <c r="AZ218" s="60">
        <v>0</v>
      </c>
      <c r="BA218" s="60">
        <v>0</v>
      </c>
      <c r="BB218" s="60">
        <f>Table2[[#This Row],[Mortgage Recording Tax Exemption Through FY20]]+Table2[[#This Row],[Indirect and Induced Land FY20]]</f>
        <v>218.07640000000001</v>
      </c>
      <c r="BC218" s="60">
        <v>218.07640000000001</v>
      </c>
      <c r="BD218" s="60">
        <v>1820.5045</v>
      </c>
      <c r="BE218" s="60">
        <v>1007.5481</v>
      </c>
      <c r="BF218" s="60">
        <f>Table2[[#This Row],[Indirect and Induced Land Through FY20]]+Table2[[#This Row],[Indirect and Induced Land FY20 and After]]</f>
        <v>2828.0526</v>
      </c>
      <c r="BG218" s="60">
        <v>773.18</v>
      </c>
      <c r="BH218" s="60">
        <v>6454.5156999999999</v>
      </c>
      <c r="BI218" s="60">
        <v>3572.2161000000001</v>
      </c>
      <c r="BJ218" s="60">
        <f>Table2[[#This Row],[Indirect and Induced Building Through FY20]]+Table2[[#This Row],[Indirect and Induced Building FY20 and After]]</f>
        <v>10026.7318</v>
      </c>
      <c r="BK218" s="60">
        <v>1207.3963000000001</v>
      </c>
      <c r="BL218" s="60">
        <v>9382.4758999999995</v>
      </c>
      <c r="BM218" s="60">
        <v>5578.3657000000003</v>
      </c>
      <c r="BN218" s="60">
        <f>Table2[[#This Row],[TOTAL Real Property Related Taxes Through FY20]]+Table2[[#This Row],[TOTAL Real Property Related Taxes FY20 and After]]</f>
        <v>14960.8416</v>
      </c>
      <c r="BO218" s="60">
        <v>3768.3443000000002</v>
      </c>
      <c r="BP218" s="60">
        <v>32732.320299999999</v>
      </c>
      <c r="BQ218" s="60">
        <v>17410.360199999999</v>
      </c>
      <c r="BR218" s="60">
        <f>Table2[[#This Row],[Company Direct Through FY20]]+Table2[[#This Row],[Company Direct FY20 and After]]</f>
        <v>50142.680500000002</v>
      </c>
      <c r="BS218" s="60">
        <v>0</v>
      </c>
      <c r="BT218" s="60">
        <v>239.27760000000001</v>
      </c>
      <c r="BU218" s="60">
        <v>0</v>
      </c>
      <c r="BV218" s="60">
        <f>Table2[[#This Row],[Sales Tax Exemption Through FY20]]+Table2[[#This Row],[Sales Tax Exemption FY20 and After]]</f>
        <v>239.27760000000001</v>
      </c>
      <c r="BW218" s="60">
        <v>0</v>
      </c>
      <c r="BX218" s="60">
        <v>0</v>
      </c>
      <c r="BY218" s="60">
        <v>0</v>
      </c>
      <c r="BZ218" s="60">
        <f>Table2[[#This Row],[Energy Tax Savings Through FY20]]+Table2[[#This Row],[Energy Tax Savings FY20 and After]]</f>
        <v>0</v>
      </c>
      <c r="CA218" s="60">
        <v>0</v>
      </c>
      <c r="CB218" s="60">
        <v>27.375800000000002</v>
      </c>
      <c r="CC218" s="60">
        <v>0</v>
      </c>
      <c r="CD218" s="60">
        <f>Table2[[#This Row],[Tax Exempt Bond Savings Through FY20]]+Table2[[#This Row],[Tax Exempt Bond Savings FY20 and After]]</f>
        <v>27.375800000000002</v>
      </c>
      <c r="CE218" s="60">
        <v>987.14170000000001</v>
      </c>
      <c r="CF218" s="60">
        <v>10196.9733</v>
      </c>
      <c r="CG218" s="60">
        <v>4560.7543999999998</v>
      </c>
      <c r="CH218" s="60">
        <f>Table2[[#This Row],[Indirect and Induced Through FY20]]+Table2[[#This Row],[Indirect and Induced FY20 and After]]</f>
        <v>14757.727699999999</v>
      </c>
      <c r="CI218" s="60">
        <v>4755.4859999999999</v>
      </c>
      <c r="CJ218" s="60">
        <v>42662.640200000002</v>
      </c>
      <c r="CK218" s="60">
        <v>21971.114600000001</v>
      </c>
      <c r="CL218" s="60">
        <f>Table2[[#This Row],[TOTAL Income Consumption Use Taxes Through FY20]]+Table2[[#This Row],[TOTAL Income Consumption Use Taxes FY20 and After]]</f>
        <v>64633.754800000002</v>
      </c>
      <c r="CM218" s="60">
        <v>134.274</v>
      </c>
      <c r="CN218" s="60">
        <v>748.08460000000002</v>
      </c>
      <c r="CO218" s="60">
        <v>620.36749999999995</v>
      </c>
      <c r="CP218" s="60">
        <f>Table2[[#This Row],[Assistance Provided Through FY20]]+Table2[[#This Row],[Assistance Provided FY20 and After]]</f>
        <v>1368.4521</v>
      </c>
      <c r="CQ218" s="60">
        <v>0</v>
      </c>
      <c r="CR218" s="60">
        <v>0</v>
      </c>
      <c r="CS218" s="60">
        <v>0</v>
      </c>
      <c r="CT218" s="60">
        <f>Table2[[#This Row],[Recapture Cancellation Reduction Amount Through FY20]]+Table2[[#This Row],[Recapture Cancellation Reduction Amount FY20 and After]]</f>
        <v>0</v>
      </c>
      <c r="CU218" s="60">
        <v>0</v>
      </c>
      <c r="CV218" s="60">
        <v>0</v>
      </c>
      <c r="CW218" s="60">
        <v>0</v>
      </c>
      <c r="CX218" s="60">
        <f>Table2[[#This Row],[Penalty Paid Through FY20]]+Table2[[#This Row],[Penalty Paid FY20 and After]]</f>
        <v>0</v>
      </c>
      <c r="CY218" s="60">
        <v>134.274</v>
      </c>
      <c r="CZ218" s="60">
        <v>748.08460000000002</v>
      </c>
      <c r="DA218" s="60">
        <v>620.36749999999995</v>
      </c>
      <c r="DB218" s="60">
        <f>Table2[[#This Row],[TOTAL Assistance Net of Recapture Penalties Through FY20]]+Table2[[#This Row],[TOTAL Assistance Net of Recapture Penalties FY20 and After]]</f>
        <v>1368.4521</v>
      </c>
      <c r="DC218" s="60">
        <v>4118.7582000000002</v>
      </c>
      <c r="DD218" s="60">
        <v>34321.207199999997</v>
      </c>
      <c r="DE218" s="60">
        <v>19029.3292</v>
      </c>
      <c r="DF218" s="60">
        <f>Table2[[#This Row],[Company Direct Tax Revenue Before Assistance Through FY20]]+Table2[[#This Row],[Company Direct Tax Revenue Before Assistance FY20 and After]]</f>
        <v>53350.536399999997</v>
      </c>
      <c r="DG218" s="60">
        <v>1978.3981000000001</v>
      </c>
      <c r="DH218" s="60">
        <v>18471.9935</v>
      </c>
      <c r="DI218" s="60">
        <v>9140.5185999999994</v>
      </c>
      <c r="DJ218" s="60">
        <f>Table2[[#This Row],[Indirect and Induced Tax Revenues FY20 and After]]+Table2[[#This Row],[Indirect and Induced Tax Revenues Through FY20]]</f>
        <v>27612.5121</v>
      </c>
      <c r="DK218" s="60">
        <v>6097.1562999999996</v>
      </c>
      <c r="DL218" s="60">
        <v>52793.200700000001</v>
      </c>
      <c r="DM218" s="60">
        <v>28169.8478</v>
      </c>
      <c r="DN218" s="60">
        <f>Table2[[#This Row],[TOTAL Tax Revenues Before Assistance FY20 and After]]+Table2[[#This Row],[TOTAL Tax Revenues Before Assistance Through FY20]]</f>
        <v>80963.048500000004</v>
      </c>
      <c r="DO218" s="60">
        <v>5962.8823000000002</v>
      </c>
      <c r="DP218" s="60">
        <v>52045.116099999999</v>
      </c>
      <c r="DQ218" s="60">
        <v>27549.480299999999</v>
      </c>
      <c r="DR218" s="60">
        <f>Table2[[#This Row],[TOTAL Tax Revenues Net of Assistance Recapture and Penalty Through FY20]]+Table2[[#This Row],[TOTAL Tax Revenues Net of Assistance Recapture and Penalty FY20 and After]]</f>
        <v>79594.596399999995</v>
      </c>
      <c r="DS218" s="60">
        <v>0</v>
      </c>
      <c r="DT218" s="60">
        <v>0</v>
      </c>
      <c r="DU218" s="60">
        <v>0</v>
      </c>
      <c r="DV218" s="60">
        <v>0</v>
      </c>
      <c r="DW218" s="74">
        <v>0</v>
      </c>
      <c r="DX218" s="74">
        <v>0</v>
      </c>
      <c r="DY218" s="74">
        <v>0</v>
      </c>
      <c r="DZ218" s="74">
        <v>335</v>
      </c>
      <c r="EA218" s="74">
        <v>0</v>
      </c>
      <c r="EB218" s="74">
        <v>0</v>
      </c>
      <c r="EC218" s="74">
        <v>0</v>
      </c>
      <c r="ED218" s="74">
        <v>335</v>
      </c>
      <c r="EE218" s="74">
        <v>0</v>
      </c>
      <c r="EF218" s="74">
        <v>0</v>
      </c>
      <c r="EG218" s="74">
        <v>0</v>
      </c>
      <c r="EH218" s="74">
        <v>100</v>
      </c>
      <c r="EI218" s="8">
        <f>Table2[[#This Row],[Total Industrial Employees FY20]]+Table2[[#This Row],[Total Restaurant Employees FY20]]+Table2[[#This Row],[Total Retail Employees FY20]]+Table2[[#This Row],[Total Other Employees FY20]]</f>
        <v>335</v>
      </c>
      <c r="EJ218" s="8">
        <f>Table2[[#This Row],[Number of Industrial Employees Earning More than Living Wage FY20]]+Table2[[#This Row],[Number of Restaurant Employees Earning More than Living Wage FY20]]+Table2[[#This Row],[Number of Retail Employees Earning More than Living Wage FY20]]+Table2[[#This Row],[Number of Other Employees Earning More than Living Wage FY20]]</f>
        <v>335</v>
      </c>
      <c r="EK218" s="72">
        <f>Table2[[#This Row],[Total Employees Earning More than Living Wage FY20]]/Table2[[#This Row],[Total Jobs FY20]]</f>
        <v>1</v>
      </c>
    </row>
    <row r="219" spans="1:141" x14ac:dyDescent="0.25">
      <c r="A219" s="9">
        <v>93954</v>
      </c>
      <c r="B219" s="11" t="s">
        <v>418</v>
      </c>
      <c r="C219" s="11" t="s">
        <v>871</v>
      </c>
      <c r="D219" s="11" t="s">
        <v>1046</v>
      </c>
      <c r="E219" s="15">
        <v>2</v>
      </c>
      <c r="F219" s="7">
        <v>544</v>
      </c>
      <c r="G219" s="7">
        <v>1209</v>
      </c>
      <c r="H219" s="7">
        <v>35915</v>
      </c>
      <c r="I219" s="7">
        <v>272148</v>
      </c>
      <c r="J219" s="7">
        <v>611110</v>
      </c>
      <c r="K219" s="11" t="s">
        <v>1097</v>
      </c>
      <c r="L219" s="11" t="s">
        <v>1402</v>
      </c>
      <c r="M219" s="11" t="s">
        <v>1396</v>
      </c>
      <c r="N219" s="18">
        <v>40000000</v>
      </c>
      <c r="O219" s="11" t="s">
        <v>1663</v>
      </c>
      <c r="P219" s="8">
        <v>1</v>
      </c>
      <c r="Q219" s="8">
        <v>5</v>
      </c>
      <c r="R219" s="8">
        <v>192</v>
      </c>
      <c r="S219" s="8">
        <v>0</v>
      </c>
      <c r="T219" s="8">
        <v>0</v>
      </c>
      <c r="U219" s="8">
        <v>198</v>
      </c>
      <c r="V219" s="8">
        <v>194</v>
      </c>
      <c r="W219" s="8">
        <v>0</v>
      </c>
      <c r="X219" s="8">
        <v>0</v>
      </c>
      <c r="Y219" s="8">
        <v>24</v>
      </c>
      <c r="Z219" s="8">
        <v>31</v>
      </c>
      <c r="AA219" s="19">
        <v>0</v>
      </c>
      <c r="AB219" s="8">
        <v>0</v>
      </c>
      <c r="AC219" s="8">
        <v>0</v>
      </c>
      <c r="AD219" s="8">
        <v>0</v>
      </c>
      <c r="AE219" s="8">
        <v>0</v>
      </c>
      <c r="AF219" s="8">
        <v>83.333333333333343</v>
      </c>
      <c r="AG219" s="8" t="s">
        <v>1686</v>
      </c>
      <c r="AH219" s="8" t="s">
        <v>1687</v>
      </c>
      <c r="AI219" s="60">
        <v>0</v>
      </c>
      <c r="AJ219" s="60">
        <v>0</v>
      </c>
      <c r="AK219" s="60">
        <v>0</v>
      </c>
      <c r="AL219" s="60">
        <f>Table2[[#This Row],[Company Direct Land Through FY20]]+Table2[[#This Row],[Company Direct Land FY20 and After]]</f>
        <v>0</v>
      </c>
      <c r="AM219" s="60">
        <v>0</v>
      </c>
      <c r="AN219" s="60">
        <v>0</v>
      </c>
      <c r="AO219" s="60">
        <v>0</v>
      </c>
      <c r="AP219" s="60">
        <f>Table2[[#This Row],[Company Direct Building Through FY20]]+Table2[[#This Row],[Company Direct Building FY20 and After]]</f>
        <v>0</v>
      </c>
      <c r="AQ219" s="60">
        <v>0</v>
      </c>
      <c r="AR219" s="60">
        <v>0</v>
      </c>
      <c r="AS219" s="60">
        <v>0</v>
      </c>
      <c r="AT219" s="60">
        <f>Table2[[#This Row],[Mortgage Recording Tax Through FY20]]+Table2[[#This Row],[Mortgage Recording Tax FY20 and After]]</f>
        <v>0</v>
      </c>
      <c r="AU219" s="60">
        <v>0</v>
      </c>
      <c r="AV219" s="60">
        <v>0</v>
      </c>
      <c r="AW219" s="60">
        <v>0</v>
      </c>
      <c r="AX219" s="60">
        <f>Table2[[#This Row],[Pilot Savings Through FY20]]+Table2[[#This Row],[Pilot Savings FY20 and After]]</f>
        <v>0</v>
      </c>
      <c r="AY219" s="60">
        <v>0</v>
      </c>
      <c r="AZ219" s="60">
        <v>0</v>
      </c>
      <c r="BA219" s="60">
        <v>0</v>
      </c>
      <c r="BB219" s="60">
        <f>Table2[[#This Row],[Mortgage Recording Tax Exemption Through FY20]]+Table2[[#This Row],[Indirect and Induced Land FY20]]</f>
        <v>77.752399999999994</v>
      </c>
      <c r="BC219" s="60">
        <v>77.752399999999994</v>
      </c>
      <c r="BD219" s="60">
        <v>428.72460000000001</v>
      </c>
      <c r="BE219" s="60">
        <v>950.00490000000002</v>
      </c>
      <c r="BF219" s="60">
        <f>Table2[[#This Row],[Indirect and Induced Land Through FY20]]+Table2[[#This Row],[Indirect and Induced Land FY20 and After]]</f>
        <v>1378.7294999999999</v>
      </c>
      <c r="BG219" s="60">
        <v>275.66750000000002</v>
      </c>
      <c r="BH219" s="60">
        <v>1520.0231000000001</v>
      </c>
      <c r="BI219" s="60">
        <v>3368.1963999999998</v>
      </c>
      <c r="BJ219" s="60">
        <f>Table2[[#This Row],[Indirect and Induced Building Through FY20]]+Table2[[#This Row],[Indirect and Induced Building FY20 and After]]</f>
        <v>4888.2195000000002</v>
      </c>
      <c r="BK219" s="60">
        <v>353.41989999999998</v>
      </c>
      <c r="BL219" s="60">
        <v>1948.7476999999999</v>
      </c>
      <c r="BM219" s="60">
        <v>4318.2012999999997</v>
      </c>
      <c r="BN219" s="60">
        <f>Table2[[#This Row],[TOTAL Real Property Related Taxes Through FY20]]+Table2[[#This Row],[TOTAL Real Property Related Taxes FY20 and After]]</f>
        <v>6266.9489999999996</v>
      </c>
      <c r="BO219" s="60">
        <v>326.2912</v>
      </c>
      <c r="BP219" s="60">
        <v>1814.4931999999999</v>
      </c>
      <c r="BQ219" s="60">
        <v>3986.7327</v>
      </c>
      <c r="BR219" s="60">
        <f>Table2[[#This Row],[Company Direct Through FY20]]+Table2[[#This Row],[Company Direct FY20 and After]]</f>
        <v>5801.2258999999995</v>
      </c>
      <c r="BS219" s="60">
        <v>0</v>
      </c>
      <c r="BT219" s="60">
        <v>0</v>
      </c>
      <c r="BU219" s="60">
        <v>0</v>
      </c>
      <c r="BV219" s="60">
        <f>Table2[[#This Row],[Sales Tax Exemption Through FY20]]+Table2[[#This Row],[Sales Tax Exemption FY20 and After]]</f>
        <v>0</v>
      </c>
      <c r="BW219" s="60">
        <v>0</v>
      </c>
      <c r="BX219" s="60">
        <v>0</v>
      </c>
      <c r="BY219" s="60">
        <v>0</v>
      </c>
      <c r="BZ219" s="60">
        <f>Table2[[#This Row],[Energy Tax Savings Through FY20]]+Table2[[#This Row],[Energy Tax Savings FY20 and After]]</f>
        <v>0</v>
      </c>
      <c r="CA219" s="60">
        <v>18.0244</v>
      </c>
      <c r="CB219" s="60">
        <v>113.4114</v>
      </c>
      <c r="CC219" s="60">
        <v>153.66489999999999</v>
      </c>
      <c r="CD219" s="60">
        <f>Table2[[#This Row],[Tax Exempt Bond Savings Through FY20]]+Table2[[#This Row],[Tax Exempt Bond Savings FY20 and After]]</f>
        <v>267.0763</v>
      </c>
      <c r="CE219" s="60">
        <v>315.1105</v>
      </c>
      <c r="CF219" s="60">
        <v>1928.1458</v>
      </c>
      <c r="CG219" s="60">
        <v>3850.1239</v>
      </c>
      <c r="CH219" s="60">
        <f>Table2[[#This Row],[Indirect and Induced Through FY20]]+Table2[[#This Row],[Indirect and Induced FY20 and After]]</f>
        <v>5778.2696999999998</v>
      </c>
      <c r="CI219" s="60">
        <v>623.37729999999999</v>
      </c>
      <c r="CJ219" s="60">
        <v>3629.2276000000002</v>
      </c>
      <c r="CK219" s="60">
        <v>7683.1917000000003</v>
      </c>
      <c r="CL219" s="60">
        <f>Table2[[#This Row],[TOTAL Income Consumption Use Taxes Through FY20]]+Table2[[#This Row],[TOTAL Income Consumption Use Taxes FY20 and After]]</f>
        <v>11312.419300000001</v>
      </c>
      <c r="CM219" s="60">
        <v>18.0244</v>
      </c>
      <c r="CN219" s="60">
        <v>113.4114</v>
      </c>
      <c r="CO219" s="60">
        <v>153.66489999999999</v>
      </c>
      <c r="CP219" s="60">
        <f>Table2[[#This Row],[Assistance Provided Through FY20]]+Table2[[#This Row],[Assistance Provided FY20 and After]]</f>
        <v>267.0763</v>
      </c>
      <c r="CQ219" s="60">
        <v>0</v>
      </c>
      <c r="CR219" s="60">
        <v>0</v>
      </c>
      <c r="CS219" s="60">
        <v>0</v>
      </c>
      <c r="CT219" s="60">
        <f>Table2[[#This Row],[Recapture Cancellation Reduction Amount Through FY20]]+Table2[[#This Row],[Recapture Cancellation Reduction Amount FY20 and After]]</f>
        <v>0</v>
      </c>
      <c r="CU219" s="60">
        <v>0</v>
      </c>
      <c r="CV219" s="60">
        <v>0</v>
      </c>
      <c r="CW219" s="60">
        <v>0</v>
      </c>
      <c r="CX219" s="60">
        <f>Table2[[#This Row],[Penalty Paid Through FY20]]+Table2[[#This Row],[Penalty Paid FY20 and After]]</f>
        <v>0</v>
      </c>
      <c r="CY219" s="60">
        <v>18.0244</v>
      </c>
      <c r="CZ219" s="60">
        <v>113.4114</v>
      </c>
      <c r="DA219" s="60">
        <v>153.66489999999999</v>
      </c>
      <c r="DB219" s="60">
        <f>Table2[[#This Row],[TOTAL Assistance Net of Recapture Penalties Through FY20]]+Table2[[#This Row],[TOTAL Assistance Net of Recapture Penalties FY20 and After]]</f>
        <v>267.0763</v>
      </c>
      <c r="DC219" s="60">
        <v>326.2912</v>
      </c>
      <c r="DD219" s="60">
        <v>1814.4931999999999</v>
      </c>
      <c r="DE219" s="60">
        <v>3986.7327</v>
      </c>
      <c r="DF219" s="60">
        <f>Table2[[#This Row],[Company Direct Tax Revenue Before Assistance Through FY20]]+Table2[[#This Row],[Company Direct Tax Revenue Before Assistance FY20 and After]]</f>
        <v>5801.2258999999995</v>
      </c>
      <c r="DG219" s="60">
        <v>668.53039999999999</v>
      </c>
      <c r="DH219" s="60">
        <v>3876.8935000000001</v>
      </c>
      <c r="DI219" s="60">
        <v>8168.3252000000002</v>
      </c>
      <c r="DJ219" s="60">
        <f>Table2[[#This Row],[Indirect and Induced Tax Revenues FY20 and After]]+Table2[[#This Row],[Indirect and Induced Tax Revenues Through FY20]]</f>
        <v>12045.218700000001</v>
      </c>
      <c r="DK219" s="60">
        <v>994.82159999999999</v>
      </c>
      <c r="DL219" s="60">
        <v>5691.3867</v>
      </c>
      <c r="DM219" s="60">
        <v>12155.0579</v>
      </c>
      <c r="DN219" s="60">
        <f>Table2[[#This Row],[TOTAL Tax Revenues Before Assistance FY20 and After]]+Table2[[#This Row],[TOTAL Tax Revenues Before Assistance Through FY20]]</f>
        <v>17846.444599999999</v>
      </c>
      <c r="DO219" s="60">
        <v>976.79719999999998</v>
      </c>
      <c r="DP219" s="60">
        <v>5577.9753000000001</v>
      </c>
      <c r="DQ219" s="60">
        <v>12001.393</v>
      </c>
      <c r="DR219" s="60">
        <f>Table2[[#This Row],[TOTAL Tax Revenues Net of Assistance Recapture and Penalty Through FY20]]+Table2[[#This Row],[TOTAL Tax Revenues Net of Assistance Recapture and Penalty FY20 and After]]</f>
        <v>17579.368300000002</v>
      </c>
      <c r="DS219" s="60">
        <v>0</v>
      </c>
      <c r="DT219" s="60">
        <v>0</v>
      </c>
      <c r="DU219" s="60">
        <v>0</v>
      </c>
      <c r="DV219" s="60">
        <v>0</v>
      </c>
      <c r="DW219" s="74">
        <v>0</v>
      </c>
      <c r="DX219" s="74">
        <v>0</v>
      </c>
      <c r="DY219" s="74">
        <v>0</v>
      </c>
      <c r="DZ219" s="74">
        <v>198</v>
      </c>
      <c r="EA219" s="74">
        <v>0</v>
      </c>
      <c r="EB219" s="74">
        <v>0</v>
      </c>
      <c r="EC219" s="74">
        <v>0</v>
      </c>
      <c r="ED219" s="74">
        <v>198</v>
      </c>
      <c r="EE219" s="74">
        <v>0</v>
      </c>
      <c r="EF219" s="74">
        <v>0</v>
      </c>
      <c r="EG219" s="74">
        <v>0</v>
      </c>
      <c r="EH219" s="74">
        <v>100</v>
      </c>
      <c r="EI219" s="8">
        <f>Table2[[#This Row],[Total Industrial Employees FY20]]+Table2[[#This Row],[Total Restaurant Employees FY20]]+Table2[[#This Row],[Total Retail Employees FY20]]+Table2[[#This Row],[Total Other Employees FY20]]</f>
        <v>198</v>
      </c>
      <c r="EJ219" s="8">
        <f>Table2[[#This Row],[Number of Industrial Employees Earning More than Living Wage FY20]]+Table2[[#This Row],[Number of Restaurant Employees Earning More than Living Wage FY20]]+Table2[[#This Row],[Number of Retail Employees Earning More than Living Wage FY20]]+Table2[[#This Row],[Number of Other Employees Earning More than Living Wage FY20]]</f>
        <v>198</v>
      </c>
      <c r="EK219" s="72">
        <f>Table2[[#This Row],[Total Employees Earning More than Living Wage FY20]]/Table2[[#This Row],[Total Jobs FY20]]</f>
        <v>1</v>
      </c>
    </row>
    <row r="220" spans="1:141" x14ac:dyDescent="0.25">
      <c r="A220" s="9">
        <v>92708</v>
      </c>
      <c r="B220" s="11" t="s">
        <v>240</v>
      </c>
      <c r="C220" s="11" t="s">
        <v>694</v>
      </c>
      <c r="D220" s="11" t="s">
        <v>1045</v>
      </c>
      <c r="E220" s="15">
        <v>26</v>
      </c>
      <c r="F220" s="7">
        <v>229</v>
      </c>
      <c r="G220" s="7">
        <v>13</v>
      </c>
      <c r="H220" s="7">
        <v>20000</v>
      </c>
      <c r="I220" s="7">
        <v>42000</v>
      </c>
      <c r="J220" s="7">
        <v>315210</v>
      </c>
      <c r="K220" s="11" t="s">
        <v>1048</v>
      </c>
      <c r="L220" s="11" t="s">
        <v>1176</v>
      </c>
      <c r="M220" s="11" t="s">
        <v>1139</v>
      </c>
      <c r="N220" s="18">
        <v>2500000</v>
      </c>
      <c r="O220" s="11" t="s">
        <v>1658</v>
      </c>
      <c r="P220" s="8">
        <v>2</v>
      </c>
      <c r="Q220" s="8">
        <v>0</v>
      </c>
      <c r="R220" s="8">
        <v>6</v>
      </c>
      <c r="S220" s="8">
        <v>0</v>
      </c>
      <c r="T220" s="8">
        <v>0</v>
      </c>
      <c r="U220" s="8">
        <v>8</v>
      </c>
      <c r="V220" s="8">
        <v>7</v>
      </c>
      <c r="W220" s="8">
        <v>0</v>
      </c>
      <c r="X220" s="8">
        <v>0</v>
      </c>
      <c r="Y220" s="8">
        <v>26</v>
      </c>
      <c r="Z220" s="8">
        <v>20</v>
      </c>
      <c r="AA220" s="19">
        <v>0</v>
      </c>
      <c r="AB220" s="8">
        <v>0</v>
      </c>
      <c r="AC220" s="8">
        <v>0</v>
      </c>
      <c r="AD220" s="8">
        <v>0</v>
      </c>
      <c r="AE220" s="8">
        <v>0</v>
      </c>
      <c r="AF220" s="8">
        <v>100</v>
      </c>
      <c r="AG220" s="8" t="s">
        <v>1686</v>
      </c>
      <c r="AH220" s="8" t="s">
        <v>1686</v>
      </c>
      <c r="AI220" s="60">
        <v>52.11</v>
      </c>
      <c r="AJ220" s="60">
        <v>332.3338</v>
      </c>
      <c r="AK220" s="60">
        <v>98.200999999999993</v>
      </c>
      <c r="AL220" s="60">
        <f>Table2[[#This Row],[Company Direct Land Through FY20]]+Table2[[#This Row],[Company Direct Land FY20 and After]]</f>
        <v>430.53480000000002</v>
      </c>
      <c r="AM220" s="60">
        <v>176.8092</v>
      </c>
      <c r="AN220" s="60">
        <v>850.67629999999997</v>
      </c>
      <c r="AO220" s="60">
        <v>333.19580000000002</v>
      </c>
      <c r="AP220" s="60">
        <f>Table2[[#This Row],[Company Direct Building Through FY20]]+Table2[[#This Row],[Company Direct Building FY20 and After]]</f>
        <v>1183.8721</v>
      </c>
      <c r="AQ220" s="60">
        <v>0</v>
      </c>
      <c r="AR220" s="60">
        <v>35.090000000000003</v>
      </c>
      <c r="AS220" s="60">
        <v>0</v>
      </c>
      <c r="AT220" s="60">
        <f>Table2[[#This Row],[Mortgage Recording Tax Through FY20]]+Table2[[#This Row],[Mortgage Recording Tax FY20 and After]]</f>
        <v>35.090000000000003</v>
      </c>
      <c r="AU220" s="60">
        <v>151.2783</v>
      </c>
      <c r="AV220" s="60">
        <v>782.19680000000005</v>
      </c>
      <c r="AW220" s="60">
        <v>285.0831</v>
      </c>
      <c r="AX220" s="60">
        <f>Table2[[#This Row],[Pilot Savings Through FY20]]+Table2[[#This Row],[Pilot Savings FY20 and After]]</f>
        <v>1067.2799</v>
      </c>
      <c r="AY220" s="60">
        <v>0</v>
      </c>
      <c r="AZ220" s="60">
        <v>35.090000000000003</v>
      </c>
      <c r="BA220" s="60">
        <v>0</v>
      </c>
      <c r="BB220" s="60">
        <f>Table2[[#This Row],[Mortgage Recording Tax Exemption Through FY20]]+Table2[[#This Row],[Indirect and Induced Land FY20]]</f>
        <v>37.4861</v>
      </c>
      <c r="BC220" s="60">
        <v>2.3961000000000001</v>
      </c>
      <c r="BD220" s="60">
        <v>176.08240000000001</v>
      </c>
      <c r="BE220" s="60">
        <v>4.5153999999999996</v>
      </c>
      <c r="BF220" s="60">
        <f>Table2[[#This Row],[Indirect and Induced Land Through FY20]]+Table2[[#This Row],[Indirect and Induced Land FY20 and After]]</f>
        <v>180.59780000000001</v>
      </c>
      <c r="BG220" s="60">
        <v>8.4954000000000001</v>
      </c>
      <c r="BH220" s="60">
        <v>624.29169999999999</v>
      </c>
      <c r="BI220" s="60">
        <v>16.009499999999999</v>
      </c>
      <c r="BJ220" s="60">
        <f>Table2[[#This Row],[Indirect and Induced Building Through FY20]]+Table2[[#This Row],[Indirect and Induced Building FY20 and After]]</f>
        <v>640.30119999999999</v>
      </c>
      <c r="BK220" s="60">
        <v>88.532399999999996</v>
      </c>
      <c r="BL220" s="60">
        <v>1201.1874</v>
      </c>
      <c r="BM220" s="60">
        <v>166.83860000000001</v>
      </c>
      <c r="BN220" s="60">
        <f>Table2[[#This Row],[TOTAL Real Property Related Taxes Through FY20]]+Table2[[#This Row],[TOTAL Real Property Related Taxes FY20 and After]]</f>
        <v>1368.0260000000001</v>
      </c>
      <c r="BO220" s="60">
        <v>18.6951</v>
      </c>
      <c r="BP220" s="60">
        <v>1408.7139</v>
      </c>
      <c r="BQ220" s="60">
        <v>35.230699999999999</v>
      </c>
      <c r="BR220" s="60">
        <f>Table2[[#This Row],[Company Direct Through FY20]]+Table2[[#This Row],[Company Direct FY20 and After]]</f>
        <v>1443.9446</v>
      </c>
      <c r="BS220" s="60">
        <v>0</v>
      </c>
      <c r="BT220" s="60">
        <v>0</v>
      </c>
      <c r="BU220" s="60">
        <v>0</v>
      </c>
      <c r="BV220" s="60">
        <f>Table2[[#This Row],[Sales Tax Exemption Through FY20]]+Table2[[#This Row],[Sales Tax Exemption FY20 and After]]</f>
        <v>0</v>
      </c>
      <c r="BW220" s="60">
        <v>0</v>
      </c>
      <c r="BX220" s="60">
        <v>0</v>
      </c>
      <c r="BY220" s="60">
        <v>0</v>
      </c>
      <c r="BZ220" s="60">
        <f>Table2[[#This Row],[Energy Tax Savings Through FY20]]+Table2[[#This Row],[Energy Tax Savings FY20 and After]]</f>
        <v>0</v>
      </c>
      <c r="CA220" s="60">
        <v>0</v>
      </c>
      <c r="CB220" s="60">
        <v>0</v>
      </c>
      <c r="CC220" s="60">
        <v>0</v>
      </c>
      <c r="CD220" s="60">
        <f>Table2[[#This Row],[Tax Exempt Bond Savings Through FY20]]+Table2[[#This Row],[Tax Exempt Bond Savings FY20 and After]]</f>
        <v>0</v>
      </c>
      <c r="CE220" s="60">
        <v>10.846299999999999</v>
      </c>
      <c r="CF220" s="60">
        <v>1049.4238</v>
      </c>
      <c r="CG220" s="60">
        <v>20.439800000000002</v>
      </c>
      <c r="CH220" s="60">
        <f>Table2[[#This Row],[Indirect and Induced Through FY20]]+Table2[[#This Row],[Indirect and Induced FY20 and After]]</f>
        <v>1069.8636000000001</v>
      </c>
      <c r="CI220" s="60">
        <v>29.541399999999999</v>
      </c>
      <c r="CJ220" s="60">
        <v>2458.1377000000002</v>
      </c>
      <c r="CK220" s="60">
        <v>55.670499999999997</v>
      </c>
      <c r="CL220" s="60">
        <f>Table2[[#This Row],[TOTAL Income Consumption Use Taxes Through FY20]]+Table2[[#This Row],[TOTAL Income Consumption Use Taxes FY20 and After]]</f>
        <v>2513.8082000000004</v>
      </c>
      <c r="CM220" s="60">
        <v>151.2783</v>
      </c>
      <c r="CN220" s="60">
        <v>817.28679999999997</v>
      </c>
      <c r="CO220" s="60">
        <v>285.0831</v>
      </c>
      <c r="CP220" s="60">
        <f>Table2[[#This Row],[Assistance Provided Through FY20]]+Table2[[#This Row],[Assistance Provided FY20 and After]]</f>
        <v>1102.3698999999999</v>
      </c>
      <c r="CQ220" s="60">
        <v>0</v>
      </c>
      <c r="CR220" s="60">
        <v>0</v>
      </c>
      <c r="CS220" s="60">
        <v>0</v>
      </c>
      <c r="CT220" s="60">
        <f>Table2[[#This Row],[Recapture Cancellation Reduction Amount Through FY20]]+Table2[[#This Row],[Recapture Cancellation Reduction Amount FY20 and After]]</f>
        <v>0</v>
      </c>
      <c r="CU220" s="60">
        <v>0</v>
      </c>
      <c r="CV220" s="60">
        <v>0</v>
      </c>
      <c r="CW220" s="60">
        <v>0</v>
      </c>
      <c r="CX220" s="60">
        <f>Table2[[#This Row],[Penalty Paid Through FY20]]+Table2[[#This Row],[Penalty Paid FY20 and After]]</f>
        <v>0</v>
      </c>
      <c r="CY220" s="60">
        <v>151.2783</v>
      </c>
      <c r="CZ220" s="60">
        <v>817.28679999999997</v>
      </c>
      <c r="DA220" s="60">
        <v>285.0831</v>
      </c>
      <c r="DB220" s="60">
        <f>Table2[[#This Row],[TOTAL Assistance Net of Recapture Penalties Through FY20]]+Table2[[#This Row],[TOTAL Assistance Net of Recapture Penalties FY20 and After]]</f>
        <v>1102.3698999999999</v>
      </c>
      <c r="DC220" s="60">
        <v>247.61429999999999</v>
      </c>
      <c r="DD220" s="60">
        <v>2626.8139999999999</v>
      </c>
      <c r="DE220" s="60">
        <v>466.6275</v>
      </c>
      <c r="DF220" s="60">
        <f>Table2[[#This Row],[Company Direct Tax Revenue Before Assistance Through FY20]]+Table2[[#This Row],[Company Direct Tax Revenue Before Assistance FY20 and After]]</f>
        <v>3093.4414999999999</v>
      </c>
      <c r="DG220" s="60">
        <v>21.7378</v>
      </c>
      <c r="DH220" s="60">
        <v>1849.7979</v>
      </c>
      <c r="DI220" s="60">
        <v>40.964700000000001</v>
      </c>
      <c r="DJ220" s="60">
        <f>Table2[[#This Row],[Indirect and Induced Tax Revenues FY20 and After]]+Table2[[#This Row],[Indirect and Induced Tax Revenues Through FY20]]</f>
        <v>1890.7626</v>
      </c>
      <c r="DK220" s="60">
        <v>269.35210000000001</v>
      </c>
      <c r="DL220" s="60">
        <v>4476.6118999999999</v>
      </c>
      <c r="DM220" s="60">
        <v>507.59219999999999</v>
      </c>
      <c r="DN220" s="60">
        <f>Table2[[#This Row],[TOTAL Tax Revenues Before Assistance FY20 and After]]+Table2[[#This Row],[TOTAL Tax Revenues Before Assistance Through FY20]]</f>
        <v>4984.2040999999999</v>
      </c>
      <c r="DO220" s="60">
        <v>118.07380000000001</v>
      </c>
      <c r="DP220" s="60">
        <v>3659.3251</v>
      </c>
      <c r="DQ220" s="60">
        <v>222.50909999999999</v>
      </c>
      <c r="DR220" s="60">
        <f>Table2[[#This Row],[TOTAL Tax Revenues Net of Assistance Recapture and Penalty Through FY20]]+Table2[[#This Row],[TOTAL Tax Revenues Net of Assistance Recapture and Penalty FY20 and After]]</f>
        <v>3881.8342000000002</v>
      </c>
      <c r="DS220" s="60">
        <v>0</v>
      </c>
      <c r="DT220" s="60">
        <v>0</v>
      </c>
      <c r="DU220" s="60">
        <v>0</v>
      </c>
      <c r="DV220" s="60">
        <v>0</v>
      </c>
      <c r="DW220" s="74">
        <v>0</v>
      </c>
      <c r="DX220" s="74">
        <v>0</v>
      </c>
      <c r="DY220" s="74">
        <v>0</v>
      </c>
      <c r="DZ220" s="74">
        <v>8</v>
      </c>
      <c r="EA220" s="74">
        <v>0</v>
      </c>
      <c r="EB220" s="74">
        <v>0</v>
      </c>
      <c r="EC220" s="74">
        <v>0</v>
      </c>
      <c r="ED220" s="74">
        <v>8</v>
      </c>
      <c r="EE220" s="74">
        <v>0</v>
      </c>
      <c r="EF220" s="74">
        <v>0</v>
      </c>
      <c r="EG220" s="74">
        <v>0</v>
      </c>
      <c r="EH220" s="74">
        <v>100</v>
      </c>
      <c r="EI220" s="8">
        <f>Table2[[#This Row],[Total Industrial Employees FY20]]+Table2[[#This Row],[Total Restaurant Employees FY20]]+Table2[[#This Row],[Total Retail Employees FY20]]+Table2[[#This Row],[Total Other Employees FY20]]</f>
        <v>8</v>
      </c>
      <c r="EJ220" s="8">
        <f>Table2[[#This Row],[Number of Industrial Employees Earning More than Living Wage FY20]]+Table2[[#This Row],[Number of Restaurant Employees Earning More than Living Wage FY20]]+Table2[[#This Row],[Number of Retail Employees Earning More than Living Wage FY20]]+Table2[[#This Row],[Number of Other Employees Earning More than Living Wage FY20]]</f>
        <v>8</v>
      </c>
      <c r="EK220" s="72">
        <f>Table2[[#This Row],[Total Employees Earning More than Living Wage FY20]]/Table2[[#This Row],[Total Jobs FY20]]</f>
        <v>1</v>
      </c>
    </row>
    <row r="221" spans="1:141" x14ac:dyDescent="0.25">
      <c r="A221" s="9">
        <v>93218</v>
      </c>
      <c r="B221" s="11" t="s">
        <v>315</v>
      </c>
      <c r="C221" s="11" t="s">
        <v>768</v>
      </c>
      <c r="D221" s="11" t="s">
        <v>1044</v>
      </c>
      <c r="E221" s="15">
        <v>34</v>
      </c>
      <c r="F221" s="7">
        <v>3082</v>
      </c>
      <c r="G221" s="7">
        <v>73</v>
      </c>
      <c r="H221" s="7">
        <v>52430</v>
      </c>
      <c r="I221" s="7">
        <v>72000</v>
      </c>
      <c r="J221" s="7">
        <v>531120</v>
      </c>
      <c r="K221" s="11" t="s">
        <v>1048</v>
      </c>
      <c r="L221" s="11" t="s">
        <v>1268</v>
      </c>
      <c r="M221" s="11" t="s">
        <v>1113</v>
      </c>
      <c r="N221" s="18">
        <v>11004000</v>
      </c>
      <c r="O221" s="11" t="s">
        <v>1661</v>
      </c>
      <c r="P221" s="8">
        <v>11</v>
      </c>
      <c r="Q221" s="8">
        <v>4</v>
      </c>
      <c r="R221" s="8">
        <v>44</v>
      </c>
      <c r="S221" s="8">
        <v>1</v>
      </c>
      <c r="T221" s="8">
        <v>0</v>
      </c>
      <c r="U221" s="8">
        <v>60</v>
      </c>
      <c r="V221" s="8">
        <v>52</v>
      </c>
      <c r="W221" s="8">
        <v>0</v>
      </c>
      <c r="X221" s="8">
        <v>0</v>
      </c>
      <c r="Y221" s="8">
        <v>0</v>
      </c>
      <c r="Z221" s="8">
        <v>100</v>
      </c>
      <c r="AA221" s="19">
        <v>0</v>
      </c>
      <c r="AB221" s="8">
        <v>0</v>
      </c>
      <c r="AC221" s="8">
        <v>0</v>
      </c>
      <c r="AD221" s="8">
        <v>0</v>
      </c>
      <c r="AE221" s="8">
        <v>0</v>
      </c>
      <c r="AF221" s="8">
        <v>81.666666666666671</v>
      </c>
      <c r="AG221" s="8" t="s">
        <v>1686</v>
      </c>
      <c r="AH221" s="8" t="s">
        <v>1687</v>
      </c>
      <c r="AI221" s="60">
        <v>36.8292</v>
      </c>
      <c r="AJ221" s="60">
        <v>435.1814</v>
      </c>
      <c r="AK221" s="60">
        <v>91.757599999999996</v>
      </c>
      <c r="AL221" s="60">
        <f>Table2[[#This Row],[Company Direct Land Through FY20]]+Table2[[#This Row],[Company Direct Land FY20 and After]]</f>
        <v>526.93899999999996</v>
      </c>
      <c r="AM221" s="60">
        <v>68.397199999999998</v>
      </c>
      <c r="AN221" s="60">
        <v>851.90179999999998</v>
      </c>
      <c r="AO221" s="60">
        <v>170.4076</v>
      </c>
      <c r="AP221" s="60">
        <f>Table2[[#This Row],[Company Direct Building Through FY20]]+Table2[[#This Row],[Company Direct Building FY20 and After]]</f>
        <v>1022.3094</v>
      </c>
      <c r="AQ221" s="60">
        <v>0</v>
      </c>
      <c r="AR221" s="60">
        <v>0</v>
      </c>
      <c r="AS221" s="60">
        <v>0</v>
      </c>
      <c r="AT221" s="60">
        <f>Table2[[#This Row],[Mortgage Recording Tax Through FY20]]+Table2[[#This Row],[Mortgage Recording Tax FY20 and After]]</f>
        <v>0</v>
      </c>
      <c r="AU221" s="60">
        <v>105.2264</v>
      </c>
      <c r="AV221" s="60">
        <v>925.91070000000002</v>
      </c>
      <c r="AW221" s="60">
        <v>262.16500000000002</v>
      </c>
      <c r="AX221" s="60">
        <f>Table2[[#This Row],[Pilot Savings Through FY20]]+Table2[[#This Row],[Pilot Savings FY20 and After]]</f>
        <v>1188.0757000000001</v>
      </c>
      <c r="AY221" s="60">
        <v>0</v>
      </c>
      <c r="AZ221" s="60">
        <v>0</v>
      </c>
      <c r="BA221" s="60">
        <v>0</v>
      </c>
      <c r="BB221" s="60">
        <f>Table2[[#This Row],[Mortgage Recording Tax Exemption Through FY20]]+Table2[[#This Row],[Indirect and Induced Land FY20]]</f>
        <v>29.1692</v>
      </c>
      <c r="BC221" s="60">
        <v>29.1692</v>
      </c>
      <c r="BD221" s="60">
        <v>401.73680000000002</v>
      </c>
      <c r="BE221" s="60">
        <v>72.673199999999994</v>
      </c>
      <c r="BF221" s="60">
        <f>Table2[[#This Row],[Indirect and Induced Land Through FY20]]+Table2[[#This Row],[Indirect and Induced Land FY20 and After]]</f>
        <v>474.41</v>
      </c>
      <c r="BG221" s="60">
        <v>103.4182</v>
      </c>
      <c r="BH221" s="60">
        <v>1424.3402000000001</v>
      </c>
      <c r="BI221" s="60">
        <v>257.6601</v>
      </c>
      <c r="BJ221" s="60">
        <f>Table2[[#This Row],[Indirect and Induced Building Through FY20]]+Table2[[#This Row],[Indirect and Induced Building FY20 and After]]</f>
        <v>1682.0003000000002</v>
      </c>
      <c r="BK221" s="60">
        <v>132.5874</v>
      </c>
      <c r="BL221" s="60">
        <v>2187.2494999999999</v>
      </c>
      <c r="BM221" s="60">
        <v>330.33350000000002</v>
      </c>
      <c r="BN221" s="60">
        <f>Table2[[#This Row],[TOTAL Real Property Related Taxes Through FY20]]+Table2[[#This Row],[TOTAL Real Property Related Taxes FY20 and After]]</f>
        <v>2517.5830000000001</v>
      </c>
      <c r="BO221" s="60">
        <v>347.28370000000001</v>
      </c>
      <c r="BP221" s="60">
        <v>5710.4246999999996</v>
      </c>
      <c r="BQ221" s="60">
        <v>865.23649999999998</v>
      </c>
      <c r="BR221" s="60">
        <f>Table2[[#This Row],[Company Direct Through FY20]]+Table2[[#This Row],[Company Direct FY20 and After]]</f>
        <v>6575.6611999999996</v>
      </c>
      <c r="BS221" s="60">
        <v>0</v>
      </c>
      <c r="BT221" s="60">
        <v>0</v>
      </c>
      <c r="BU221" s="60">
        <v>0</v>
      </c>
      <c r="BV221" s="60">
        <f>Table2[[#This Row],[Sales Tax Exemption Through FY20]]+Table2[[#This Row],[Sales Tax Exemption FY20 and After]]</f>
        <v>0</v>
      </c>
      <c r="BW221" s="60">
        <v>0</v>
      </c>
      <c r="BX221" s="60">
        <v>0</v>
      </c>
      <c r="BY221" s="60">
        <v>0</v>
      </c>
      <c r="BZ221" s="60">
        <f>Table2[[#This Row],[Energy Tax Savings Through FY20]]+Table2[[#This Row],[Energy Tax Savings FY20 and After]]</f>
        <v>0</v>
      </c>
      <c r="CA221" s="60">
        <v>0</v>
      </c>
      <c r="CB221" s="60">
        <v>0</v>
      </c>
      <c r="CC221" s="60">
        <v>0</v>
      </c>
      <c r="CD221" s="60">
        <f>Table2[[#This Row],[Tax Exempt Bond Savings Through FY20]]+Table2[[#This Row],[Tax Exempt Bond Savings FY20 and After]]</f>
        <v>0</v>
      </c>
      <c r="CE221" s="60">
        <v>143.7448</v>
      </c>
      <c r="CF221" s="60">
        <v>2405.3078999999998</v>
      </c>
      <c r="CG221" s="60">
        <v>358.13159999999999</v>
      </c>
      <c r="CH221" s="60">
        <f>Table2[[#This Row],[Indirect and Induced Through FY20]]+Table2[[#This Row],[Indirect and Induced FY20 and After]]</f>
        <v>2763.4395</v>
      </c>
      <c r="CI221" s="60">
        <v>491.02850000000001</v>
      </c>
      <c r="CJ221" s="60">
        <v>8115.7326000000003</v>
      </c>
      <c r="CK221" s="60">
        <v>1223.3680999999999</v>
      </c>
      <c r="CL221" s="60">
        <f>Table2[[#This Row],[TOTAL Income Consumption Use Taxes Through FY20]]+Table2[[#This Row],[TOTAL Income Consumption Use Taxes FY20 and After]]</f>
        <v>9339.1007000000009</v>
      </c>
      <c r="CM221" s="60">
        <v>105.2264</v>
      </c>
      <c r="CN221" s="60">
        <v>925.91070000000002</v>
      </c>
      <c r="CO221" s="60">
        <v>262.16500000000002</v>
      </c>
      <c r="CP221" s="60">
        <f>Table2[[#This Row],[Assistance Provided Through FY20]]+Table2[[#This Row],[Assistance Provided FY20 and After]]</f>
        <v>1188.0757000000001</v>
      </c>
      <c r="CQ221" s="60">
        <v>0</v>
      </c>
      <c r="CR221" s="60">
        <v>0</v>
      </c>
      <c r="CS221" s="60">
        <v>0</v>
      </c>
      <c r="CT221" s="60">
        <f>Table2[[#This Row],[Recapture Cancellation Reduction Amount Through FY20]]+Table2[[#This Row],[Recapture Cancellation Reduction Amount FY20 and After]]</f>
        <v>0</v>
      </c>
      <c r="CU221" s="60">
        <v>0</v>
      </c>
      <c r="CV221" s="60">
        <v>0</v>
      </c>
      <c r="CW221" s="60">
        <v>0</v>
      </c>
      <c r="CX221" s="60">
        <f>Table2[[#This Row],[Penalty Paid Through FY20]]+Table2[[#This Row],[Penalty Paid FY20 and After]]</f>
        <v>0</v>
      </c>
      <c r="CY221" s="60">
        <v>105.2264</v>
      </c>
      <c r="CZ221" s="60">
        <v>925.91070000000002</v>
      </c>
      <c r="DA221" s="60">
        <v>262.16500000000002</v>
      </c>
      <c r="DB221" s="60">
        <f>Table2[[#This Row],[TOTAL Assistance Net of Recapture Penalties Through FY20]]+Table2[[#This Row],[TOTAL Assistance Net of Recapture Penalties FY20 and After]]</f>
        <v>1188.0757000000001</v>
      </c>
      <c r="DC221" s="60">
        <v>452.51010000000002</v>
      </c>
      <c r="DD221" s="60">
        <v>6997.5078999999996</v>
      </c>
      <c r="DE221" s="60">
        <v>1127.4016999999999</v>
      </c>
      <c r="DF221" s="60">
        <f>Table2[[#This Row],[Company Direct Tax Revenue Before Assistance Through FY20]]+Table2[[#This Row],[Company Direct Tax Revenue Before Assistance FY20 and After]]</f>
        <v>8124.909599999999</v>
      </c>
      <c r="DG221" s="60">
        <v>276.3322</v>
      </c>
      <c r="DH221" s="60">
        <v>4231.3849</v>
      </c>
      <c r="DI221" s="60">
        <v>688.46489999999994</v>
      </c>
      <c r="DJ221" s="60">
        <f>Table2[[#This Row],[Indirect and Induced Tax Revenues FY20 and After]]+Table2[[#This Row],[Indirect and Induced Tax Revenues Through FY20]]</f>
        <v>4919.8498</v>
      </c>
      <c r="DK221" s="60">
        <v>728.84230000000002</v>
      </c>
      <c r="DL221" s="60">
        <v>11228.8928</v>
      </c>
      <c r="DM221" s="60">
        <v>1815.8666000000001</v>
      </c>
      <c r="DN221" s="60">
        <f>Table2[[#This Row],[TOTAL Tax Revenues Before Assistance FY20 and After]]+Table2[[#This Row],[TOTAL Tax Revenues Before Assistance Through FY20]]</f>
        <v>13044.759399999999</v>
      </c>
      <c r="DO221" s="60">
        <v>623.61590000000001</v>
      </c>
      <c r="DP221" s="60">
        <v>10302.982099999999</v>
      </c>
      <c r="DQ221" s="60">
        <v>1553.7016000000001</v>
      </c>
      <c r="DR221" s="60">
        <f>Table2[[#This Row],[TOTAL Tax Revenues Net of Assistance Recapture and Penalty Through FY20]]+Table2[[#This Row],[TOTAL Tax Revenues Net of Assistance Recapture and Penalty FY20 and After]]</f>
        <v>11856.6837</v>
      </c>
      <c r="DS221" s="60">
        <v>0</v>
      </c>
      <c r="DT221" s="60">
        <v>0</v>
      </c>
      <c r="DU221" s="60">
        <v>0</v>
      </c>
      <c r="DV221" s="60">
        <v>0</v>
      </c>
      <c r="DW221" s="74">
        <v>58</v>
      </c>
      <c r="DX221" s="74">
        <v>0</v>
      </c>
      <c r="DY221" s="74">
        <v>0</v>
      </c>
      <c r="DZ221" s="74">
        <v>2</v>
      </c>
      <c r="EA221" s="74">
        <v>57</v>
      </c>
      <c r="EB221" s="74">
        <v>0</v>
      </c>
      <c r="EC221" s="74">
        <v>0</v>
      </c>
      <c r="ED221" s="74">
        <v>2</v>
      </c>
      <c r="EE221" s="74">
        <v>98.28</v>
      </c>
      <c r="EF221" s="74">
        <v>0</v>
      </c>
      <c r="EG221" s="74">
        <v>0</v>
      </c>
      <c r="EH221" s="74">
        <v>100</v>
      </c>
      <c r="EI221" s="8">
        <f>Table2[[#This Row],[Total Industrial Employees FY20]]+Table2[[#This Row],[Total Restaurant Employees FY20]]+Table2[[#This Row],[Total Retail Employees FY20]]+Table2[[#This Row],[Total Other Employees FY20]]</f>
        <v>60</v>
      </c>
      <c r="EJ221" s="8">
        <f>Table2[[#This Row],[Number of Industrial Employees Earning More than Living Wage FY20]]+Table2[[#This Row],[Number of Restaurant Employees Earning More than Living Wage FY20]]+Table2[[#This Row],[Number of Retail Employees Earning More than Living Wage FY20]]+Table2[[#This Row],[Number of Other Employees Earning More than Living Wage FY20]]</f>
        <v>59</v>
      </c>
      <c r="EK221" s="70">
        <f>Table2[[#This Row],[Total Employees Earning More than Living Wage FY20]]/Table2[[#This Row],[Total Jobs FY20]]</f>
        <v>0.98333333333333328</v>
      </c>
    </row>
    <row r="222" spans="1:141" x14ac:dyDescent="0.25">
      <c r="A222" s="9">
        <v>94142</v>
      </c>
      <c r="B222" s="11" t="s">
        <v>526</v>
      </c>
      <c r="C222" s="11" t="s">
        <v>975</v>
      </c>
      <c r="D222" s="11" t="s">
        <v>1044</v>
      </c>
      <c r="E222" s="15">
        <v>34</v>
      </c>
      <c r="F222" s="7">
        <v>2918</v>
      </c>
      <c r="G222" s="7">
        <v>7</v>
      </c>
      <c r="H222" s="7">
        <v>7500</v>
      </c>
      <c r="I222" s="7">
        <v>7500</v>
      </c>
      <c r="J222" s="7">
        <v>312120</v>
      </c>
      <c r="K222" s="11" t="s">
        <v>1048</v>
      </c>
      <c r="L222" s="11" t="s">
        <v>1555</v>
      </c>
      <c r="M222" s="11" t="s">
        <v>1357</v>
      </c>
      <c r="N222" s="18">
        <v>4200000</v>
      </c>
      <c r="O222" s="11" t="s">
        <v>1675</v>
      </c>
      <c r="P222" s="8">
        <v>7</v>
      </c>
      <c r="Q222" s="8">
        <v>0</v>
      </c>
      <c r="R222" s="8">
        <v>9</v>
      </c>
      <c r="S222" s="8">
        <v>0</v>
      </c>
      <c r="T222" s="8">
        <v>0</v>
      </c>
      <c r="U222" s="8">
        <v>16</v>
      </c>
      <c r="V222" s="8">
        <v>12</v>
      </c>
      <c r="W222" s="8">
        <v>0</v>
      </c>
      <c r="X222" s="8">
        <v>0</v>
      </c>
      <c r="Y222" s="8">
        <v>2</v>
      </c>
      <c r="Z222" s="8">
        <v>12</v>
      </c>
      <c r="AA222" s="19">
        <v>0</v>
      </c>
      <c r="AB222" s="8">
        <v>0</v>
      </c>
      <c r="AC222" s="8">
        <v>0</v>
      </c>
      <c r="AD222" s="8">
        <v>0</v>
      </c>
      <c r="AE222" s="8">
        <v>0</v>
      </c>
      <c r="AF222" s="8">
        <v>100</v>
      </c>
      <c r="AG222" s="8" t="s">
        <v>1686</v>
      </c>
      <c r="AH222" s="8" t="s">
        <v>1687</v>
      </c>
      <c r="AI222" s="60">
        <v>15.8954</v>
      </c>
      <c r="AJ222" s="60">
        <v>41.520499999999998</v>
      </c>
      <c r="AK222" s="60">
        <v>247.5136</v>
      </c>
      <c r="AL222" s="60">
        <f>Table2[[#This Row],[Company Direct Land Through FY20]]+Table2[[#This Row],[Company Direct Land FY20 and After]]</f>
        <v>289.03409999999997</v>
      </c>
      <c r="AM222" s="60">
        <v>29.52</v>
      </c>
      <c r="AN222" s="60">
        <v>77.109399999999994</v>
      </c>
      <c r="AO222" s="60">
        <v>459.66699999999997</v>
      </c>
      <c r="AP222" s="60">
        <f>Table2[[#This Row],[Company Direct Building Through FY20]]+Table2[[#This Row],[Company Direct Building FY20 and After]]</f>
        <v>536.77639999999997</v>
      </c>
      <c r="AQ222" s="60">
        <v>0</v>
      </c>
      <c r="AR222" s="60">
        <v>58.867199999999997</v>
      </c>
      <c r="AS222" s="60">
        <v>0</v>
      </c>
      <c r="AT222" s="60">
        <f>Table2[[#This Row],[Mortgage Recording Tax Through FY20]]+Table2[[#This Row],[Mortgage Recording Tax FY20 and After]]</f>
        <v>58.867199999999997</v>
      </c>
      <c r="AU222" s="60">
        <v>14.8101</v>
      </c>
      <c r="AV222" s="60">
        <v>13.119</v>
      </c>
      <c r="AW222" s="60">
        <v>230.6147</v>
      </c>
      <c r="AX222" s="60">
        <f>Table2[[#This Row],[Pilot Savings Through FY20]]+Table2[[#This Row],[Pilot Savings FY20 and After]]</f>
        <v>243.7337</v>
      </c>
      <c r="AY222" s="60">
        <v>0</v>
      </c>
      <c r="AZ222" s="60">
        <v>58.867199999999997</v>
      </c>
      <c r="BA222" s="60">
        <v>0</v>
      </c>
      <c r="BB222" s="60">
        <f>Table2[[#This Row],[Mortgage Recording Tax Exemption Through FY20]]+Table2[[#This Row],[Indirect and Induced Land FY20]]</f>
        <v>66.678799999999995</v>
      </c>
      <c r="BC222" s="60">
        <v>7.8116000000000003</v>
      </c>
      <c r="BD222" s="60">
        <v>21.762699999999999</v>
      </c>
      <c r="BE222" s="60">
        <v>121.6369</v>
      </c>
      <c r="BF222" s="60">
        <f>Table2[[#This Row],[Indirect and Induced Land Through FY20]]+Table2[[#This Row],[Indirect and Induced Land FY20 and After]]</f>
        <v>143.39959999999999</v>
      </c>
      <c r="BG222" s="60">
        <v>27.695699999999999</v>
      </c>
      <c r="BH222" s="60">
        <v>77.158699999999996</v>
      </c>
      <c r="BI222" s="60">
        <v>431.26010000000002</v>
      </c>
      <c r="BJ222" s="60">
        <f>Table2[[#This Row],[Indirect and Induced Building Through FY20]]+Table2[[#This Row],[Indirect and Induced Building FY20 and After]]</f>
        <v>508.41880000000003</v>
      </c>
      <c r="BK222" s="60">
        <v>66.1126</v>
      </c>
      <c r="BL222" s="60">
        <v>204.4323</v>
      </c>
      <c r="BM222" s="60">
        <v>1029.4629</v>
      </c>
      <c r="BN222" s="60">
        <f>Table2[[#This Row],[TOTAL Real Property Related Taxes Through FY20]]+Table2[[#This Row],[TOTAL Real Property Related Taxes FY20 and After]]</f>
        <v>1233.8951999999999</v>
      </c>
      <c r="BO222" s="60">
        <v>146.9546</v>
      </c>
      <c r="BP222" s="60">
        <v>426.77789999999999</v>
      </c>
      <c r="BQ222" s="60">
        <v>2288.288</v>
      </c>
      <c r="BR222" s="60">
        <f>Table2[[#This Row],[Company Direct Through FY20]]+Table2[[#This Row],[Company Direct FY20 and After]]</f>
        <v>2715.0659000000001</v>
      </c>
      <c r="BS222" s="60">
        <v>0</v>
      </c>
      <c r="BT222" s="60">
        <v>0</v>
      </c>
      <c r="BU222" s="60">
        <v>0</v>
      </c>
      <c r="BV222" s="60">
        <f>Table2[[#This Row],[Sales Tax Exemption Through FY20]]+Table2[[#This Row],[Sales Tax Exemption FY20 and After]]</f>
        <v>0</v>
      </c>
      <c r="BW222" s="60">
        <v>0</v>
      </c>
      <c r="BX222" s="60">
        <v>0</v>
      </c>
      <c r="BY222" s="60">
        <v>0</v>
      </c>
      <c r="BZ222" s="60">
        <f>Table2[[#This Row],[Energy Tax Savings Through FY20]]+Table2[[#This Row],[Energy Tax Savings FY20 and After]]</f>
        <v>0</v>
      </c>
      <c r="CA222" s="60">
        <v>0</v>
      </c>
      <c r="CB222" s="60">
        <v>0</v>
      </c>
      <c r="CC222" s="60">
        <v>0</v>
      </c>
      <c r="CD222" s="60">
        <f>Table2[[#This Row],[Tax Exempt Bond Savings Through FY20]]+Table2[[#This Row],[Tax Exempt Bond Savings FY20 and After]]</f>
        <v>0</v>
      </c>
      <c r="CE222" s="60">
        <v>38.4953</v>
      </c>
      <c r="CF222" s="60">
        <v>112.44459999999999</v>
      </c>
      <c r="CG222" s="60">
        <v>599.42510000000004</v>
      </c>
      <c r="CH222" s="60">
        <f>Table2[[#This Row],[Indirect and Induced Through FY20]]+Table2[[#This Row],[Indirect and Induced FY20 and After]]</f>
        <v>711.86970000000008</v>
      </c>
      <c r="CI222" s="60">
        <v>185.44990000000001</v>
      </c>
      <c r="CJ222" s="60">
        <v>539.22249999999997</v>
      </c>
      <c r="CK222" s="60">
        <v>2887.7130999999999</v>
      </c>
      <c r="CL222" s="60">
        <f>Table2[[#This Row],[TOTAL Income Consumption Use Taxes Through FY20]]+Table2[[#This Row],[TOTAL Income Consumption Use Taxes FY20 and After]]</f>
        <v>3426.9355999999998</v>
      </c>
      <c r="CM222" s="60">
        <v>14.8101</v>
      </c>
      <c r="CN222" s="60">
        <v>71.986199999999997</v>
      </c>
      <c r="CO222" s="60">
        <v>230.6147</v>
      </c>
      <c r="CP222" s="60">
        <f>Table2[[#This Row],[Assistance Provided Through FY20]]+Table2[[#This Row],[Assistance Provided FY20 and After]]</f>
        <v>302.60090000000002</v>
      </c>
      <c r="CQ222" s="60">
        <v>0</v>
      </c>
      <c r="CR222" s="60">
        <v>0</v>
      </c>
      <c r="CS222" s="60">
        <v>0</v>
      </c>
      <c r="CT222" s="60">
        <f>Table2[[#This Row],[Recapture Cancellation Reduction Amount Through FY20]]+Table2[[#This Row],[Recapture Cancellation Reduction Amount FY20 and After]]</f>
        <v>0</v>
      </c>
      <c r="CU222" s="60">
        <v>0</v>
      </c>
      <c r="CV222" s="60">
        <v>0</v>
      </c>
      <c r="CW222" s="60">
        <v>0</v>
      </c>
      <c r="CX222" s="60">
        <f>Table2[[#This Row],[Penalty Paid Through FY20]]+Table2[[#This Row],[Penalty Paid FY20 and After]]</f>
        <v>0</v>
      </c>
      <c r="CY222" s="60">
        <v>14.8101</v>
      </c>
      <c r="CZ222" s="60">
        <v>71.986199999999997</v>
      </c>
      <c r="DA222" s="60">
        <v>230.6147</v>
      </c>
      <c r="DB222" s="60">
        <f>Table2[[#This Row],[TOTAL Assistance Net of Recapture Penalties Through FY20]]+Table2[[#This Row],[TOTAL Assistance Net of Recapture Penalties FY20 and After]]</f>
        <v>302.60090000000002</v>
      </c>
      <c r="DC222" s="60">
        <v>192.37</v>
      </c>
      <c r="DD222" s="60">
        <v>604.27499999999998</v>
      </c>
      <c r="DE222" s="60">
        <v>2995.4686000000002</v>
      </c>
      <c r="DF222" s="60">
        <f>Table2[[#This Row],[Company Direct Tax Revenue Before Assistance Through FY20]]+Table2[[#This Row],[Company Direct Tax Revenue Before Assistance FY20 and After]]</f>
        <v>3599.7436000000002</v>
      </c>
      <c r="DG222" s="60">
        <v>74.002600000000001</v>
      </c>
      <c r="DH222" s="60">
        <v>211.36600000000001</v>
      </c>
      <c r="DI222" s="60">
        <v>1152.3221000000001</v>
      </c>
      <c r="DJ222" s="60">
        <f>Table2[[#This Row],[Indirect and Induced Tax Revenues FY20 and After]]+Table2[[#This Row],[Indirect and Induced Tax Revenues Through FY20]]</f>
        <v>1363.6881000000001</v>
      </c>
      <c r="DK222" s="60">
        <v>266.37259999999998</v>
      </c>
      <c r="DL222" s="60">
        <v>815.64099999999996</v>
      </c>
      <c r="DM222" s="60">
        <v>4147.7906999999996</v>
      </c>
      <c r="DN222" s="60">
        <f>Table2[[#This Row],[TOTAL Tax Revenues Before Assistance FY20 and After]]+Table2[[#This Row],[TOTAL Tax Revenues Before Assistance Through FY20]]</f>
        <v>4963.4316999999992</v>
      </c>
      <c r="DO222" s="60">
        <v>251.5625</v>
      </c>
      <c r="DP222" s="60">
        <v>743.65480000000002</v>
      </c>
      <c r="DQ222" s="60">
        <v>3917.1759999999999</v>
      </c>
      <c r="DR222" s="60">
        <f>Table2[[#This Row],[TOTAL Tax Revenues Net of Assistance Recapture and Penalty Through FY20]]+Table2[[#This Row],[TOTAL Tax Revenues Net of Assistance Recapture and Penalty FY20 and After]]</f>
        <v>4660.8307999999997</v>
      </c>
      <c r="DS222" s="60">
        <v>0</v>
      </c>
      <c r="DT222" s="60">
        <v>0</v>
      </c>
      <c r="DU222" s="60">
        <v>0</v>
      </c>
      <c r="DV222" s="60">
        <v>0</v>
      </c>
      <c r="DW222" s="74">
        <v>7</v>
      </c>
      <c r="DX222" s="74">
        <v>9</v>
      </c>
      <c r="DY222" s="74">
        <v>0</v>
      </c>
      <c r="DZ222" s="74">
        <v>0</v>
      </c>
      <c r="EA222" s="74">
        <v>7</v>
      </c>
      <c r="EB222" s="74">
        <v>9</v>
      </c>
      <c r="EC222" s="74">
        <v>0</v>
      </c>
      <c r="ED222" s="74">
        <v>0</v>
      </c>
      <c r="EE222" s="74">
        <v>100</v>
      </c>
      <c r="EF222" s="74">
        <v>100</v>
      </c>
      <c r="EG222" s="74">
        <v>0</v>
      </c>
      <c r="EH222" s="74">
        <v>0</v>
      </c>
      <c r="EI222" s="8">
        <f>Table2[[#This Row],[Total Industrial Employees FY20]]+Table2[[#This Row],[Total Restaurant Employees FY20]]+Table2[[#This Row],[Total Retail Employees FY20]]+Table2[[#This Row],[Total Other Employees FY20]]</f>
        <v>16</v>
      </c>
      <c r="EJ222" s="8">
        <f>Table2[[#This Row],[Number of Industrial Employees Earning More than Living Wage FY20]]+Table2[[#This Row],[Number of Restaurant Employees Earning More than Living Wage FY20]]+Table2[[#This Row],[Number of Retail Employees Earning More than Living Wage FY20]]+Table2[[#This Row],[Number of Other Employees Earning More than Living Wage FY20]]</f>
        <v>16</v>
      </c>
      <c r="EK222" s="72">
        <f>Table2[[#This Row],[Total Employees Earning More than Living Wage FY20]]/Table2[[#This Row],[Total Jobs FY20]]</f>
        <v>1</v>
      </c>
    </row>
    <row r="223" spans="1:141" x14ac:dyDescent="0.25">
      <c r="A223" s="9">
        <v>93856</v>
      </c>
      <c r="B223" s="11" t="s">
        <v>379</v>
      </c>
      <c r="C223" s="11" t="s">
        <v>832</v>
      </c>
      <c r="D223" s="11" t="s">
        <v>1046</v>
      </c>
      <c r="E223" s="15">
        <v>6</v>
      </c>
      <c r="F223" s="7">
        <v>1154</v>
      </c>
      <c r="G223" s="7">
        <v>1101</v>
      </c>
      <c r="H223" s="7">
        <v>0</v>
      </c>
      <c r="I223" s="7">
        <v>39655</v>
      </c>
      <c r="J223" s="7">
        <v>611110</v>
      </c>
      <c r="K223" s="11" t="s">
        <v>1097</v>
      </c>
      <c r="L223" s="11" t="s">
        <v>1352</v>
      </c>
      <c r="M223" s="11" t="s">
        <v>1353</v>
      </c>
      <c r="N223" s="18">
        <v>16925000</v>
      </c>
      <c r="O223" s="11" t="s">
        <v>1671</v>
      </c>
      <c r="P223" s="8">
        <v>2</v>
      </c>
      <c r="Q223" s="8">
        <v>0</v>
      </c>
      <c r="R223" s="8">
        <v>91</v>
      </c>
      <c r="S223" s="8">
        <v>2</v>
      </c>
      <c r="T223" s="8">
        <v>2</v>
      </c>
      <c r="U223" s="8">
        <v>97</v>
      </c>
      <c r="V223" s="8">
        <v>96</v>
      </c>
      <c r="W223" s="8">
        <v>0</v>
      </c>
      <c r="X223" s="8">
        <v>0</v>
      </c>
      <c r="Y223" s="8">
        <v>64</v>
      </c>
      <c r="Z223" s="8">
        <v>0</v>
      </c>
      <c r="AA223" s="19">
        <v>0</v>
      </c>
      <c r="AB223" s="8">
        <v>0</v>
      </c>
      <c r="AC223" s="8">
        <v>0</v>
      </c>
      <c r="AD223" s="8">
        <v>0</v>
      </c>
      <c r="AE223" s="8">
        <v>0</v>
      </c>
      <c r="AF223" s="8">
        <v>74.226804123711347</v>
      </c>
      <c r="AG223" s="8" t="s">
        <v>1686</v>
      </c>
      <c r="AH223" s="8" t="s">
        <v>1687</v>
      </c>
      <c r="AI223" s="60">
        <v>0</v>
      </c>
      <c r="AJ223" s="60">
        <v>0</v>
      </c>
      <c r="AK223" s="60">
        <v>0</v>
      </c>
      <c r="AL223" s="60">
        <f>Table2[[#This Row],[Company Direct Land Through FY20]]+Table2[[#This Row],[Company Direct Land FY20 and After]]</f>
        <v>0</v>
      </c>
      <c r="AM223" s="60">
        <v>0</v>
      </c>
      <c r="AN223" s="60">
        <v>0</v>
      </c>
      <c r="AO223" s="60">
        <v>0</v>
      </c>
      <c r="AP223" s="60">
        <f>Table2[[#This Row],[Company Direct Building Through FY20]]+Table2[[#This Row],[Company Direct Building FY20 and After]]</f>
        <v>0</v>
      </c>
      <c r="AQ223" s="60">
        <v>0</v>
      </c>
      <c r="AR223" s="60">
        <v>276.85980000000001</v>
      </c>
      <c r="AS223" s="60">
        <v>0</v>
      </c>
      <c r="AT223" s="60">
        <f>Table2[[#This Row],[Mortgage Recording Tax Through FY20]]+Table2[[#This Row],[Mortgage Recording Tax FY20 and After]]</f>
        <v>276.85980000000001</v>
      </c>
      <c r="AU223" s="60">
        <v>0</v>
      </c>
      <c r="AV223" s="60">
        <v>0</v>
      </c>
      <c r="AW223" s="60">
        <v>0</v>
      </c>
      <c r="AX223" s="60">
        <f>Table2[[#This Row],[Pilot Savings Through FY20]]+Table2[[#This Row],[Pilot Savings FY20 and After]]</f>
        <v>0</v>
      </c>
      <c r="AY223" s="60">
        <v>0</v>
      </c>
      <c r="AZ223" s="60">
        <v>276.85980000000001</v>
      </c>
      <c r="BA223" s="60">
        <v>0</v>
      </c>
      <c r="BB223" s="60">
        <f>Table2[[#This Row],[Mortgage Recording Tax Exemption Through FY20]]+Table2[[#This Row],[Indirect and Induced Land FY20]]</f>
        <v>315.3349</v>
      </c>
      <c r="BC223" s="60">
        <v>38.475099999999998</v>
      </c>
      <c r="BD223" s="60">
        <v>205.3152</v>
      </c>
      <c r="BE223" s="60">
        <v>386.6173</v>
      </c>
      <c r="BF223" s="60">
        <f>Table2[[#This Row],[Indirect and Induced Land Through FY20]]+Table2[[#This Row],[Indirect and Induced Land FY20 and After]]</f>
        <v>591.9325</v>
      </c>
      <c r="BG223" s="60">
        <v>136.4117</v>
      </c>
      <c r="BH223" s="60">
        <v>727.93499999999995</v>
      </c>
      <c r="BI223" s="60">
        <v>1370.7320999999999</v>
      </c>
      <c r="BJ223" s="60">
        <f>Table2[[#This Row],[Indirect and Induced Building Through FY20]]+Table2[[#This Row],[Indirect and Induced Building FY20 and After]]</f>
        <v>2098.6670999999997</v>
      </c>
      <c r="BK223" s="60">
        <v>174.88679999999999</v>
      </c>
      <c r="BL223" s="60">
        <v>933.25019999999995</v>
      </c>
      <c r="BM223" s="60">
        <v>1757.3494000000001</v>
      </c>
      <c r="BN223" s="60">
        <f>Table2[[#This Row],[TOTAL Real Property Related Taxes Through FY20]]+Table2[[#This Row],[TOTAL Real Property Related Taxes FY20 and After]]</f>
        <v>2690.5996</v>
      </c>
      <c r="BO223" s="60">
        <v>161.46369999999999</v>
      </c>
      <c r="BP223" s="60">
        <v>856.37549999999999</v>
      </c>
      <c r="BQ223" s="60">
        <v>1622.4656</v>
      </c>
      <c r="BR223" s="60">
        <f>Table2[[#This Row],[Company Direct Through FY20]]+Table2[[#This Row],[Company Direct FY20 and After]]</f>
        <v>2478.8411000000001</v>
      </c>
      <c r="BS223" s="60">
        <v>0</v>
      </c>
      <c r="BT223" s="60">
        <v>0</v>
      </c>
      <c r="BU223" s="60">
        <v>0</v>
      </c>
      <c r="BV223" s="60">
        <f>Table2[[#This Row],[Sales Tax Exemption Through FY20]]+Table2[[#This Row],[Sales Tax Exemption FY20 and After]]</f>
        <v>0</v>
      </c>
      <c r="BW223" s="60">
        <v>0</v>
      </c>
      <c r="BX223" s="60">
        <v>0</v>
      </c>
      <c r="BY223" s="60">
        <v>0</v>
      </c>
      <c r="BZ223" s="60">
        <f>Table2[[#This Row],[Energy Tax Savings Through FY20]]+Table2[[#This Row],[Energy Tax Savings FY20 and After]]</f>
        <v>0</v>
      </c>
      <c r="CA223" s="60">
        <v>16.081399999999999</v>
      </c>
      <c r="CB223" s="60">
        <v>56.55</v>
      </c>
      <c r="CC223" s="60">
        <v>118.2538</v>
      </c>
      <c r="CD223" s="60">
        <f>Table2[[#This Row],[Tax Exempt Bond Savings Through FY20]]+Table2[[#This Row],[Tax Exempt Bond Savings FY20 and After]]</f>
        <v>174.8038</v>
      </c>
      <c r="CE223" s="60">
        <v>155.9297</v>
      </c>
      <c r="CF223" s="60">
        <v>929.04150000000004</v>
      </c>
      <c r="CG223" s="60">
        <v>1566.8585</v>
      </c>
      <c r="CH223" s="60">
        <f>Table2[[#This Row],[Indirect and Induced Through FY20]]+Table2[[#This Row],[Indirect and Induced FY20 and After]]</f>
        <v>2495.9</v>
      </c>
      <c r="CI223" s="60">
        <v>301.31200000000001</v>
      </c>
      <c r="CJ223" s="60">
        <v>1728.867</v>
      </c>
      <c r="CK223" s="60">
        <v>3071.0702999999999</v>
      </c>
      <c r="CL223" s="60">
        <f>Table2[[#This Row],[TOTAL Income Consumption Use Taxes Through FY20]]+Table2[[#This Row],[TOTAL Income Consumption Use Taxes FY20 and After]]</f>
        <v>4799.9372999999996</v>
      </c>
      <c r="CM223" s="60">
        <v>16.081399999999999</v>
      </c>
      <c r="CN223" s="60">
        <v>333.40980000000002</v>
      </c>
      <c r="CO223" s="60">
        <v>118.2538</v>
      </c>
      <c r="CP223" s="60">
        <f>Table2[[#This Row],[Assistance Provided Through FY20]]+Table2[[#This Row],[Assistance Provided FY20 and After]]</f>
        <v>451.66360000000003</v>
      </c>
      <c r="CQ223" s="60">
        <v>0</v>
      </c>
      <c r="CR223" s="60">
        <v>0</v>
      </c>
      <c r="CS223" s="60">
        <v>0</v>
      </c>
      <c r="CT223" s="60">
        <f>Table2[[#This Row],[Recapture Cancellation Reduction Amount Through FY20]]+Table2[[#This Row],[Recapture Cancellation Reduction Amount FY20 and After]]</f>
        <v>0</v>
      </c>
      <c r="CU223" s="60">
        <v>0</v>
      </c>
      <c r="CV223" s="60">
        <v>0</v>
      </c>
      <c r="CW223" s="60">
        <v>0</v>
      </c>
      <c r="CX223" s="60">
        <f>Table2[[#This Row],[Penalty Paid Through FY20]]+Table2[[#This Row],[Penalty Paid FY20 and After]]</f>
        <v>0</v>
      </c>
      <c r="CY223" s="60">
        <v>16.081399999999999</v>
      </c>
      <c r="CZ223" s="60">
        <v>333.40980000000002</v>
      </c>
      <c r="DA223" s="60">
        <v>118.2538</v>
      </c>
      <c r="DB223" s="60">
        <f>Table2[[#This Row],[TOTAL Assistance Net of Recapture Penalties Through FY20]]+Table2[[#This Row],[TOTAL Assistance Net of Recapture Penalties FY20 and After]]</f>
        <v>451.66360000000003</v>
      </c>
      <c r="DC223" s="60">
        <v>161.46369999999999</v>
      </c>
      <c r="DD223" s="60">
        <v>1133.2353000000001</v>
      </c>
      <c r="DE223" s="60">
        <v>1622.4656</v>
      </c>
      <c r="DF223" s="60">
        <f>Table2[[#This Row],[Company Direct Tax Revenue Before Assistance Through FY20]]+Table2[[#This Row],[Company Direct Tax Revenue Before Assistance FY20 and After]]</f>
        <v>2755.7008999999998</v>
      </c>
      <c r="DG223" s="60">
        <v>330.81650000000002</v>
      </c>
      <c r="DH223" s="60">
        <v>1862.2917</v>
      </c>
      <c r="DI223" s="60">
        <v>3324.2078999999999</v>
      </c>
      <c r="DJ223" s="60">
        <f>Table2[[#This Row],[Indirect and Induced Tax Revenues FY20 and After]]+Table2[[#This Row],[Indirect and Induced Tax Revenues Through FY20]]</f>
        <v>5186.4996000000001</v>
      </c>
      <c r="DK223" s="60">
        <v>492.28019999999998</v>
      </c>
      <c r="DL223" s="60">
        <v>2995.527</v>
      </c>
      <c r="DM223" s="60">
        <v>4946.6734999999999</v>
      </c>
      <c r="DN223" s="60">
        <f>Table2[[#This Row],[TOTAL Tax Revenues Before Assistance FY20 and After]]+Table2[[#This Row],[TOTAL Tax Revenues Before Assistance Through FY20]]</f>
        <v>7942.2004999999999</v>
      </c>
      <c r="DO223" s="60">
        <v>476.19880000000001</v>
      </c>
      <c r="DP223" s="60">
        <v>2662.1172000000001</v>
      </c>
      <c r="DQ223" s="60">
        <v>4828.4197000000004</v>
      </c>
      <c r="DR223" s="60">
        <f>Table2[[#This Row],[TOTAL Tax Revenues Net of Assistance Recapture and Penalty Through FY20]]+Table2[[#This Row],[TOTAL Tax Revenues Net of Assistance Recapture and Penalty FY20 and After]]</f>
        <v>7490.536900000001</v>
      </c>
      <c r="DS223" s="60">
        <v>0</v>
      </c>
      <c r="DT223" s="60">
        <v>0</v>
      </c>
      <c r="DU223" s="60">
        <v>0</v>
      </c>
      <c r="DV223" s="60">
        <v>0</v>
      </c>
      <c r="DW223" s="74">
        <v>0</v>
      </c>
      <c r="DX223" s="74">
        <v>0</v>
      </c>
      <c r="DY223" s="74">
        <v>0</v>
      </c>
      <c r="DZ223" s="74">
        <v>97</v>
      </c>
      <c r="EA223" s="74">
        <v>0</v>
      </c>
      <c r="EB223" s="74">
        <v>0</v>
      </c>
      <c r="EC223" s="74">
        <v>0</v>
      </c>
      <c r="ED223" s="74">
        <v>97</v>
      </c>
      <c r="EE223" s="74">
        <v>0</v>
      </c>
      <c r="EF223" s="74">
        <v>0</v>
      </c>
      <c r="EG223" s="74">
        <v>0</v>
      </c>
      <c r="EH223" s="74">
        <v>100</v>
      </c>
      <c r="EI223" s="8">
        <f>Table2[[#This Row],[Total Industrial Employees FY20]]+Table2[[#This Row],[Total Restaurant Employees FY20]]+Table2[[#This Row],[Total Retail Employees FY20]]+Table2[[#This Row],[Total Other Employees FY20]]</f>
        <v>97</v>
      </c>
      <c r="EJ223" s="8">
        <f>Table2[[#This Row],[Number of Industrial Employees Earning More than Living Wage FY20]]+Table2[[#This Row],[Number of Restaurant Employees Earning More than Living Wage FY20]]+Table2[[#This Row],[Number of Retail Employees Earning More than Living Wage FY20]]+Table2[[#This Row],[Number of Other Employees Earning More than Living Wage FY20]]</f>
        <v>97</v>
      </c>
      <c r="EK223" s="72">
        <f>Table2[[#This Row],[Total Employees Earning More than Living Wage FY20]]/Table2[[#This Row],[Total Jobs FY20]]</f>
        <v>1</v>
      </c>
    </row>
    <row r="224" spans="1:141" x14ac:dyDescent="0.25">
      <c r="A224" s="9">
        <v>92500</v>
      </c>
      <c r="B224" s="11" t="s">
        <v>185</v>
      </c>
      <c r="C224" s="11" t="s">
        <v>639</v>
      </c>
      <c r="D224" s="11" t="s">
        <v>1044</v>
      </c>
      <c r="E224" s="15">
        <v>43</v>
      </c>
      <c r="F224" s="7">
        <v>5911</v>
      </c>
      <c r="G224" s="7">
        <v>74</v>
      </c>
      <c r="H224" s="7">
        <v>5633</v>
      </c>
      <c r="I224" s="7">
        <v>4820</v>
      </c>
      <c r="J224" s="7">
        <v>624120</v>
      </c>
      <c r="K224" s="11" t="s">
        <v>1107</v>
      </c>
      <c r="L224" s="11" t="s">
        <v>1108</v>
      </c>
      <c r="M224" s="11" t="s">
        <v>1052</v>
      </c>
      <c r="N224" s="18">
        <v>1182300</v>
      </c>
      <c r="O224" s="11" t="s">
        <v>1671</v>
      </c>
      <c r="P224" s="8">
        <v>16</v>
      </c>
      <c r="Q224" s="8">
        <v>0</v>
      </c>
      <c r="R224" s="8">
        <v>29</v>
      </c>
      <c r="S224" s="8">
        <v>0</v>
      </c>
      <c r="T224" s="8">
        <v>0</v>
      </c>
      <c r="U224" s="8">
        <v>45</v>
      </c>
      <c r="V224" s="8">
        <v>37</v>
      </c>
      <c r="W224" s="8">
        <v>0</v>
      </c>
      <c r="X224" s="8">
        <v>0</v>
      </c>
      <c r="Y224" s="8">
        <v>847</v>
      </c>
      <c r="Z224" s="8">
        <v>29</v>
      </c>
      <c r="AA224" s="19">
        <v>4</v>
      </c>
      <c r="AB224" s="8">
        <v>32</v>
      </c>
      <c r="AC224" s="8">
        <v>51</v>
      </c>
      <c r="AD224" s="8">
        <v>9</v>
      </c>
      <c r="AE224" s="8">
        <v>4</v>
      </c>
      <c r="AF224" s="8">
        <v>93.333333333333329</v>
      </c>
      <c r="AG224" s="8" t="s">
        <v>1686</v>
      </c>
      <c r="AH224" s="8" t="s">
        <v>1687</v>
      </c>
      <c r="AI224" s="60">
        <v>0</v>
      </c>
      <c r="AJ224" s="60">
        <v>0</v>
      </c>
      <c r="AK224" s="60">
        <v>0</v>
      </c>
      <c r="AL224" s="60">
        <f>Table2[[#This Row],[Company Direct Land Through FY20]]+Table2[[#This Row],[Company Direct Land FY20 and After]]</f>
        <v>0</v>
      </c>
      <c r="AM224" s="60">
        <v>0</v>
      </c>
      <c r="AN224" s="60">
        <v>0</v>
      </c>
      <c r="AO224" s="60">
        <v>0</v>
      </c>
      <c r="AP224" s="60">
        <f>Table2[[#This Row],[Company Direct Building Through FY20]]+Table2[[#This Row],[Company Direct Building FY20 and After]]</f>
        <v>0</v>
      </c>
      <c r="AQ224" s="60">
        <v>0</v>
      </c>
      <c r="AR224" s="60">
        <v>129.24160000000001</v>
      </c>
      <c r="AS224" s="60">
        <v>0</v>
      </c>
      <c r="AT224" s="60">
        <f>Table2[[#This Row],[Mortgage Recording Tax Through FY20]]+Table2[[#This Row],[Mortgage Recording Tax FY20 and After]]</f>
        <v>129.24160000000001</v>
      </c>
      <c r="AU224" s="60">
        <v>0</v>
      </c>
      <c r="AV224" s="60">
        <v>0</v>
      </c>
      <c r="AW224" s="60">
        <v>0</v>
      </c>
      <c r="AX224" s="60">
        <f>Table2[[#This Row],[Pilot Savings Through FY20]]+Table2[[#This Row],[Pilot Savings FY20 and After]]</f>
        <v>0</v>
      </c>
      <c r="AY224" s="60">
        <v>0</v>
      </c>
      <c r="AZ224" s="60">
        <v>129.24160000000001</v>
      </c>
      <c r="BA224" s="60">
        <v>0</v>
      </c>
      <c r="BB224" s="60">
        <f>Table2[[#This Row],[Mortgage Recording Tax Exemption Through FY20]]+Table2[[#This Row],[Indirect and Induced Land FY20]]</f>
        <v>141.04150000000001</v>
      </c>
      <c r="BC224" s="60">
        <v>11.799899999999999</v>
      </c>
      <c r="BD224" s="60">
        <v>226.6277</v>
      </c>
      <c r="BE224" s="60">
        <v>8.9109999999999996</v>
      </c>
      <c r="BF224" s="60">
        <f>Table2[[#This Row],[Indirect and Induced Land Through FY20]]+Table2[[#This Row],[Indirect and Induced Land FY20 and After]]</f>
        <v>235.53870000000001</v>
      </c>
      <c r="BG224" s="60">
        <v>41.836100000000002</v>
      </c>
      <c r="BH224" s="60">
        <v>803.49860000000001</v>
      </c>
      <c r="BI224" s="60">
        <v>31.593399999999999</v>
      </c>
      <c r="BJ224" s="60">
        <f>Table2[[#This Row],[Indirect and Induced Building Through FY20]]+Table2[[#This Row],[Indirect and Induced Building FY20 and After]]</f>
        <v>835.09199999999998</v>
      </c>
      <c r="BK224" s="60">
        <v>53.636000000000003</v>
      </c>
      <c r="BL224" s="60">
        <v>1030.1262999999999</v>
      </c>
      <c r="BM224" s="60">
        <v>40.504399999999997</v>
      </c>
      <c r="BN224" s="60">
        <f>Table2[[#This Row],[TOTAL Real Property Related Taxes Through FY20]]+Table2[[#This Row],[TOTAL Real Property Related Taxes FY20 and After]]</f>
        <v>1070.6306999999999</v>
      </c>
      <c r="BO224" s="60">
        <v>55.895699999999998</v>
      </c>
      <c r="BP224" s="60">
        <v>1226.7271000000001</v>
      </c>
      <c r="BQ224" s="60">
        <v>42.210700000000003</v>
      </c>
      <c r="BR224" s="60">
        <f>Table2[[#This Row],[Company Direct Through FY20]]+Table2[[#This Row],[Company Direct FY20 and After]]</f>
        <v>1268.9378000000002</v>
      </c>
      <c r="BS224" s="60">
        <v>0</v>
      </c>
      <c r="BT224" s="60">
        <v>0</v>
      </c>
      <c r="BU224" s="60">
        <v>0</v>
      </c>
      <c r="BV224" s="60">
        <f>Table2[[#This Row],[Sales Tax Exemption Through FY20]]+Table2[[#This Row],[Sales Tax Exemption FY20 and After]]</f>
        <v>0</v>
      </c>
      <c r="BW224" s="60">
        <v>0</v>
      </c>
      <c r="BX224" s="60">
        <v>0</v>
      </c>
      <c r="BY224" s="60">
        <v>0</v>
      </c>
      <c r="BZ224" s="60">
        <f>Table2[[#This Row],[Energy Tax Savings Through FY20]]+Table2[[#This Row],[Energy Tax Savings FY20 and After]]</f>
        <v>0</v>
      </c>
      <c r="CA224" s="60">
        <v>0.2576</v>
      </c>
      <c r="CB224" s="60">
        <v>9.8431999999999995</v>
      </c>
      <c r="CC224" s="60">
        <v>0.17899999999999999</v>
      </c>
      <c r="CD224" s="60">
        <f>Table2[[#This Row],[Tax Exempt Bond Savings Through FY20]]+Table2[[#This Row],[Tax Exempt Bond Savings FY20 and After]]</f>
        <v>10.0222</v>
      </c>
      <c r="CE224" s="60">
        <v>58.149500000000003</v>
      </c>
      <c r="CF224" s="60">
        <v>1504.5137</v>
      </c>
      <c r="CG224" s="60">
        <v>43.912799999999997</v>
      </c>
      <c r="CH224" s="60">
        <f>Table2[[#This Row],[Indirect and Induced Through FY20]]+Table2[[#This Row],[Indirect and Induced FY20 and After]]</f>
        <v>1548.4265</v>
      </c>
      <c r="CI224" s="60">
        <v>113.7876</v>
      </c>
      <c r="CJ224" s="60">
        <v>2721.3975999999998</v>
      </c>
      <c r="CK224" s="60">
        <v>85.944500000000005</v>
      </c>
      <c r="CL224" s="60">
        <f>Table2[[#This Row],[TOTAL Income Consumption Use Taxes Through FY20]]+Table2[[#This Row],[TOTAL Income Consumption Use Taxes FY20 and After]]</f>
        <v>2807.3420999999998</v>
      </c>
      <c r="CM224" s="60">
        <v>0.2576</v>
      </c>
      <c r="CN224" s="60">
        <v>139.0848</v>
      </c>
      <c r="CO224" s="60">
        <v>0.17899999999999999</v>
      </c>
      <c r="CP224" s="60">
        <f>Table2[[#This Row],[Assistance Provided Through FY20]]+Table2[[#This Row],[Assistance Provided FY20 and After]]</f>
        <v>139.2638</v>
      </c>
      <c r="CQ224" s="60">
        <v>0</v>
      </c>
      <c r="CR224" s="60">
        <v>0</v>
      </c>
      <c r="CS224" s="60">
        <v>0</v>
      </c>
      <c r="CT224" s="60">
        <f>Table2[[#This Row],[Recapture Cancellation Reduction Amount Through FY20]]+Table2[[#This Row],[Recapture Cancellation Reduction Amount FY20 and After]]</f>
        <v>0</v>
      </c>
      <c r="CU224" s="60">
        <v>0</v>
      </c>
      <c r="CV224" s="60">
        <v>0</v>
      </c>
      <c r="CW224" s="60">
        <v>0</v>
      </c>
      <c r="CX224" s="60">
        <f>Table2[[#This Row],[Penalty Paid Through FY20]]+Table2[[#This Row],[Penalty Paid FY20 and After]]</f>
        <v>0</v>
      </c>
      <c r="CY224" s="60">
        <v>0.2576</v>
      </c>
      <c r="CZ224" s="60">
        <v>139.0848</v>
      </c>
      <c r="DA224" s="60">
        <v>0.17899999999999999</v>
      </c>
      <c r="DB224" s="60">
        <f>Table2[[#This Row],[TOTAL Assistance Net of Recapture Penalties Through FY20]]+Table2[[#This Row],[TOTAL Assistance Net of Recapture Penalties FY20 and After]]</f>
        <v>139.2638</v>
      </c>
      <c r="DC224" s="60">
        <v>55.895699999999998</v>
      </c>
      <c r="DD224" s="60">
        <v>1355.9686999999999</v>
      </c>
      <c r="DE224" s="60">
        <v>42.210700000000003</v>
      </c>
      <c r="DF224" s="60">
        <f>Table2[[#This Row],[Company Direct Tax Revenue Before Assistance Through FY20]]+Table2[[#This Row],[Company Direct Tax Revenue Before Assistance FY20 and After]]</f>
        <v>1398.1794</v>
      </c>
      <c r="DG224" s="60">
        <v>111.7855</v>
      </c>
      <c r="DH224" s="60">
        <v>2534.64</v>
      </c>
      <c r="DI224" s="60">
        <v>84.417199999999994</v>
      </c>
      <c r="DJ224" s="60">
        <f>Table2[[#This Row],[Indirect and Induced Tax Revenues FY20 and After]]+Table2[[#This Row],[Indirect and Induced Tax Revenues Through FY20]]</f>
        <v>2619.0571999999997</v>
      </c>
      <c r="DK224" s="60">
        <v>167.68119999999999</v>
      </c>
      <c r="DL224" s="60">
        <v>3890.6087000000002</v>
      </c>
      <c r="DM224" s="60">
        <v>126.6279</v>
      </c>
      <c r="DN224" s="60">
        <f>Table2[[#This Row],[TOTAL Tax Revenues Before Assistance FY20 and After]]+Table2[[#This Row],[TOTAL Tax Revenues Before Assistance Through FY20]]</f>
        <v>4017.2366000000002</v>
      </c>
      <c r="DO224" s="60">
        <v>167.42359999999999</v>
      </c>
      <c r="DP224" s="60">
        <v>3751.5239000000001</v>
      </c>
      <c r="DQ224" s="60">
        <v>126.44889999999999</v>
      </c>
      <c r="DR224" s="60">
        <f>Table2[[#This Row],[TOTAL Tax Revenues Net of Assistance Recapture and Penalty Through FY20]]+Table2[[#This Row],[TOTAL Tax Revenues Net of Assistance Recapture and Penalty FY20 and After]]</f>
        <v>3877.9728</v>
      </c>
      <c r="DS224" s="60">
        <v>0</v>
      </c>
      <c r="DT224" s="60">
        <v>0</v>
      </c>
      <c r="DU224" s="60">
        <v>0</v>
      </c>
      <c r="DV224" s="60">
        <v>0</v>
      </c>
      <c r="DW224" s="74">
        <v>0</v>
      </c>
      <c r="DX224" s="74">
        <v>0</v>
      </c>
      <c r="DY224" s="74">
        <v>0</v>
      </c>
      <c r="DZ224" s="74">
        <v>45</v>
      </c>
      <c r="EA224" s="74">
        <v>0</v>
      </c>
      <c r="EB224" s="74">
        <v>0</v>
      </c>
      <c r="EC224" s="74">
        <v>0</v>
      </c>
      <c r="ED224" s="74">
        <v>45</v>
      </c>
      <c r="EE224" s="74">
        <v>0</v>
      </c>
      <c r="EF224" s="74">
        <v>0</v>
      </c>
      <c r="EG224" s="74">
        <v>0</v>
      </c>
      <c r="EH224" s="74">
        <v>100</v>
      </c>
      <c r="EI224" s="8">
        <f>Table2[[#This Row],[Total Industrial Employees FY20]]+Table2[[#This Row],[Total Restaurant Employees FY20]]+Table2[[#This Row],[Total Retail Employees FY20]]+Table2[[#This Row],[Total Other Employees FY20]]</f>
        <v>45</v>
      </c>
      <c r="EJ224" s="8">
        <f>Table2[[#This Row],[Number of Industrial Employees Earning More than Living Wage FY20]]+Table2[[#This Row],[Number of Restaurant Employees Earning More than Living Wage FY20]]+Table2[[#This Row],[Number of Retail Employees Earning More than Living Wage FY20]]+Table2[[#This Row],[Number of Other Employees Earning More than Living Wage FY20]]</f>
        <v>45</v>
      </c>
      <c r="EK224" s="72">
        <f>Table2[[#This Row],[Total Employees Earning More than Living Wage FY20]]/Table2[[#This Row],[Total Jobs FY20]]</f>
        <v>1</v>
      </c>
    </row>
    <row r="225" spans="1:141" x14ac:dyDescent="0.25">
      <c r="A225" s="9">
        <v>93194</v>
      </c>
      <c r="B225" s="11" t="s">
        <v>305</v>
      </c>
      <c r="C225" s="11" t="s">
        <v>758</v>
      </c>
      <c r="D225" s="11" t="s">
        <v>1046</v>
      </c>
      <c r="E225" s="15">
        <v>1</v>
      </c>
      <c r="F225" s="7">
        <v>70</v>
      </c>
      <c r="G225" s="7">
        <v>1040</v>
      </c>
      <c r="H225" s="7">
        <v>0</v>
      </c>
      <c r="I225" s="7">
        <v>18971</v>
      </c>
      <c r="J225" s="7">
        <v>813319</v>
      </c>
      <c r="K225" s="11" t="s">
        <v>1067</v>
      </c>
      <c r="L225" s="11" t="s">
        <v>1256</v>
      </c>
      <c r="M225" s="11" t="s">
        <v>1252</v>
      </c>
      <c r="N225" s="18">
        <v>11000000</v>
      </c>
      <c r="O225" s="11" t="s">
        <v>1671</v>
      </c>
      <c r="P225" s="8">
        <v>9</v>
      </c>
      <c r="Q225" s="8">
        <v>2</v>
      </c>
      <c r="R225" s="8">
        <v>119</v>
      </c>
      <c r="S225" s="8">
        <v>0</v>
      </c>
      <c r="T225" s="8">
        <v>0</v>
      </c>
      <c r="U225" s="8">
        <v>130</v>
      </c>
      <c r="V225" s="8">
        <v>124</v>
      </c>
      <c r="W225" s="8">
        <v>0</v>
      </c>
      <c r="X225" s="8">
        <v>0</v>
      </c>
      <c r="Y225" s="8">
        <v>59</v>
      </c>
      <c r="Z225" s="8">
        <v>7</v>
      </c>
      <c r="AA225" s="19">
        <v>0</v>
      </c>
      <c r="AB225" s="8">
        <v>0</v>
      </c>
      <c r="AC225" s="8">
        <v>0</v>
      </c>
      <c r="AD225" s="8">
        <v>0</v>
      </c>
      <c r="AE225" s="8">
        <v>0</v>
      </c>
      <c r="AF225" s="8">
        <v>61.53846153846154</v>
      </c>
      <c r="AG225" s="8" t="s">
        <v>1686</v>
      </c>
      <c r="AH225" s="8" t="s">
        <v>1686</v>
      </c>
      <c r="AI225" s="60">
        <v>0</v>
      </c>
      <c r="AJ225" s="60">
        <v>0</v>
      </c>
      <c r="AK225" s="60">
        <v>0</v>
      </c>
      <c r="AL225" s="60">
        <f>Table2[[#This Row],[Company Direct Land Through FY20]]+Table2[[#This Row],[Company Direct Land FY20 and After]]</f>
        <v>0</v>
      </c>
      <c r="AM225" s="60">
        <v>0</v>
      </c>
      <c r="AN225" s="60">
        <v>0</v>
      </c>
      <c r="AO225" s="60">
        <v>0</v>
      </c>
      <c r="AP225" s="60">
        <f>Table2[[#This Row],[Company Direct Building Through FY20]]+Table2[[#This Row],[Company Direct Building FY20 and After]]</f>
        <v>0</v>
      </c>
      <c r="AQ225" s="60">
        <v>0</v>
      </c>
      <c r="AR225" s="60">
        <v>196.50399999999999</v>
      </c>
      <c r="AS225" s="60">
        <v>0</v>
      </c>
      <c r="AT225" s="60">
        <f>Table2[[#This Row],[Mortgage Recording Tax Through FY20]]+Table2[[#This Row],[Mortgage Recording Tax FY20 and After]]</f>
        <v>196.50399999999999</v>
      </c>
      <c r="AU225" s="60">
        <v>0</v>
      </c>
      <c r="AV225" s="60">
        <v>0</v>
      </c>
      <c r="AW225" s="60">
        <v>0</v>
      </c>
      <c r="AX225" s="60">
        <f>Table2[[#This Row],[Pilot Savings Through FY20]]+Table2[[#This Row],[Pilot Savings FY20 and After]]</f>
        <v>0</v>
      </c>
      <c r="AY225" s="60">
        <v>0</v>
      </c>
      <c r="AZ225" s="60">
        <v>196.50399999999999</v>
      </c>
      <c r="BA225" s="60">
        <v>0</v>
      </c>
      <c r="BB225" s="60">
        <f>Table2[[#This Row],[Mortgage Recording Tax Exemption Through FY20]]+Table2[[#This Row],[Indirect and Induced Land FY20]]</f>
        <v>259.44349999999997</v>
      </c>
      <c r="BC225" s="60">
        <v>62.939500000000002</v>
      </c>
      <c r="BD225" s="60">
        <v>496.5838</v>
      </c>
      <c r="BE225" s="60">
        <v>27.877800000000001</v>
      </c>
      <c r="BF225" s="60">
        <f>Table2[[#This Row],[Indirect and Induced Land Through FY20]]+Table2[[#This Row],[Indirect and Induced Land FY20 and After]]</f>
        <v>524.46159999999998</v>
      </c>
      <c r="BG225" s="60">
        <v>223.14920000000001</v>
      </c>
      <c r="BH225" s="60">
        <v>1760.6165000000001</v>
      </c>
      <c r="BI225" s="60">
        <v>98.839500000000001</v>
      </c>
      <c r="BJ225" s="60">
        <f>Table2[[#This Row],[Indirect and Induced Building Through FY20]]+Table2[[#This Row],[Indirect and Induced Building FY20 and After]]</f>
        <v>1859.4560000000001</v>
      </c>
      <c r="BK225" s="60">
        <v>286.08870000000002</v>
      </c>
      <c r="BL225" s="60">
        <v>2257.2003</v>
      </c>
      <c r="BM225" s="60">
        <v>126.71729999999999</v>
      </c>
      <c r="BN225" s="60">
        <f>Table2[[#This Row],[TOTAL Real Property Related Taxes Through FY20]]+Table2[[#This Row],[TOTAL Real Property Related Taxes FY20 and After]]</f>
        <v>2383.9175999999998</v>
      </c>
      <c r="BO225" s="60">
        <v>246.34569999999999</v>
      </c>
      <c r="BP225" s="60">
        <v>2085.0475000000001</v>
      </c>
      <c r="BQ225" s="60">
        <v>109.1139</v>
      </c>
      <c r="BR225" s="60">
        <f>Table2[[#This Row],[Company Direct Through FY20]]+Table2[[#This Row],[Company Direct FY20 and After]]</f>
        <v>2194.1614</v>
      </c>
      <c r="BS225" s="60">
        <v>0</v>
      </c>
      <c r="BT225" s="60">
        <v>0</v>
      </c>
      <c r="BU225" s="60">
        <v>0</v>
      </c>
      <c r="BV225" s="60">
        <f>Table2[[#This Row],[Sales Tax Exemption Through FY20]]+Table2[[#This Row],[Sales Tax Exemption FY20 and After]]</f>
        <v>0</v>
      </c>
      <c r="BW225" s="60">
        <v>0</v>
      </c>
      <c r="BX225" s="60">
        <v>0</v>
      </c>
      <c r="BY225" s="60">
        <v>0</v>
      </c>
      <c r="BZ225" s="60">
        <f>Table2[[#This Row],[Energy Tax Savings Through FY20]]+Table2[[#This Row],[Energy Tax Savings FY20 and After]]</f>
        <v>0</v>
      </c>
      <c r="CA225" s="60">
        <v>8.1792999999999996</v>
      </c>
      <c r="CB225" s="60">
        <v>88.277100000000004</v>
      </c>
      <c r="CC225" s="60">
        <v>3.5003000000000002</v>
      </c>
      <c r="CD225" s="60">
        <f>Table2[[#This Row],[Tax Exempt Bond Savings Through FY20]]+Table2[[#This Row],[Tax Exempt Bond Savings FY20 and After]]</f>
        <v>91.7774</v>
      </c>
      <c r="CE225" s="60">
        <v>255.0778</v>
      </c>
      <c r="CF225" s="60">
        <v>2492.3249000000001</v>
      </c>
      <c r="CG225" s="60">
        <v>112.9816</v>
      </c>
      <c r="CH225" s="60">
        <f>Table2[[#This Row],[Indirect and Induced Through FY20]]+Table2[[#This Row],[Indirect and Induced FY20 and After]]</f>
        <v>2605.3065000000001</v>
      </c>
      <c r="CI225" s="60">
        <v>493.24419999999998</v>
      </c>
      <c r="CJ225" s="60">
        <v>4489.0953</v>
      </c>
      <c r="CK225" s="60">
        <v>218.59520000000001</v>
      </c>
      <c r="CL225" s="60">
        <f>Table2[[#This Row],[TOTAL Income Consumption Use Taxes Through FY20]]+Table2[[#This Row],[TOTAL Income Consumption Use Taxes FY20 and After]]</f>
        <v>4707.6904999999997</v>
      </c>
      <c r="CM225" s="60">
        <v>8.1792999999999996</v>
      </c>
      <c r="CN225" s="60">
        <v>284.78109999999998</v>
      </c>
      <c r="CO225" s="60">
        <v>3.5003000000000002</v>
      </c>
      <c r="CP225" s="60">
        <f>Table2[[#This Row],[Assistance Provided Through FY20]]+Table2[[#This Row],[Assistance Provided FY20 and After]]</f>
        <v>288.28139999999996</v>
      </c>
      <c r="CQ225" s="60">
        <v>0</v>
      </c>
      <c r="CR225" s="60">
        <v>0</v>
      </c>
      <c r="CS225" s="60">
        <v>0</v>
      </c>
      <c r="CT225" s="60">
        <f>Table2[[#This Row],[Recapture Cancellation Reduction Amount Through FY20]]+Table2[[#This Row],[Recapture Cancellation Reduction Amount FY20 and After]]</f>
        <v>0</v>
      </c>
      <c r="CU225" s="60">
        <v>0</v>
      </c>
      <c r="CV225" s="60">
        <v>0</v>
      </c>
      <c r="CW225" s="60">
        <v>0</v>
      </c>
      <c r="CX225" s="60">
        <f>Table2[[#This Row],[Penalty Paid Through FY20]]+Table2[[#This Row],[Penalty Paid FY20 and After]]</f>
        <v>0</v>
      </c>
      <c r="CY225" s="60">
        <v>8.1792999999999996</v>
      </c>
      <c r="CZ225" s="60">
        <v>284.78109999999998</v>
      </c>
      <c r="DA225" s="60">
        <v>3.5003000000000002</v>
      </c>
      <c r="DB225" s="60">
        <f>Table2[[#This Row],[TOTAL Assistance Net of Recapture Penalties Through FY20]]+Table2[[#This Row],[TOTAL Assistance Net of Recapture Penalties FY20 and After]]</f>
        <v>288.28139999999996</v>
      </c>
      <c r="DC225" s="60">
        <v>246.34569999999999</v>
      </c>
      <c r="DD225" s="60">
        <v>2281.5515</v>
      </c>
      <c r="DE225" s="60">
        <v>109.1139</v>
      </c>
      <c r="DF225" s="60">
        <f>Table2[[#This Row],[Company Direct Tax Revenue Before Assistance Through FY20]]+Table2[[#This Row],[Company Direct Tax Revenue Before Assistance FY20 and After]]</f>
        <v>2390.6653999999999</v>
      </c>
      <c r="DG225" s="60">
        <v>541.16650000000004</v>
      </c>
      <c r="DH225" s="60">
        <v>4749.5252</v>
      </c>
      <c r="DI225" s="60">
        <v>239.69890000000001</v>
      </c>
      <c r="DJ225" s="60">
        <f>Table2[[#This Row],[Indirect and Induced Tax Revenues FY20 and After]]+Table2[[#This Row],[Indirect and Induced Tax Revenues Through FY20]]</f>
        <v>4989.2241000000004</v>
      </c>
      <c r="DK225" s="60">
        <v>787.51220000000001</v>
      </c>
      <c r="DL225" s="60">
        <v>7031.0766999999996</v>
      </c>
      <c r="DM225" s="60">
        <v>348.81279999999998</v>
      </c>
      <c r="DN225" s="60">
        <f>Table2[[#This Row],[TOTAL Tax Revenues Before Assistance FY20 and After]]+Table2[[#This Row],[TOTAL Tax Revenues Before Assistance Through FY20]]</f>
        <v>7379.8894999999993</v>
      </c>
      <c r="DO225" s="60">
        <v>779.3329</v>
      </c>
      <c r="DP225" s="60">
        <v>6746.2956000000004</v>
      </c>
      <c r="DQ225" s="60">
        <v>345.3125</v>
      </c>
      <c r="DR225" s="60">
        <f>Table2[[#This Row],[TOTAL Tax Revenues Net of Assistance Recapture and Penalty Through FY20]]+Table2[[#This Row],[TOTAL Tax Revenues Net of Assistance Recapture and Penalty FY20 and After]]</f>
        <v>7091.6081000000004</v>
      </c>
      <c r="DS225" s="60">
        <v>0</v>
      </c>
      <c r="DT225" s="60">
        <v>0</v>
      </c>
      <c r="DU225" s="60">
        <v>0</v>
      </c>
      <c r="DV225" s="60">
        <v>0</v>
      </c>
      <c r="DW225" s="74">
        <v>0</v>
      </c>
      <c r="DX225" s="74">
        <v>0</v>
      </c>
      <c r="DY225" s="74">
        <v>0</v>
      </c>
      <c r="DZ225" s="74">
        <v>130</v>
      </c>
      <c r="EA225" s="74">
        <v>0</v>
      </c>
      <c r="EB225" s="74">
        <v>0</v>
      </c>
      <c r="EC225" s="74">
        <v>0</v>
      </c>
      <c r="ED225" s="74">
        <v>130</v>
      </c>
      <c r="EE225" s="74">
        <v>0</v>
      </c>
      <c r="EF225" s="74">
        <v>0</v>
      </c>
      <c r="EG225" s="74">
        <v>0</v>
      </c>
      <c r="EH225" s="74">
        <v>100</v>
      </c>
      <c r="EI225" s="8">
        <f>Table2[[#This Row],[Total Industrial Employees FY20]]+Table2[[#This Row],[Total Restaurant Employees FY20]]+Table2[[#This Row],[Total Retail Employees FY20]]+Table2[[#This Row],[Total Other Employees FY20]]</f>
        <v>130</v>
      </c>
      <c r="EJ225" s="8">
        <f>Table2[[#This Row],[Number of Industrial Employees Earning More than Living Wage FY20]]+Table2[[#This Row],[Number of Restaurant Employees Earning More than Living Wage FY20]]+Table2[[#This Row],[Number of Retail Employees Earning More than Living Wage FY20]]+Table2[[#This Row],[Number of Other Employees Earning More than Living Wage FY20]]</f>
        <v>130</v>
      </c>
      <c r="EK225" s="72">
        <f>Table2[[#This Row],[Total Employees Earning More than Living Wage FY20]]/Table2[[#This Row],[Total Jobs FY20]]</f>
        <v>1</v>
      </c>
    </row>
    <row r="226" spans="1:141" x14ac:dyDescent="0.25">
      <c r="A226" s="9">
        <v>93860</v>
      </c>
      <c r="B226" s="11" t="s">
        <v>384</v>
      </c>
      <c r="C226" s="11" t="s">
        <v>837</v>
      </c>
      <c r="D226" s="11" t="s">
        <v>1044</v>
      </c>
      <c r="E226" s="15">
        <v>42</v>
      </c>
      <c r="F226" s="7">
        <v>4341</v>
      </c>
      <c r="G226" s="7">
        <v>40</v>
      </c>
      <c r="H226" s="7">
        <v>12600</v>
      </c>
      <c r="I226" s="7">
        <v>9000</v>
      </c>
      <c r="J226" s="7">
        <v>541310</v>
      </c>
      <c r="K226" s="11" t="s">
        <v>1048</v>
      </c>
      <c r="L226" s="11" t="s">
        <v>1359</v>
      </c>
      <c r="M226" s="11" t="s">
        <v>1326</v>
      </c>
      <c r="N226" s="18">
        <v>1125000</v>
      </c>
      <c r="O226" s="11" t="s">
        <v>1658</v>
      </c>
      <c r="P226" s="8">
        <v>0</v>
      </c>
      <c r="Q226" s="8">
        <v>0</v>
      </c>
      <c r="R226" s="8">
        <v>17</v>
      </c>
      <c r="S226" s="8">
        <v>0</v>
      </c>
      <c r="T226" s="8">
        <v>0</v>
      </c>
      <c r="U226" s="8">
        <v>17</v>
      </c>
      <c r="V226" s="8">
        <v>17</v>
      </c>
      <c r="W226" s="8">
        <v>0</v>
      </c>
      <c r="X226" s="8">
        <v>0</v>
      </c>
      <c r="Y226" s="8">
        <v>10</v>
      </c>
      <c r="Z226" s="8">
        <v>4</v>
      </c>
      <c r="AA226" s="19">
        <v>0</v>
      </c>
      <c r="AB226" s="8">
        <v>0</v>
      </c>
      <c r="AC226" s="8">
        <v>0</v>
      </c>
      <c r="AD226" s="8">
        <v>0</v>
      </c>
      <c r="AE226" s="8">
        <v>0</v>
      </c>
      <c r="AF226" s="8">
        <v>88.235294117647058</v>
      </c>
      <c r="AG226" s="8" t="s">
        <v>1686</v>
      </c>
      <c r="AH226" s="8" t="s">
        <v>1687</v>
      </c>
      <c r="AI226" s="60">
        <v>16.805399999999999</v>
      </c>
      <c r="AJ226" s="60">
        <v>92.642899999999997</v>
      </c>
      <c r="AK226" s="60">
        <v>155.68199999999999</v>
      </c>
      <c r="AL226" s="60">
        <f>Table2[[#This Row],[Company Direct Land Through FY20]]+Table2[[#This Row],[Company Direct Land FY20 and After]]</f>
        <v>248.32489999999999</v>
      </c>
      <c r="AM226" s="60">
        <v>28.6572</v>
      </c>
      <c r="AN226" s="60">
        <v>121.36750000000001</v>
      </c>
      <c r="AO226" s="60">
        <v>265.47430000000003</v>
      </c>
      <c r="AP226" s="60">
        <f>Table2[[#This Row],[Company Direct Building Through FY20]]+Table2[[#This Row],[Company Direct Building FY20 and After]]</f>
        <v>386.84180000000003</v>
      </c>
      <c r="AQ226" s="60">
        <v>0</v>
      </c>
      <c r="AR226" s="60">
        <v>9.4815000000000005</v>
      </c>
      <c r="AS226" s="60">
        <v>0</v>
      </c>
      <c r="AT226" s="60">
        <f>Table2[[#This Row],[Mortgage Recording Tax Through FY20]]+Table2[[#This Row],[Mortgage Recording Tax FY20 and After]]</f>
        <v>9.4815000000000005</v>
      </c>
      <c r="AU226" s="60">
        <v>32.748199999999997</v>
      </c>
      <c r="AV226" s="60">
        <v>129.38630000000001</v>
      </c>
      <c r="AW226" s="60">
        <v>303.37369999999999</v>
      </c>
      <c r="AX226" s="60">
        <f>Table2[[#This Row],[Pilot Savings Through FY20]]+Table2[[#This Row],[Pilot Savings FY20 and After]]</f>
        <v>432.76</v>
      </c>
      <c r="AY226" s="60">
        <v>0</v>
      </c>
      <c r="AZ226" s="60">
        <v>9.4815000000000005</v>
      </c>
      <c r="BA226" s="60">
        <v>0</v>
      </c>
      <c r="BB226" s="60">
        <f>Table2[[#This Row],[Mortgage Recording Tax Exemption Through FY20]]+Table2[[#This Row],[Indirect and Induced Land FY20]]</f>
        <v>26.064900000000002</v>
      </c>
      <c r="BC226" s="60">
        <v>16.583400000000001</v>
      </c>
      <c r="BD226" s="60">
        <v>81.136399999999995</v>
      </c>
      <c r="BE226" s="60">
        <v>153.62569999999999</v>
      </c>
      <c r="BF226" s="60">
        <f>Table2[[#This Row],[Indirect and Induced Land Through FY20]]+Table2[[#This Row],[Indirect and Induced Land FY20 and After]]</f>
        <v>234.76209999999998</v>
      </c>
      <c r="BG226" s="60">
        <v>58.7958</v>
      </c>
      <c r="BH226" s="60">
        <v>287.66559999999998</v>
      </c>
      <c r="BI226" s="60">
        <v>544.67420000000004</v>
      </c>
      <c r="BJ226" s="60">
        <f>Table2[[#This Row],[Indirect and Induced Building Through FY20]]+Table2[[#This Row],[Indirect and Induced Building FY20 and After]]</f>
        <v>832.33979999999997</v>
      </c>
      <c r="BK226" s="60">
        <v>88.093599999999995</v>
      </c>
      <c r="BL226" s="60">
        <v>453.42610000000002</v>
      </c>
      <c r="BM226" s="60">
        <v>816.08249999999998</v>
      </c>
      <c r="BN226" s="60">
        <f>Table2[[#This Row],[TOTAL Real Property Related Taxes Through FY20]]+Table2[[#This Row],[TOTAL Real Property Related Taxes FY20 and After]]</f>
        <v>1269.5086000000001</v>
      </c>
      <c r="BO226" s="60">
        <v>123.6788</v>
      </c>
      <c r="BP226" s="60">
        <v>665.26319999999998</v>
      </c>
      <c r="BQ226" s="60">
        <v>1145.7401</v>
      </c>
      <c r="BR226" s="60">
        <f>Table2[[#This Row],[Company Direct Through FY20]]+Table2[[#This Row],[Company Direct FY20 and After]]</f>
        <v>1811.0032999999999</v>
      </c>
      <c r="BS226" s="60">
        <v>0</v>
      </c>
      <c r="BT226" s="60">
        <v>0</v>
      </c>
      <c r="BU226" s="60">
        <v>0</v>
      </c>
      <c r="BV226" s="60">
        <f>Table2[[#This Row],[Sales Tax Exemption Through FY20]]+Table2[[#This Row],[Sales Tax Exemption FY20 and After]]</f>
        <v>0</v>
      </c>
      <c r="BW226" s="60">
        <v>0</v>
      </c>
      <c r="BX226" s="60">
        <v>0</v>
      </c>
      <c r="BY226" s="60">
        <v>0</v>
      </c>
      <c r="BZ226" s="60">
        <f>Table2[[#This Row],[Energy Tax Savings Through FY20]]+Table2[[#This Row],[Energy Tax Savings FY20 and After]]</f>
        <v>0</v>
      </c>
      <c r="CA226" s="60">
        <v>0</v>
      </c>
      <c r="CB226" s="60">
        <v>0</v>
      </c>
      <c r="CC226" s="60">
        <v>0</v>
      </c>
      <c r="CD226" s="60">
        <f>Table2[[#This Row],[Tax Exempt Bond Savings Through FY20]]+Table2[[#This Row],[Tax Exempt Bond Savings FY20 and After]]</f>
        <v>0</v>
      </c>
      <c r="CE226" s="60">
        <v>81.722499999999997</v>
      </c>
      <c r="CF226" s="60">
        <v>441.25279999999998</v>
      </c>
      <c r="CG226" s="60">
        <v>757.06290000000001</v>
      </c>
      <c r="CH226" s="60">
        <f>Table2[[#This Row],[Indirect and Induced Through FY20]]+Table2[[#This Row],[Indirect and Induced FY20 and After]]</f>
        <v>1198.3157000000001</v>
      </c>
      <c r="CI226" s="60">
        <v>205.40129999999999</v>
      </c>
      <c r="CJ226" s="60">
        <v>1106.5160000000001</v>
      </c>
      <c r="CK226" s="60">
        <v>1902.8030000000001</v>
      </c>
      <c r="CL226" s="60">
        <f>Table2[[#This Row],[TOTAL Income Consumption Use Taxes Through FY20]]+Table2[[#This Row],[TOTAL Income Consumption Use Taxes FY20 and After]]</f>
        <v>3009.3190000000004</v>
      </c>
      <c r="CM226" s="60">
        <v>32.748199999999997</v>
      </c>
      <c r="CN226" s="60">
        <v>138.86779999999999</v>
      </c>
      <c r="CO226" s="60">
        <v>303.37369999999999</v>
      </c>
      <c r="CP226" s="60">
        <f>Table2[[#This Row],[Assistance Provided Through FY20]]+Table2[[#This Row],[Assistance Provided FY20 and After]]</f>
        <v>442.24149999999997</v>
      </c>
      <c r="CQ226" s="60">
        <v>0</v>
      </c>
      <c r="CR226" s="60">
        <v>0</v>
      </c>
      <c r="CS226" s="60">
        <v>0</v>
      </c>
      <c r="CT226" s="60">
        <f>Table2[[#This Row],[Recapture Cancellation Reduction Amount Through FY20]]+Table2[[#This Row],[Recapture Cancellation Reduction Amount FY20 and After]]</f>
        <v>0</v>
      </c>
      <c r="CU226" s="60">
        <v>0</v>
      </c>
      <c r="CV226" s="60">
        <v>0</v>
      </c>
      <c r="CW226" s="60">
        <v>0</v>
      </c>
      <c r="CX226" s="60">
        <f>Table2[[#This Row],[Penalty Paid Through FY20]]+Table2[[#This Row],[Penalty Paid FY20 and After]]</f>
        <v>0</v>
      </c>
      <c r="CY226" s="60">
        <v>32.748199999999997</v>
      </c>
      <c r="CZ226" s="60">
        <v>138.86779999999999</v>
      </c>
      <c r="DA226" s="60">
        <v>303.37369999999999</v>
      </c>
      <c r="DB226" s="60">
        <f>Table2[[#This Row],[TOTAL Assistance Net of Recapture Penalties Through FY20]]+Table2[[#This Row],[TOTAL Assistance Net of Recapture Penalties FY20 and After]]</f>
        <v>442.24149999999997</v>
      </c>
      <c r="DC226" s="60">
        <v>169.1414</v>
      </c>
      <c r="DD226" s="60">
        <v>888.75509999999997</v>
      </c>
      <c r="DE226" s="60">
        <v>1566.8964000000001</v>
      </c>
      <c r="DF226" s="60">
        <f>Table2[[#This Row],[Company Direct Tax Revenue Before Assistance Through FY20]]+Table2[[#This Row],[Company Direct Tax Revenue Before Assistance FY20 and After]]</f>
        <v>2455.6514999999999</v>
      </c>
      <c r="DG226" s="60">
        <v>157.10169999999999</v>
      </c>
      <c r="DH226" s="60">
        <v>810.0548</v>
      </c>
      <c r="DI226" s="60">
        <v>1455.3628000000001</v>
      </c>
      <c r="DJ226" s="60">
        <f>Table2[[#This Row],[Indirect and Induced Tax Revenues FY20 and After]]+Table2[[#This Row],[Indirect and Induced Tax Revenues Through FY20]]</f>
        <v>2265.4176000000002</v>
      </c>
      <c r="DK226" s="60">
        <v>326.24310000000003</v>
      </c>
      <c r="DL226" s="60">
        <v>1698.8099</v>
      </c>
      <c r="DM226" s="60">
        <v>3022.2592</v>
      </c>
      <c r="DN226" s="60">
        <f>Table2[[#This Row],[TOTAL Tax Revenues Before Assistance FY20 and After]]+Table2[[#This Row],[TOTAL Tax Revenues Before Assistance Through FY20]]</f>
        <v>4721.0690999999997</v>
      </c>
      <c r="DO226" s="60">
        <v>293.49489999999997</v>
      </c>
      <c r="DP226" s="60">
        <v>1559.9421</v>
      </c>
      <c r="DQ226" s="60">
        <v>2718.8854999999999</v>
      </c>
      <c r="DR226" s="60">
        <f>Table2[[#This Row],[TOTAL Tax Revenues Net of Assistance Recapture and Penalty Through FY20]]+Table2[[#This Row],[TOTAL Tax Revenues Net of Assistance Recapture and Penalty FY20 and After]]</f>
        <v>4278.8275999999996</v>
      </c>
      <c r="DS226" s="60">
        <v>0</v>
      </c>
      <c r="DT226" s="60">
        <v>0</v>
      </c>
      <c r="DU226" s="60">
        <v>0</v>
      </c>
      <c r="DV226" s="60">
        <v>0</v>
      </c>
      <c r="DW226" s="74">
        <v>17</v>
      </c>
      <c r="DX226" s="74">
        <v>0</v>
      </c>
      <c r="DY226" s="74">
        <v>0</v>
      </c>
      <c r="DZ226" s="74">
        <v>0</v>
      </c>
      <c r="EA226" s="74">
        <v>17</v>
      </c>
      <c r="EB226" s="74">
        <v>0</v>
      </c>
      <c r="EC226" s="74">
        <v>0</v>
      </c>
      <c r="ED226" s="74">
        <v>0</v>
      </c>
      <c r="EE226" s="74">
        <v>100</v>
      </c>
      <c r="EF226" s="74">
        <v>0</v>
      </c>
      <c r="EG226" s="74">
        <v>0</v>
      </c>
      <c r="EH226" s="74">
        <v>0</v>
      </c>
      <c r="EI226" s="8">
        <f>Table2[[#This Row],[Total Industrial Employees FY20]]+Table2[[#This Row],[Total Restaurant Employees FY20]]+Table2[[#This Row],[Total Retail Employees FY20]]+Table2[[#This Row],[Total Other Employees FY20]]</f>
        <v>17</v>
      </c>
      <c r="EJ226" s="8">
        <f>Table2[[#This Row],[Number of Industrial Employees Earning More than Living Wage FY20]]+Table2[[#This Row],[Number of Restaurant Employees Earning More than Living Wage FY20]]+Table2[[#This Row],[Number of Retail Employees Earning More than Living Wage FY20]]+Table2[[#This Row],[Number of Other Employees Earning More than Living Wage FY20]]</f>
        <v>17</v>
      </c>
      <c r="EK226" s="72">
        <f>Table2[[#This Row],[Total Employees Earning More than Living Wage FY20]]/Table2[[#This Row],[Total Jobs FY20]]</f>
        <v>1</v>
      </c>
    </row>
    <row r="227" spans="1:141" x14ac:dyDescent="0.25">
      <c r="A227" s="9">
        <v>94062</v>
      </c>
      <c r="B227" s="11" t="s">
        <v>472</v>
      </c>
      <c r="C227" s="11" t="s">
        <v>924</v>
      </c>
      <c r="D227" s="11" t="s">
        <v>1044</v>
      </c>
      <c r="E227" s="15">
        <v>42</v>
      </c>
      <c r="F227" s="7">
        <v>8131</v>
      </c>
      <c r="G227" s="7">
        <v>22</v>
      </c>
      <c r="H227" s="7">
        <v>13680</v>
      </c>
      <c r="I227" s="7">
        <v>12985</v>
      </c>
      <c r="J227" s="7">
        <v>332710</v>
      </c>
      <c r="K227" s="11" t="s">
        <v>1048</v>
      </c>
      <c r="L227" s="11" t="s">
        <v>1478</v>
      </c>
      <c r="M227" s="11" t="s">
        <v>1424</v>
      </c>
      <c r="N227" s="18">
        <v>2525000</v>
      </c>
      <c r="O227" s="11" t="s">
        <v>1658</v>
      </c>
      <c r="P227" s="8">
        <v>1</v>
      </c>
      <c r="Q227" s="8">
        <v>0</v>
      </c>
      <c r="R227" s="8">
        <v>37</v>
      </c>
      <c r="S227" s="8">
        <v>0</v>
      </c>
      <c r="T227" s="8">
        <v>0</v>
      </c>
      <c r="U227" s="8">
        <v>38</v>
      </c>
      <c r="V227" s="8">
        <v>37</v>
      </c>
      <c r="W227" s="8">
        <v>0</v>
      </c>
      <c r="X227" s="8">
        <v>0</v>
      </c>
      <c r="Y227" s="8">
        <v>0</v>
      </c>
      <c r="Z227" s="8">
        <v>2</v>
      </c>
      <c r="AA227" s="19">
        <v>0</v>
      </c>
      <c r="AB227" s="8">
        <v>0</v>
      </c>
      <c r="AC227" s="8">
        <v>0</v>
      </c>
      <c r="AD227" s="8">
        <v>0</v>
      </c>
      <c r="AE227" s="8">
        <v>0</v>
      </c>
      <c r="AF227" s="8">
        <v>76.31578947368422</v>
      </c>
      <c r="AG227" s="8" t="s">
        <v>1686</v>
      </c>
      <c r="AH227" s="8" t="s">
        <v>1687</v>
      </c>
      <c r="AI227" s="60">
        <v>14.8283</v>
      </c>
      <c r="AJ227" s="60">
        <v>76.199799999999996</v>
      </c>
      <c r="AK227" s="60">
        <v>168.21</v>
      </c>
      <c r="AL227" s="60">
        <f>Table2[[#This Row],[Company Direct Land Through FY20]]+Table2[[#This Row],[Company Direct Land FY20 and After]]</f>
        <v>244.40980000000002</v>
      </c>
      <c r="AM227" s="60">
        <v>16.326799999999999</v>
      </c>
      <c r="AN227" s="60">
        <v>127.4507</v>
      </c>
      <c r="AO227" s="60">
        <v>185.2073</v>
      </c>
      <c r="AP227" s="60">
        <f>Table2[[#This Row],[Company Direct Building Through FY20]]+Table2[[#This Row],[Company Direct Building FY20 and After]]</f>
        <v>312.65800000000002</v>
      </c>
      <c r="AQ227" s="60">
        <v>0</v>
      </c>
      <c r="AR227" s="60">
        <v>28.2227</v>
      </c>
      <c r="AS227" s="60">
        <v>0</v>
      </c>
      <c r="AT227" s="60">
        <f>Table2[[#This Row],[Mortgage Recording Tax Through FY20]]+Table2[[#This Row],[Mortgage Recording Tax FY20 and After]]</f>
        <v>28.2227</v>
      </c>
      <c r="AU227" s="60">
        <v>12.221399999999999</v>
      </c>
      <c r="AV227" s="60">
        <v>50.060099999999998</v>
      </c>
      <c r="AW227" s="60">
        <v>138.63720000000001</v>
      </c>
      <c r="AX227" s="60">
        <f>Table2[[#This Row],[Pilot Savings Through FY20]]+Table2[[#This Row],[Pilot Savings FY20 and After]]</f>
        <v>188.69730000000001</v>
      </c>
      <c r="AY227" s="60">
        <v>0</v>
      </c>
      <c r="AZ227" s="60">
        <v>28.2227</v>
      </c>
      <c r="BA227" s="60">
        <v>0</v>
      </c>
      <c r="BB227" s="60">
        <f>Table2[[#This Row],[Mortgage Recording Tax Exemption Through FY20]]+Table2[[#This Row],[Indirect and Induced Land FY20]]</f>
        <v>57.438000000000002</v>
      </c>
      <c r="BC227" s="60">
        <v>29.215299999999999</v>
      </c>
      <c r="BD227" s="60">
        <v>125.2337</v>
      </c>
      <c r="BE227" s="60">
        <v>331.41329999999999</v>
      </c>
      <c r="BF227" s="60">
        <f>Table2[[#This Row],[Indirect and Induced Land Through FY20]]+Table2[[#This Row],[Indirect and Induced Land FY20 and After]]</f>
        <v>456.64699999999999</v>
      </c>
      <c r="BG227" s="60">
        <v>103.58150000000001</v>
      </c>
      <c r="BH227" s="60">
        <v>444.01049999999998</v>
      </c>
      <c r="BI227" s="60">
        <v>1175.0091</v>
      </c>
      <c r="BJ227" s="60">
        <f>Table2[[#This Row],[Indirect and Induced Building Through FY20]]+Table2[[#This Row],[Indirect and Induced Building FY20 and After]]</f>
        <v>1619.0196000000001</v>
      </c>
      <c r="BK227" s="60">
        <v>151.73050000000001</v>
      </c>
      <c r="BL227" s="60">
        <v>722.83460000000002</v>
      </c>
      <c r="BM227" s="60">
        <v>1721.2025000000001</v>
      </c>
      <c r="BN227" s="60">
        <f>Table2[[#This Row],[TOTAL Real Property Related Taxes Through FY20]]+Table2[[#This Row],[TOTAL Real Property Related Taxes FY20 and After]]</f>
        <v>2444.0371</v>
      </c>
      <c r="BO227" s="60">
        <v>376.28809999999999</v>
      </c>
      <c r="BP227" s="60">
        <v>1772.4957999999999</v>
      </c>
      <c r="BQ227" s="60">
        <v>4268.5380999999998</v>
      </c>
      <c r="BR227" s="60">
        <f>Table2[[#This Row],[Company Direct Through FY20]]+Table2[[#This Row],[Company Direct FY20 and After]]</f>
        <v>6041.0338999999994</v>
      </c>
      <c r="BS227" s="60">
        <v>0</v>
      </c>
      <c r="BT227" s="60">
        <v>5.7028999999999996</v>
      </c>
      <c r="BU227" s="60">
        <v>0</v>
      </c>
      <c r="BV227" s="60">
        <f>Table2[[#This Row],[Sales Tax Exemption Through FY20]]+Table2[[#This Row],[Sales Tax Exemption FY20 and After]]</f>
        <v>5.7028999999999996</v>
      </c>
      <c r="BW227" s="60">
        <v>0</v>
      </c>
      <c r="BX227" s="60">
        <v>0</v>
      </c>
      <c r="BY227" s="60">
        <v>0</v>
      </c>
      <c r="BZ227" s="60">
        <f>Table2[[#This Row],[Energy Tax Savings Through FY20]]+Table2[[#This Row],[Energy Tax Savings FY20 and After]]</f>
        <v>0</v>
      </c>
      <c r="CA227" s="60">
        <v>0</v>
      </c>
      <c r="CB227" s="60">
        <v>0</v>
      </c>
      <c r="CC227" s="60">
        <v>0</v>
      </c>
      <c r="CD227" s="60">
        <f>Table2[[#This Row],[Tax Exempt Bond Savings Through FY20]]+Table2[[#This Row],[Tax Exempt Bond Savings FY20 and After]]</f>
        <v>0</v>
      </c>
      <c r="CE227" s="60">
        <v>143.9718</v>
      </c>
      <c r="CF227" s="60">
        <v>674.37379999999996</v>
      </c>
      <c r="CG227" s="60">
        <v>1633.1874</v>
      </c>
      <c r="CH227" s="60">
        <f>Table2[[#This Row],[Indirect and Induced Through FY20]]+Table2[[#This Row],[Indirect and Induced FY20 and After]]</f>
        <v>2307.5612000000001</v>
      </c>
      <c r="CI227" s="60">
        <v>520.25990000000002</v>
      </c>
      <c r="CJ227" s="60">
        <v>2441.1667000000002</v>
      </c>
      <c r="CK227" s="60">
        <v>5901.7254999999996</v>
      </c>
      <c r="CL227" s="60">
        <f>Table2[[#This Row],[TOTAL Income Consumption Use Taxes Through FY20]]+Table2[[#This Row],[TOTAL Income Consumption Use Taxes FY20 and After]]</f>
        <v>8342.8922000000002</v>
      </c>
      <c r="CM227" s="60">
        <v>12.221399999999999</v>
      </c>
      <c r="CN227" s="60">
        <v>83.985699999999994</v>
      </c>
      <c r="CO227" s="60">
        <v>138.63720000000001</v>
      </c>
      <c r="CP227" s="60">
        <f>Table2[[#This Row],[Assistance Provided Through FY20]]+Table2[[#This Row],[Assistance Provided FY20 and After]]</f>
        <v>222.62290000000002</v>
      </c>
      <c r="CQ227" s="60">
        <v>0</v>
      </c>
      <c r="CR227" s="60">
        <v>0</v>
      </c>
      <c r="CS227" s="60">
        <v>0</v>
      </c>
      <c r="CT227" s="60">
        <f>Table2[[#This Row],[Recapture Cancellation Reduction Amount Through FY20]]+Table2[[#This Row],[Recapture Cancellation Reduction Amount FY20 and After]]</f>
        <v>0</v>
      </c>
      <c r="CU227" s="60">
        <v>0</v>
      </c>
      <c r="CV227" s="60">
        <v>0</v>
      </c>
      <c r="CW227" s="60">
        <v>0</v>
      </c>
      <c r="CX227" s="60">
        <f>Table2[[#This Row],[Penalty Paid Through FY20]]+Table2[[#This Row],[Penalty Paid FY20 and After]]</f>
        <v>0</v>
      </c>
      <c r="CY227" s="60">
        <v>12.221399999999999</v>
      </c>
      <c r="CZ227" s="60">
        <v>83.985699999999994</v>
      </c>
      <c r="DA227" s="60">
        <v>138.63720000000001</v>
      </c>
      <c r="DB227" s="60">
        <f>Table2[[#This Row],[TOTAL Assistance Net of Recapture Penalties Through FY20]]+Table2[[#This Row],[TOTAL Assistance Net of Recapture Penalties FY20 and After]]</f>
        <v>222.62290000000002</v>
      </c>
      <c r="DC227" s="60">
        <v>407.44319999999999</v>
      </c>
      <c r="DD227" s="60">
        <v>2004.3689999999999</v>
      </c>
      <c r="DE227" s="60">
        <v>4621.9553999999998</v>
      </c>
      <c r="DF227" s="60">
        <f>Table2[[#This Row],[Company Direct Tax Revenue Before Assistance Through FY20]]+Table2[[#This Row],[Company Direct Tax Revenue Before Assistance FY20 and After]]</f>
        <v>6626.3243999999995</v>
      </c>
      <c r="DG227" s="60">
        <v>276.76859999999999</v>
      </c>
      <c r="DH227" s="60">
        <v>1243.6179999999999</v>
      </c>
      <c r="DI227" s="60">
        <v>3139.6098000000002</v>
      </c>
      <c r="DJ227" s="60">
        <f>Table2[[#This Row],[Indirect and Induced Tax Revenues FY20 and After]]+Table2[[#This Row],[Indirect and Induced Tax Revenues Through FY20]]</f>
        <v>4383.2278000000006</v>
      </c>
      <c r="DK227" s="60">
        <v>684.21180000000004</v>
      </c>
      <c r="DL227" s="60">
        <v>3247.9870000000001</v>
      </c>
      <c r="DM227" s="60">
        <v>7761.5652</v>
      </c>
      <c r="DN227" s="60">
        <f>Table2[[#This Row],[TOTAL Tax Revenues Before Assistance FY20 and After]]+Table2[[#This Row],[TOTAL Tax Revenues Before Assistance Through FY20]]</f>
        <v>11009.5522</v>
      </c>
      <c r="DO227" s="60">
        <v>671.99040000000002</v>
      </c>
      <c r="DP227" s="60">
        <v>3164.0012999999999</v>
      </c>
      <c r="DQ227" s="60">
        <v>7622.9279999999999</v>
      </c>
      <c r="DR227" s="60">
        <f>Table2[[#This Row],[TOTAL Tax Revenues Net of Assistance Recapture and Penalty Through FY20]]+Table2[[#This Row],[TOTAL Tax Revenues Net of Assistance Recapture and Penalty FY20 and After]]</f>
        <v>10786.9293</v>
      </c>
      <c r="DS227" s="60">
        <v>0</v>
      </c>
      <c r="DT227" s="60">
        <v>0</v>
      </c>
      <c r="DU227" s="60">
        <v>0</v>
      </c>
      <c r="DV227" s="60">
        <v>0</v>
      </c>
      <c r="DW227" s="74">
        <v>38</v>
      </c>
      <c r="DX227" s="74">
        <v>0</v>
      </c>
      <c r="DY227" s="74">
        <v>0</v>
      </c>
      <c r="DZ227" s="74">
        <v>0</v>
      </c>
      <c r="EA227" s="74">
        <v>38</v>
      </c>
      <c r="EB227" s="74">
        <v>0</v>
      </c>
      <c r="EC227" s="74">
        <v>0</v>
      </c>
      <c r="ED227" s="74">
        <v>0</v>
      </c>
      <c r="EE227" s="74">
        <v>100</v>
      </c>
      <c r="EF227" s="74">
        <v>0</v>
      </c>
      <c r="EG227" s="74">
        <v>0</v>
      </c>
      <c r="EH227" s="74">
        <v>0</v>
      </c>
      <c r="EI227" s="8">
        <f>Table2[[#This Row],[Total Industrial Employees FY20]]+Table2[[#This Row],[Total Restaurant Employees FY20]]+Table2[[#This Row],[Total Retail Employees FY20]]+Table2[[#This Row],[Total Other Employees FY20]]</f>
        <v>38</v>
      </c>
      <c r="EJ227" s="8">
        <f>Table2[[#This Row],[Number of Industrial Employees Earning More than Living Wage FY20]]+Table2[[#This Row],[Number of Restaurant Employees Earning More than Living Wage FY20]]+Table2[[#This Row],[Number of Retail Employees Earning More than Living Wage FY20]]+Table2[[#This Row],[Number of Other Employees Earning More than Living Wage FY20]]</f>
        <v>38</v>
      </c>
      <c r="EK227" s="72">
        <f>Table2[[#This Row],[Total Employees Earning More than Living Wage FY20]]/Table2[[#This Row],[Total Jobs FY20]]</f>
        <v>1</v>
      </c>
    </row>
    <row r="228" spans="1:141" x14ac:dyDescent="0.25">
      <c r="A228" s="9">
        <v>94098</v>
      </c>
      <c r="B228" s="11" t="s">
        <v>503</v>
      </c>
      <c r="C228" s="11" t="s">
        <v>952</v>
      </c>
      <c r="D228" s="11" t="s">
        <v>1044</v>
      </c>
      <c r="E228" s="15">
        <v>39</v>
      </c>
      <c r="F228" s="7">
        <v>459</v>
      </c>
      <c r="G228" s="7">
        <v>18</v>
      </c>
      <c r="H228" s="7">
        <v>23025</v>
      </c>
      <c r="I228" s="7">
        <v>26896</v>
      </c>
      <c r="J228" s="7">
        <v>611110</v>
      </c>
      <c r="K228" s="11" t="s">
        <v>1097</v>
      </c>
      <c r="L228" s="11" t="s">
        <v>1527</v>
      </c>
      <c r="M228" s="11" t="s">
        <v>1528</v>
      </c>
      <c r="N228" s="18">
        <v>4785000</v>
      </c>
      <c r="O228" s="11" t="s">
        <v>1671</v>
      </c>
      <c r="P228" s="8">
        <v>9</v>
      </c>
      <c r="Q228" s="8">
        <v>0</v>
      </c>
      <c r="R228" s="8">
        <v>49</v>
      </c>
      <c r="S228" s="8">
        <v>0</v>
      </c>
      <c r="T228" s="8">
        <v>0</v>
      </c>
      <c r="U228" s="8">
        <v>58</v>
      </c>
      <c r="V228" s="8">
        <v>53</v>
      </c>
      <c r="W228" s="8">
        <v>0</v>
      </c>
      <c r="X228" s="8">
        <v>0</v>
      </c>
      <c r="Y228" s="8">
        <v>48</v>
      </c>
      <c r="Z228" s="8">
        <v>8</v>
      </c>
      <c r="AA228" s="19">
        <v>0</v>
      </c>
      <c r="AB228" s="8">
        <v>0</v>
      </c>
      <c r="AC228" s="8">
        <v>0</v>
      </c>
      <c r="AD228" s="8">
        <v>0</v>
      </c>
      <c r="AE228" s="8">
        <v>0</v>
      </c>
      <c r="AF228" s="8">
        <v>89.65517241379311</v>
      </c>
      <c r="AG228" s="8" t="s">
        <v>1686</v>
      </c>
      <c r="AH228" s="8" t="s">
        <v>1687</v>
      </c>
      <c r="AI228" s="60">
        <v>0</v>
      </c>
      <c r="AJ228" s="60">
        <v>0</v>
      </c>
      <c r="AK228" s="60">
        <v>0</v>
      </c>
      <c r="AL228" s="60">
        <f>Table2[[#This Row],[Company Direct Land Through FY20]]+Table2[[#This Row],[Company Direct Land FY20 and After]]</f>
        <v>0</v>
      </c>
      <c r="AM228" s="60">
        <v>0</v>
      </c>
      <c r="AN228" s="60">
        <v>0</v>
      </c>
      <c r="AO228" s="60">
        <v>0</v>
      </c>
      <c r="AP228" s="60">
        <f>Table2[[#This Row],[Company Direct Building Through FY20]]+Table2[[#This Row],[Company Direct Building FY20 and After]]</f>
        <v>0</v>
      </c>
      <c r="AQ228" s="60">
        <v>0</v>
      </c>
      <c r="AR228" s="60">
        <v>78.378299999999996</v>
      </c>
      <c r="AS228" s="60">
        <v>0</v>
      </c>
      <c r="AT228" s="60">
        <f>Table2[[#This Row],[Mortgage Recording Tax Through FY20]]+Table2[[#This Row],[Mortgage Recording Tax FY20 and After]]</f>
        <v>78.378299999999996</v>
      </c>
      <c r="AU228" s="60">
        <v>0</v>
      </c>
      <c r="AV228" s="60">
        <v>0</v>
      </c>
      <c r="AW228" s="60">
        <v>0</v>
      </c>
      <c r="AX228" s="60">
        <f>Table2[[#This Row],[Pilot Savings Through FY20]]+Table2[[#This Row],[Pilot Savings FY20 and After]]</f>
        <v>0</v>
      </c>
      <c r="AY228" s="60">
        <v>0</v>
      </c>
      <c r="AZ228" s="60">
        <v>78.378299999999996</v>
      </c>
      <c r="BA228" s="60">
        <v>0</v>
      </c>
      <c r="BB228" s="60">
        <f>Table2[[#This Row],[Mortgage Recording Tax Exemption Through FY20]]+Table2[[#This Row],[Indirect and Induced Land FY20]]</f>
        <v>99.620499999999993</v>
      </c>
      <c r="BC228" s="60">
        <v>21.2422</v>
      </c>
      <c r="BD228" s="60">
        <v>85.074200000000005</v>
      </c>
      <c r="BE228" s="60">
        <v>310.08319999999998</v>
      </c>
      <c r="BF228" s="60">
        <f>Table2[[#This Row],[Indirect and Induced Land Through FY20]]+Table2[[#This Row],[Indirect and Induced Land FY20 and After]]</f>
        <v>395.1574</v>
      </c>
      <c r="BG228" s="60">
        <v>75.313199999999995</v>
      </c>
      <c r="BH228" s="60">
        <v>301.62630000000001</v>
      </c>
      <c r="BI228" s="60">
        <v>1099.3848</v>
      </c>
      <c r="BJ228" s="60">
        <f>Table2[[#This Row],[Indirect and Induced Building Through FY20]]+Table2[[#This Row],[Indirect and Induced Building FY20 and After]]</f>
        <v>1401.0111000000002</v>
      </c>
      <c r="BK228" s="60">
        <v>96.555400000000006</v>
      </c>
      <c r="BL228" s="60">
        <v>386.70049999999998</v>
      </c>
      <c r="BM228" s="60">
        <v>1409.4680000000001</v>
      </c>
      <c r="BN228" s="60">
        <f>Table2[[#This Row],[TOTAL Real Property Related Taxes Through FY20]]+Table2[[#This Row],[TOTAL Real Property Related Taxes FY20 and After]]</f>
        <v>1796.1685</v>
      </c>
      <c r="BO228" s="60">
        <v>108.392</v>
      </c>
      <c r="BP228" s="60">
        <v>444.59070000000003</v>
      </c>
      <c r="BQ228" s="60">
        <v>1582.2526</v>
      </c>
      <c r="BR228" s="60">
        <f>Table2[[#This Row],[Company Direct Through FY20]]+Table2[[#This Row],[Company Direct FY20 and After]]</f>
        <v>2026.8433</v>
      </c>
      <c r="BS228" s="60">
        <v>0</v>
      </c>
      <c r="BT228" s="60">
        <v>0</v>
      </c>
      <c r="BU228" s="60">
        <v>0</v>
      </c>
      <c r="BV228" s="60">
        <f>Table2[[#This Row],[Sales Tax Exemption Through FY20]]+Table2[[#This Row],[Sales Tax Exemption FY20 and After]]</f>
        <v>0</v>
      </c>
      <c r="BW228" s="60">
        <v>0</v>
      </c>
      <c r="BX228" s="60">
        <v>0</v>
      </c>
      <c r="BY228" s="60">
        <v>0</v>
      </c>
      <c r="BZ228" s="60">
        <f>Table2[[#This Row],[Energy Tax Savings Through FY20]]+Table2[[#This Row],[Energy Tax Savings FY20 and After]]</f>
        <v>0</v>
      </c>
      <c r="CA228" s="60">
        <v>2.0886999999999998</v>
      </c>
      <c r="CB228" s="60">
        <v>8.6260999999999992</v>
      </c>
      <c r="CC228" s="60">
        <v>20.801300000000001</v>
      </c>
      <c r="CD228" s="60">
        <f>Table2[[#This Row],[Tax Exempt Bond Savings Through FY20]]+Table2[[#This Row],[Tax Exempt Bond Savings FY20 and After]]</f>
        <v>29.427399999999999</v>
      </c>
      <c r="CE228" s="60">
        <v>104.6806</v>
      </c>
      <c r="CF228" s="60">
        <v>453.82650000000001</v>
      </c>
      <c r="CG228" s="60">
        <v>1528.0768</v>
      </c>
      <c r="CH228" s="60">
        <f>Table2[[#This Row],[Indirect and Induced Through FY20]]+Table2[[#This Row],[Indirect and Induced FY20 and After]]</f>
        <v>1981.9032999999999</v>
      </c>
      <c r="CI228" s="60">
        <v>210.98390000000001</v>
      </c>
      <c r="CJ228" s="60">
        <v>889.79110000000003</v>
      </c>
      <c r="CK228" s="60">
        <v>3089.5281</v>
      </c>
      <c r="CL228" s="60">
        <f>Table2[[#This Row],[TOTAL Income Consumption Use Taxes Through FY20]]+Table2[[#This Row],[TOTAL Income Consumption Use Taxes FY20 and After]]</f>
        <v>3979.3191999999999</v>
      </c>
      <c r="CM228" s="60">
        <v>2.0886999999999998</v>
      </c>
      <c r="CN228" s="60">
        <v>87.004400000000004</v>
      </c>
      <c r="CO228" s="60">
        <v>20.801300000000001</v>
      </c>
      <c r="CP228" s="60">
        <f>Table2[[#This Row],[Assistance Provided Through FY20]]+Table2[[#This Row],[Assistance Provided FY20 and After]]</f>
        <v>107.8057</v>
      </c>
      <c r="CQ228" s="60">
        <v>0</v>
      </c>
      <c r="CR228" s="60">
        <v>0</v>
      </c>
      <c r="CS228" s="60">
        <v>0</v>
      </c>
      <c r="CT228" s="60">
        <f>Table2[[#This Row],[Recapture Cancellation Reduction Amount Through FY20]]+Table2[[#This Row],[Recapture Cancellation Reduction Amount FY20 and After]]</f>
        <v>0</v>
      </c>
      <c r="CU228" s="60">
        <v>0</v>
      </c>
      <c r="CV228" s="60">
        <v>0</v>
      </c>
      <c r="CW228" s="60">
        <v>0</v>
      </c>
      <c r="CX228" s="60">
        <f>Table2[[#This Row],[Penalty Paid Through FY20]]+Table2[[#This Row],[Penalty Paid FY20 and After]]</f>
        <v>0</v>
      </c>
      <c r="CY228" s="60">
        <v>2.0886999999999998</v>
      </c>
      <c r="CZ228" s="60">
        <v>87.004400000000004</v>
      </c>
      <c r="DA228" s="60">
        <v>20.801300000000001</v>
      </c>
      <c r="DB228" s="60">
        <f>Table2[[#This Row],[TOTAL Assistance Net of Recapture Penalties Through FY20]]+Table2[[#This Row],[TOTAL Assistance Net of Recapture Penalties FY20 and After]]</f>
        <v>107.8057</v>
      </c>
      <c r="DC228" s="60">
        <v>108.392</v>
      </c>
      <c r="DD228" s="60">
        <v>522.96900000000005</v>
      </c>
      <c r="DE228" s="60">
        <v>1582.2526</v>
      </c>
      <c r="DF228" s="60">
        <f>Table2[[#This Row],[Company Direct Tax Revenue Before Assistance Through FY20]]+Table2[[#This Row],[Company Direct Tax Revenue Before Assistance FY20 and After]]</f>
        <v>2105.2215999999999</v>
      </c>
      <c r="DG228" s="60">
        <v>201.23599999999999</v>
      </c>
      <c r="DH228" s="60">
        <v>840.52700000000004</v>
      </c>
      <c r="DI228" s="60">
        <v>2937.5448000000001</v>
      </c>
      <c r="DJ228" s="60">
        <f>Table2[[#This Row],[Indirect and Induced Tax Revenues FY20 and After]]+Table2[[#This Row],[Indirect and Induced Tax Revenues Through FY20]]</f>
        <v>3778.0718000000002</v>
      </c>
      <c r="DK228" s="60">
        <v>309.62799999999999</v>
      </c>
      <c r="DL228" s="60">
        <v>1363.4960000000001</v>
      </c>
      <c r="DM228" s="60">
        <v>4519.7974000000004</v>
      </c>
      <c r="DN228" s="60">
        <f>Table2[[#This Row],[TOTAL Tax Revenues Before Assistance FY20 and After]]+Table2[[#This Row],[TOTAL Tax Revenues Before Assistance Through FY20]]</f>
        <v>5883.2934000000005</v>
      </c>
      <c r="DO228" s="60">
        <v>307.53930000000003</v>
      </c>
      <c r="DP228" s="60">
        <v>1276.4916000000001</v>
      </c>
      <c r="DQ228" s="60">
        <v>4498.9961000000003</v>
      </c>
      <c r="DR228" s="60">
        <f>Table2[[#This Row],[TOTAL Tax Revenues Net of Assistance Recapture and Penalty Through FY20]]+Table2[[#This Row],[TOTAL Tax Revenues Net of Assistance Recapture and Penalty FY20 and After]]</f>
        <v>5775.4877000000006</v>
      </c>
      <c r="DS228" s="60">
        <v>0</v>
      </c>
      <c r="DT228" s="60">
        <v>0</v>
      </c>
      <c r="DU228" s="60">
        <v>0</v>
      </c>
      <c r="DV228" s="60">
        <v>0</v>
      </c>
      <c r="DW228" s="74">
        <v>0</v>
      </c>
      <c r="DX228" s="74">
        <v>0</v>
      </c>
      <c r="DY228" s="74">
        <v>0</v>
      </c>
      <c r="DZ228" s="74">
        <v>58</v>
      </c>
      <c r="EA228" s="74">
        <v>0</v>
      </c>
      <c r="EB228" s="74">
        <v>0</v>
      </c>
      <c r="EC228" s="74">
        <v>0</v>
      </c>
      <c r="ED228" s="74">
        <v>58</v>
      </c>
      <c r="EE228" s="74">
        <v>0</v>
      </c>
      <c r="EF228" s="74">
        <v>0</v>
      </c>
      <c r="EG228" s="74">
        <v>0</v>
      </c>
      <c r="EH228" s="74">
        <v>100</v>
      </c>
      <c r="EI228" s="8">
        <f>Table2[[#This Row],[Total Industrial Employees FY20]]+Table2[[#This Row],[Total Restaurant Employees FY20]]+Table2[[#This Row],[Total Retail Employees FY20]]+Table2[[#This Row],[Total Other Employees FY20]]</f>
        <v>58</v>
      </c>
      <c r="EJ228" s="8">
        <f>Table2[[#This Row],[Number of Industrial Employees Earning More than Living Wage FY20]]+Table2[[#This Row],[Number of Restaurant Employees Earning More than Living Wage FY20]]+Table2[[#This Row],[Number of Retail Employees Earning More than Living Wage FY20]]+Table2[[#This Row],[Number of Other Employees Earning More than Living Wage FY20]]</f>
        <v>58</v>
      </c>
      <c r="EK228" s="72">
        <f>Table2[[#This Row],[Total Employees Earning More than Living Wage FY20]]/Table2[[#This Row],[Total Jobs FY20]]</f>
        <v>1</v>
      </c>
    </row>
    <row r="229" spans="1:141" x14ac:dyDescent="0.25">
      <c r="A229" s="9">
        <v>92709</v>
      </c>
      <c r="B229" s="11" t="s">
        <v>231</v>
      </c>
      <c r="C229" s="11" t="s">
        <v>685</v>
      </c>
      <c r="D229" s="11" t="s">
        <v>1046</v>
      </c>
      <c r="E229" s="15">
        <v>3</v>
      </c>
      <c r="F229" s="7">
        <v>1047</v>
      </c>
      <c r="G229" s="7">
        <v>1601</v>
      </c>
      <c r="H229" s="7">
        <v>138622</v>
      </c>
      <c r="I229" s="7">
        <v>1270735</v>
      </c>
      <c r="J229" s="7">
        <v>511130</v>
      </c>
      <c r="K229" s="11" t="s">
        <v>1062</v>
      </c>
      <c r="L229" s="11" t="s">
        <v>1169</v>
      </c>
      <c r="M229" s="11" t="s">
        <v>1133</v>
      </c>
      <c r="N229" s="18">
        <v>779600000</v>
      </c>
      <c r="O229" s="11" t="s">
        <v>1674</v>
      </c>
      <c r="P229" s="8">
        <v>48</v>
      </c>
      <c r="Q229" s="8">
        <v>140</v>
      </c>
      <c r="R229" s="8">
        <v>2385</v>
      </c>
      <c r="S229" s="8">
        <v>183</v>
      </c>
      <c r="T229" s="8">
        <v>395</v>
      </c>
      <c r="U229" s="8">
        <v>3151</v>
      </c>
      <c r="V229" s="8">
        <v>2407</v>
      </c>
      <c r="W229" s="8">
        <v>0</v>
      </c>
      <c r="X229" s="8">
        <v>1946</v>
      </c>
      <c r="Y229" s="8">
        <v>1790</v>
      </c>
      <c r="Z229" s="8">
        <v>1844</v>
      </c>
      <c r="AA229" s="19">
        <v>44</v>
      </c>
      <c r="AB229" s="8">
        <v>0</v>
      </c>
      <c r="AC229" s="8">
        <v>3</v>
      </c>
      <c r="AD229" s="8">
        <v>10</v>
      </c>
      <c r="AE229" s="8">
        <v>44</v>
      </c>
      <c r="AF229" s="8">
        <v>42.240558552840369</v>
      </c>
      <c r="AG229" s="8" t="s">
        <v>1686</v>
      </c>
      <c r="AH229" s="8" t="s">
        <v>1686</v>
      </c>
      <c r="AI229" s="60">
        <v>6714.0171</v>
      </c>
      <c r="AJ229" s="60">
        <v>53458.256500000003</v>
      </c>
      <c r="AK229" s="60">
        <v>11284.5617</v>
      </c>
      <c r="AL229" s="60">
        <f>Table2[[#This Row],[Company Direct Land Through FY20]]+Table2[[#This Row],[Company Direct Land FY20 and After]]</f>
        <v>64742.818200000002</v>
      </c>
      <c r="AM229" s="60">
        <v>12468.888999999999</v>
      </c>
      <c r="AN229" s="60">
        <v>123770.1112</v>
      </c>
      <c r="AO229" s="60">
        <v>20957.043300000001</v>
      </c>
      <c r="AP229" s="60">
        <f>Table2[[#This Row],[Company Direct Building Through FY20]]+Table2[[#This Row],[Company Direct Building FY20 and After]]</f>
        <v>144727.1545</v>
      </c>
      <c r="AQ229" s="60">
        <v>0</v>
      </c>
      <c r="AR229" s="60">
        <v>4785</v>
      </c>
      <c r="AS229" s="60">
        <v>0</v>
      </c>
      <c r="AT229" s="60">
        <f>Table2[[#This Row],[Mortgage Recording Tax Through FY20]]+Table2[[#This Row],[Mortgage Recording Tax FY20 and After]]</f>
        <v>4785</v>
      </c>
      <c r="AU229" s="60">
        <v>0</v>
      </c>
      <c r="AV229" s="60">
        <v>10260.4305</v>
      </c>
      <c r="AW229" s="60">
        <v>0</v>
      </c>
      <c r="AX229" s="60">
        <f>Table2[[#This Row],[Pilot Savings Through FY20]]+Table2[[#This Row],[Pilot Savings FY20 and After]]</f>
        <v>10260.4305</v>
      </c>
      <c r="AY229" s="60">
        <v>0</v>
      </c>
      <c r="AZ229" s="60">
        <v>4785</v>
      </c>
      <c r="BA229" s="60">
        <v>0</v>
      </c>
      <c r="BB229" s="60">
        <f>Table2[[#This Row],[Mortgage Recording Tax Exemption Through FY20]]+Table2[[#This Row],[Indirect and Induced Land FY20]]</f>
        <v>8994.4110000000001</v>
      </c>
      <c r="BC229" s="60">
        <v>4209.4110000000001</v>
      </c>
      <c r="BD229" s="60">
        <v>26587.6623</v>
      </c>
      <c r="BE229" s="60">
        <v>7074.9534999999996</v>
      </c>
      <c r="BF229" s="60">
        <f>Table2[[#This Row],[Indirect and Induced Land Through FY20]]+Table2[[#This Row],[Indirect and Induced Land FY20 and After]]</f>
        <v>33662.6158</v>
      </c>
      <c r="BG229" s="60">
        <v>14924.2754</v>
      </c>
      <c r="BH229" s="60">
        <v>94265.348599999998</v>
      </c>
      <c r="BI229" s="60">
        <v>25083.925800000001</v>
      </c>
      <c r="BJ229" s="60">
        <f>Table2[[#This Row],[Indirect and Induced Building Through FY20]]+Table2[[#This Row],[Indirect and Induced Building FY20 and After]]</f>
        <v>119349.27439999999</v>
      </c>
      <c r="BK229" s="60">
        <v>38316.592499999999</v>
      </c>
      <c r="BL229" s="60">
        <v>287820.94809999998</v>
      </c>
      <c r="BM229" s="60">
        <v>64400.484299999996</v>
      </c>
      <c r="BN229" s="60">
        <f>Table2[[#This Row],[TOTAL Real Property Related Taxes Through FY20]]+Table2[[#This Row],[TOTAL Real Property Related Taxes FY20 and After]]</f>
        <v>352221.43239999999</v>
      </c>
      <c r="BO229" s="60">
        <v>28962.711299999999</v>
      </c>
      <c r="BP229" s="60">
        <v>210311.0282</v>
      </c>
      <c r="BQ229" s="60">
        <v>48678.979800000001</v>
      </c>
      <c r="BR229" s="60">
        <f>Table2[[#This Row],[Company Direct Through FY20]]+Table2[[#This Row],[Company Direct FY20 and After]]</f>
        <v>258990.008</v>
      </c>
      <c r="BS229" s="60">
        <v>109.60809999999999</v>
      </c>
      <c r="BT229" s="60">
        <v>3471.4504999999999</v>
      </c>
      <c r="BU229" s="60">
        <v>16528.549500000001</v>
      </c>
      <c r="BV229" s="60">
        <f>Table2[[#This Row],[Sales Tax Exemption Through FY20]]+Table2[[#This Row],[Sales Tax Exemption FY20 and After]]</f>
        <v>20000</v>
      </c>
      <c r="BW229" s="60">
        <v>9.8150999999999993</v>
      </c>
      <c r="BX229" s="60">
        <v>131.7268</v>
      </c>
      <c r="BY229" s="60">
        <v>2.6505000000000001</v>
      </c>
      <c r="BZ229" s="60">
        <f>Table2[[#This Row],[Energy Tax Savings Through FY20]]+Table2[[#This Row],[Energy Tax Savings FY20 and After]]</f>
        <v>134.37729999999999</v>
      </c>
      <c r="CA229" s="60">
        <v>0</v>
      </c>
      <c r="CB229" s="60">
        <v>0</v>
      </c>
      <c r="CC229" s="60">
        <v>0</v>
      </c>
      <c r="CD229" s="60">
        <f>Table2[[#This Row],[Tax Exempt Bond Savings Through FY20]]+Table2[[#This Row],[Tax Exempt Bond Savings FY20 and After]]</f>
        <v>0</v>
      </c>
      <c r="CE229" s="60">
        <v>17059.667000000001</v>
      </c>
      <c r="CF229" s="60">
        <v>135794.20060000001</v>
      </c>
      <c r="CG229" s="60">
        <v>28672.977900000002</v>
      </c>
      <c r="CH229" s="60">
        <f>Table2[[#This Row],[Indirect and Induced Through FY20]]+Table2[[#This Row],[Indirect and Induced FY20 and After]]</f>
        <v>164467.17850000001</v>
      </c>
      <c r="CI229" s="60">
        <v>45902.955099999999</v>
      </c>
      <c r="CJ229" s="60">
        <v>342502.0515</v>
      </c>
      <c r="CK229" s="60">
        <v>60820.757700000002</v>
      </c>
      <c r="CL229" s="60">
        <f>Table2[[#This Row],[TOTAL Income Consumption Use Taxes Through FY20]]+Table2[[#This Row],[TOTAL Income Consumption Use Taxes FY20 and After]]</f>
        <v>403322.80920000002</v>
      </c>
      <c r="CM229" s="60">
        <v>119.42319999999999</v>
      </c>
      <c r="CN229" s="60">
        <v>18648.607800000002</v>
      </c>
      <c r="CO229" s="60">
        <v>16531.2</v>
      </c>
      <c r="CP229" s="60">
        <f>Table2[[#This Row],[Assistance Provided Through FY20]]+Table2[[#This Row],[Assistance Provided FY20 and After]]</f>
        <v>35179.807800000002</v>
      </c>
      <c r="CQ229" s="60">
        <v>0</v>
      </c>
      <c r="CR229" s="60">
        <v>125.2953</v>
      </c>
      <c r="CS229" s="60">
        <v>0</v>
      </c>
      <c r="CT229" s="60">
        <f>Table2[[#This Row],[Recapture Cancellation Reduction Amount Through FY20]]+Table2[[#This Row],[Recapture Cancellation Reduction Amount FY20 and After]]</f>
        <v>125.2953</v>
      </c>
      <c r="CU229" s="60">
        <v>0</v>
      </c>
      <c r="CV229" s="60">
        <v>0</v>
      </c>
      <c r="CW229" s="60">
        <v>0</v>
      </c>
      <c r="CX229" s="60">
        <f>Table2[[#This Row],[Penalty Paid Through FY20]]+Table2[[#This Row],[Penalty Paid FY20 and After]]</f>
        <v>0</v>
      </c>
      <c r="CY229" s="60">
        <v>119.42319999999999</v>
      </c>
      <c r="CZ229" s="60">
        <v>18523.3125</v>
      </c>
      <c r="DA229" s="60">
        <v>16531.2</v>
      </c>
      <c r="DB229" s="60">
        <f>Table2[[#This Row],[TOTAL Assistance Net of Recapture Penalties Through FY20]]+Table2[[#This Row],[TOTAL Assistance Net of Recapture Penalties FY20 and After]]</f>
        <v>35054.512499999997</v>
      </c>
      <c r="DC229" s="60">
        <v>48145.617400000003</v>
      </c>
      <c r="DD229" s="60">
        <v>392324.3959</v>
      </c>
      <c r="DE229" s="60">
        <v>80920.584799999997</v>
      </c>
      <c r="DF229" s="60">
        <f>Table2[[#This Row],[Company Direct Tax Revenue Before Assistance Through FY20]]+Table2[[#This Row],[Company Direct Tax Revenue Before Assistance FY20 and After]]</f>
        <v>473244.98070000001</v>
      </c>
      <c r="DG229" s="60">
        <v>36193.3534</v>
      </c>
      <c r="DH229" s="60">
        <v>256647.2115</v>
      </c>
      <c r="DI229" s="60">
        <v>60831.857199999999</v>
      </c>
      <c r="DJ229" s="60">
        <f>Table2[[#This Row],[Indirect and Induced Tax Revenues FY20 and After]]+Table2[[#This Row],[Indirect and Induced Tax Revenues Through FY20]]</f>
        <v>317479.0687</v>
      </c>
      <c r="DK229" s="60">
        <v>84338.970799999996</v>
      </c>
      <c r="DL229" s="60">
        <v>648971.60739999998</v>
      </c>
      <c r="DM229" s="60">
        <v>141752.44200000001</v>
      </c>
      <c r="DN229" s="60">
        <f>Table2[[#This Row],[TOTAL Tax Revenues Before Assistance FY20 and After]]+Table2[[#This Row],[TOTAL Tax Revenues Before Assistance Through FY20]]</f>
        <v>790724.04940000002</v>
      </c>
      <c r="DO229" s="60">
        <v>84219.547600000005</v>
      </c>
      <c r="DP229" s="60">
        <v>630448.29489999998</v>
      </c>
      <c r="DQ229" s="60">
        <v>125221.242</v>
      </c>
      <c r="DR229" s="60">
        <f>Table2[[#This Row],[TOTAL Tax Revenues Net of Assistance Recapture and Penalty Through FY20]]+Table2[[#This Row],[TOTAL Tax Revenues Net of Assistance Recapture and Penalty FY20 and After]]</f>
        <v>755669.53689999995</v>
      </c>
      <c r="DS229" s="60">
        <v>0</v>
      </c>
      <c r="DT229" s="60">
        <v>139.65360000000001</v>
      </c>
      <c r="DU229" s="60">
        <v>0</v>
      </c>
      <c r="DV229" s="60">
        <v>0</v>
      </c>
      <c r="DW229" s="74">
        <v>0</v>
      </c>
      <c r="DX229" s="74">
        <v>0</v>
      </c>
      <c r="DY229" s="74">
        <v>0</v>
      </c>
      <c r="DZ229" s="74">
        <v>3151</v>
      </c>
      <c r="EA229" s="74">
        <v>0</v>
      </c>
      <c r="EB229" s="74">
        <v>0</v>
      </c>
      <c r="EC229" s="74">
        <v>0</v>
      </c>
      <c r="ED229" s="74">
        <v>3151</v>
      </c>
      <c r="EE229" s="74">
        <v>0</v>
      </c>
      <c r="EF229" s="74">
        <v>0</v>
      </c>
      <c r="EG229" s="74">
        <v>0</v>
      </c>
      <c r="EH229" s="74">
        <v>100</v>
      </c>
      <c r="EI229" s="8">
        <f>Table2[[#This Row],[Total Industrial Employees FY20]]+Table2[[#This Row],[Total Restaurant Employees FY20]]+Table2[[#This Row],[Total Retail Employees FY20]]+Table2[[#This Row],[Total Other Employees FY20]]</f>
        <v>3151</v>
      </c>
      <c r="EJ229" s="8">
        <f>Table2[[#This Row],[Number of Industrial Employees Earning More than Living Wage FY20]]+Table2[[#This Row],[Number of Restaurant Employees Earning More than Living Wage FY20]]+Table2[[#This Row],[Number of Retail Employees Earning More than Living Wage FY20]]+Table2[[#This Row],[Number of Other Employees Earning More than Living Wage FY20]]</f>
        <v>3151</v>
      </c>
      <c r="EK229" s="72">
        <f>Table2[[#This Row],[Total Employees Earning More than Living Wage FY20]]/Table2[[#This Row],[Total Jobs FY20]]</f>
        <v>1</v>
      </c>
    </row>
    <row r="230" spans="1:141" x14ac:dyDescent="0.25">
      <c r="A230" s="9">
        <v>94075</v>
      </c>
      <c r="B230" s="11" t="s">
        <v>482</v>
      </c>
      <c r="C230" s="11" t="s">
        <v>934</v>
      </c>
      <c r="D230" s="11" t="s">
        <v>1043</v>
      </c>
      <c r="E230" s="15">
        <v>11</v>
      </c>
      <c r="F230" s="7">
        <v>5933</v>
      </c>
      <c r="G230" s="7">
        <v>210</v>
      </c>
      <c r="H230" s="7">
        <v>802250</v>
      </c>
      <c r="I230" s="7">
        <v>415220</v>
      </c>
      <c r="J230" s="7">
        <v>623110</v>
      </c>
      <c r="K230" s="11" t="s">
        <v>1097</v>
      </c>
      <c r="L230" s="11" t="s">
        <v>1492</v>
      </c>
      <c r="M230" s="11" t="s">
        <v>1493</v>
      </c>
      <c r="N230" s="18">
        <v>55000000</v>
      </c>
      <c r="O230" s="11" t="s">
        <v>1663</v>
      </c>
      <c r="P230" s="8">
        <v>185</v>
      </c>
      <c r="Q230" s="8">
        <v>0</v>
      </c>
      <c r="R230" s="8">
        <v>758</v>
      </c>
      <c r="S230" s="8">
        <v>0</v>
      </c>
      <c r="T230" s="8">
        <v>0</v>
      </c>
      <c r="U230" s="8">
        <v>943</v>
      </c>
      <c r="V230" s="8">
        <v>850</v>
      </c>
      <c r="W230" s="8">
        <v>0</v>
      </c>
      <c r="X230" s="8">
        <v>0</v>
      </c>
      <c r="Y230" s="8">
        <v>992</v>
      </c>
      <c r="Z230" s="8">
        <v>0</v>
      </c>
      <c r="AA230" s="19">
        <v>12</v>
      </c>
      <c r="AB230" s="8">
        <v>13</v>
      </c>
      <c r="AC230" s="8">
        <v>28</v>
      </c>
      <c r="AD230" s="8">
        <v>35</v>
      </c>
      <c r="AE230" s="8">
        <v>12</v>
      </c>
      <c r="AF230" s="8">
        <v>62.354188759278898</v>
      </c>
      <c r="AG230" s="8" t="s">
        <v>1686</v>
      </c>
      <c r="AH230" s="8" t="s">
        <v>1687</v>
      </c>
      <c r="AI230" s="60">
        <v>0</v>
      </c>
      <c r="AJ230" s="60">
        <v>0</v>
      </c>
      <c r="AK230" s="60">
        <v>0</v>
      </c>
      <c r="AL230" s="60">
        <f>Table2[[#This Row],[Company Direct Land Through FY20]]+Table2[[#This Row],[Company Direct Land FY20 and After]]</f>
        <v>0</v>
      </c>
      <c r="AM230" s="60">
        <v>0</v>
      </c>
      <c r="AN230" s="60">
        <v>0</v>
      </c>
      <c r="AO230" s="60">
        <v>0</v>
      </c>
      <c r="AP230" s="60">
        <f>Table2[[#This Row],[Company Direct Building Through FY20]]+Table2[[#This Row],[Company Direct Building FY20 and After]]</f>
        <v>0</v>
      </c>
      <c r="AQ230" s="60">
        <v>0</v>
      </c>
      <c r="AR230" s="60">
        <v>0</v>
      </c>
      <c r="AS230" s="60">
        <v>0</v>
      </c>
      <c r="AT230" s="60">
        <f>Table2[[#This Row],[Mortgage Recording Tax Through FY20]]+Table2[[#This Row],[Mortgage Recording Tax FY20 and After]]</f>
        <v>0</v>
      </c>
      <c r="AU230" s="60">
        <v>0</v>
      </c>
      <c r="AV230" s="60">
        <v>0</v>
      </c>
      <c r="AW230" s="60">
        <v>0</v>
      </c>
      <c r="AX230" s="60">
        <f>Table2[[#This Row],[Pilot Savings Through FY20]]+Table2[[#This Row],[Pilot Savings FY20 and After]]</f>
        <v>0</v>
      </c>
      <c r="AY230" s="60">
        <v>0</v>
      </c>
      <c r="AZ230" s="60">
        <v>0</v>
      </c>
      <c r="BA230" s="60">
        <v>0</v>
      </c>
      <c r="BB230" s="60">
        <f>Table2[[#This Row],[Mortgage Recording Tax Exemption Through FY20]]+Table2[[#This Row],[Indirect and Induced Land FY20]]</f>
        <v>350.404</v>
      </c>
      <c r="BC230" s="60">
        <v>350.404</v>
      </c>
      <c r="BD230" s="60">
        <v>1838.9349999999999</v>
      </c>
      <c r="BE230" s="60">
        <v>3337.4124000000002</v>
      </c>
      <c r="BF230" s="60">
        <f>Table2[[#This Row],[Indirect and Induced Land Through FY20]]+Table2[[#This Row],[Indirect and Induced Land FY20 and After]]</f>
        <v>5176.3474000000006</v>
      </c>
      <c r="BG230" s="60">
        <v>1242.3414</v>
      </c>
      <c r="BH230" s="60">
        <v>6519.8608999999997</v>
      </c>
      <c r="BI230" s="60">
        <v>11832.6397</v>
      </c>
      <c r="BJ230" s="60">
        <f>Table2[[#This Row],[Indirect and Induced Building Through FY20]]+Table2[[#This Row],[Indirect and Induced Building FY20 and After]]</f>
        <v>18352.500599999999</v>
      </c>
      <c r="BK230" s="60">
        <v>1592.7454</v>
      </c>
      <c r="BL230" s="60">
        <v>8358.7958999999992</v>
      </c>
      <c r="BM230" s="60">
        <v>15170.052100000001</v>
      </c>
      <c r="BN230" s="60">
        <f>Table2[[#This Row],[TOTAL Real Property Related Taxes Through FY20]]+Table2[[#This Row],[TOTAL Real Property Related Taxes FY20 and After]]</f>
        <v>23528.847999999998</v>
      </c>
      <c r="BO230" s="60">
        <v>1474.8100999999999</v>
      </c>
      <c r="BP230" s="60">
        <v>8228.3253000000004</v>
      </c>
      <c r="BQ230" s="60">
        <v>14046.782300000001</v>
      </c>
      <c r="BR230" s="60">
        <f>Table2[[#This Row],[Company Direct Through FY20]]+Table2[[#This Row],[Company Direct FY20 and After]]</f>
        <v>22275.107600000003</v>
      </c>
      <c r="BS230" s="60">
        <v>0</v>
      </c>
      <c r="BT230" s="60">
        <v>0</v>
      </c>
      <c r="BU230" s="60">
        <v>0</v>
      </c>
      <c r="BV230" s="60">
        <f>Table2[[#This Row],[Sales Tax Exemption Through FY20]]+Table2[[#This Row],[Sales Tax Exemption FY20 and After]]</f>
        <v>0</v>
      </c>
      <c r="BW230" s="60">
        <v>0</v>
      </c>
      <c r="BX230" s="60">
        <v>0</v>
      </c>
      <c r="BY230" s="60">
        <v>0</v>
      </c>
      <c r="BZ230" s="60">
        <f>Table2[[#This Row],[Energy Tax Savings Through FY20]]+Table2[[#This Row],[Energy Tax Savings FY20 and After]]</f>
        <v>0</v>
      </c>
      <c r="CA230" s="60">
        <v>24.616199999999999</v>
      </c>
      <c r="CB230" s="60">
        <v>132.072</v>
      </c>
      <c r="CC230" s="60">
        <v>180.60419999999999</v>
      </c>
      <c r="CD230" s="60">
        <f>Table2[[#This Row],[Tax Exempt Bond Savings Through FY20]]+Table2[[#This Row],[Tax Exempt Bond Savings FY20 and After]]</f>
        <v>312.67619999999999</v>
      </c>
      <c r="CE230" s="60">
        <v>1586.134</v>
      </c>
      <c r="CF230" s="60">
        <v>9107.5046000000002</v>
      </c>
      <c r="CG230" s="60">
        <v>15107.081899999999</v>
      </c>
      <c r="CH230" s="60">
        <f>Table2[[#This Row],[Indirect and Induced Through FY20]]+Table2[[#This Row],[Indirect and Induced FY20 and After]]</f>
        <v>24214.586499999998</v>
      </c>
      <c r="CI230" s="60">
        <v>3036.3279000000002</v>
      </c>
      <c r="CJ230" s="60">
        <v>17203.757900000001</v>
      </c>
      <c r="CK230" s="60">
        <v>28973.26</v>
      </c>
      <c r="CL230" s="60">
        <f>Table2[[#This Row],[TOTAL Income Consumption Use Taxes Through FY20]]+Table2[[#This Row],[TOTAL Income Consumption Use Taxes FY20 and After]]</f>
        <v>46177.017899999999</v>
      </c>
      <c r="CM230" s="60">
        <v>24.616199999999999</v>
      </c>
      <c r="CN230" s="60">
        <v>132.072</v>
      </c>
      <c r="CO230" s="60">
        <v>180.60419999999999</v>
      </c>
      <c r="CP230" s="60">
        <f>Table2[[#This Row],[Assistance Provided Through FY20]]+Table2[[#This Row],[Assistance Provided FY20 and After]]</f>
        <v>312.67619999999999</v>
      </c>
      <c r="CQ230" s="60">
        <v>0</v>
      </c>
      <c r="CR230" s="60">
        <v>0</v>
      </c>
      <c r="CS230" s="60">
        <v>0</v>
      </c>
      <c r="CT230" s="60">
        <f>Table2[[#This Row],[Recapture Cancellation Reduction Amount Through FY20]]+Table2[[#This Row],[Recapture Cancellation Reduction Amount FY20 and After]]</f>
        <v>0</v>
      </c>
      <c r="CU230" s="60">
        <v>0</v>
      </c>
      <c r="CV230" s="60">
        <v>0</v>
      </c>
      <c r="CW230" s="60">
        <v>0</v>
      </c>
      <c r="CX230" s="60">
        <f>Table2[[#This Row],[Penalty Paid Through FY20]]+Table2[[#This Row],[Penalty Paid FY20 and After]]</f>
        <v>0</v>
      </c>
      <c r="CY230" s="60">
        <v>24.616199999999999</v>
      </c>
      <c r="CZ230" s="60">
        <v>132.072</v>
      </c>
      <c r="DA230" s="60">
        <v>180.60419999999999</v>
      </c>
      <c r="DB230" s="60">
        <f>Table2[[#This Row],[TOTAL Assistance Net of Recapture Penalties Through FY20]]+Table2[[#This Row],[TOTAL Assistance Net of Recapture Penalties FY20 and After]]</f>
        <v>312.67619999999999</v>
      </c>
      <c r="DC230" s="60">
        <v>1474.8100999999999</v>
      </c>
      <c r="DD230" s="60">
        <v>8228.3253000000004</v>
      </c>
      <c r="DE230" s="60">
        <v>14046.782300000001</v>
      </c>
      <c r="DF230" s="60">
        <f>Table2[[#This Row],[Company Direct Tax Revenue Before Assistance Through FY20]]+Table2[[#This Row],[Company Direct Tax Revenue Before Assistance FY20 and After]]</f>
        <v>22275.107600000003</v>
      </c>
      <c r="DG230" s="60">
        <v>3178.8793999999998</v>
      </c>
      <c r="DH230" s="60">
        <v>17466.300500000001</v>
      </c>
      <c r="DI230" s="60">
        <v>30277.133999999998</v>
      </c>
      <c r="DJ230" s="60">
        <f>Table2[[#This Row],[Indirect and Induced Tax Revenues FY20 and After]]+Table2[[#This Row],[Indirect and Induced Tax Revenues Through FY20]]</f>
        <v>47743.434500000003</v>
      </c>
      <c r="DK230" s="60">
        <v>4653.6895000000004</v>
      </c>
      <c r="DL230" s="60">
        <v>25694.625800000002</v>
      </c>
      <c r="DM230" s="60">
        <v>44323.916299999997</v>
      </c>
      <c r="DN230" s="60">
        <f>Table2[[#This Row],[TOTAL Tax Revenues Before Assistance FY20 and After]]+Table2[[#This Row],[TOTAL Tax Revenues Before Assistance Through FY20]]</f>
        <v>70018.542099999991</v>
      </c>
      <c r="DO230" s="60">
        <v>4629.0733</v>
      </c>
      <c r="DP230" s="60">
        <v>25562.553800000002</v>
      </c>
      <c r="DQ230" s="60">
        <v>44143.312100000003</v>
      </c>
      <c r="DR230" s="60">
        <f>Table2[[#This Row],[TOTAL Tax Revenues Net of Assistance Recapture and Penalty Through FY20]]+Table2[[#This Row],[TOTAL Tax Revenues Net of Assistance Recapture and Penalty FY20 and After]]</f>
        <v>69705.865900000004</v>
      </c>
      <c r="DS230" s="60">
        <v>0</v>
      </c>
      <c r="DT230" s="60">
        <v>0</v>
      </c>
      <c r="DU230" s="60">
        <v>0</v>
      </c>
      <c r="DV230" s="60">
        <v>0</v>
      </c>
      <c r="DW230" s="74">
        <v>0</v>
      </c>
      <c r="DX230" s="74">
        <v>0</v>
      </c>
      <c r="DY230" s="74">
        <v>0</v>
      </c>
      <c r="DZ230" s="74">
        <v>943</v>
      </c>
      <c r="EA230" s="74">
        <v>0</v>
      </c>
      <c r="EB230" s="74">
        <v>0</v>
      </c>
      <c r="EC230" s="74">
        <v>0</v>
      </c>
      <c r="ED230" s="74">
        <v>943</v>
      </c>
      <c r="EE230" s="74">
        <v>0</v>
      </c>
      <c r="EF230" s="74">
        <v>0</v>
      </c>
      <c r="EG230" s="74">
        <v>0</v>
      </c>
      <c r="EH230" s="74">
        <v>100</v>
      </c>
      <c r="EI230" s="8">
        <f>Table2[[#This Row],[Total Industrial Employees FY20]]+Table2[[#This Row],[Total Restaurant Employees FY20]]+Table2[[#This Row],[Total Retail Employees FY20]]+Table2[[#This Row],[Total Other Employees FY20]]</f>
        <v>943</v>
      </c>
      <c r="EJ230" s="8">
        <f>Table2[[#This Row],[Number of Industrial Employees Earning More than Living Wage FY20]]+Table2[[#This Row],[Number of Restaurant Employees Earning More than Living Wage FY20]]+Table2[[#This Row],[Number of Retail Employees Earning More than Living Wage FY20]]+Table2[[#This Row],[Number of Other Employees Earning More than Living Wage FY20]]</f>
        <v>943</v>
      </c>
      <c r="EK230" s="72">
        <f>Table2[[#This Row],[Total Employees Earning More than Living Wage FY20]]/Table2[[#This Row],[Total Jobs FY20]]</f>
        <v>1</v>
      </c>
    </row>
    <row r="231" spans="1:141" x14ac:dyDescent="0.25">
      <c r="A231" s="9">
        <v>92412</v>
      </c>
      <c r="B231" s="11" t="s">
        <v>181</v>
      </c>
      <c r="C231" s="11" t="s">
        <v>635</v>
      </c>
      <c r="D231" s="11" t="s">
        <v>1045</v>
      </c>
      <c r="E231" s="15">
        <v>26</v>
      </c>
      <c r="F231" s="7">
        <v>367</v>
      </c>
      <c r="G231" s="7">
        <v>15</v>
      </c>
      <c r="H231" s="7">
        <v>18936</v>
      </c>
      <c r="I231" s="7">
        <v>50070</v>
      </c>
      <c r="J231" s="7">
        <v>444190</v>
      </c>
      <c r="K231" s="11" t="s">
        <v>1048</v>
      </c>
      <c r="L231" s="11" t="s">
        <v>1103</v>
      </c>
      <c r="M231" s="11" t="s">
        <v>1087</v>
      </c>
      <c r="N231" s="18">
        <v>2118000</v>
      </c>
      <c r="O231" s="11" t="s">
        <v>1658</v>
      </c>
      <c r="P231" s="8">
        <v>0</v>
      </c>
      <c r="Q231" s="8">
        <v>0</v>
      </c>
      <c r="R231" s="8">
        <v>37</v>
      </c>
      <c r="S231" s="8">
        <v>0</v>
      </c>
      <c r="T231" s="8">
        <v>0</v>
      </c>
      <c r="U231" s="8">
        <v>37</v>
      </c>
      <c r="V231" s="8">
        <v>37</v>
      </c>
      <c r="W231" s="8">
        <v>0</v>
      </c>
      <c r="X231" s="8">
        <v>0</v>
      </c>
      <c r="Y231" s="8">
        <v>18</v>
      </c>
      <c r="Z231" s="8">
        <v>14</v>
      </c>
      <c r="AA231" s="19">
        <v>0</v>
      </c>
      <c r="AB231" s="8">
        <v>0</v>
      </c>
      <c r="AC231" s="8">
        <v>0</v>
      </c>
      <c r="AD231" s="8">
        <v>0</v>
      </c>
      <c r="AE231" s="8">
        <v>0</v>
      </c>
      <c r="AF231" s="8">
        <v>97.297297297297305</v>
      </c>
      <c r="AG231" s="8" t="s">
        <v>1686</v>
      </c>
      <c r="AH231" s="8" t="s">
        <v>1687</v>
      </c>
      <c r="AI231" s="60">
        <v>54.120399999999997</v>
      </c>
      <c r="AJ231" s="60">
        <v>357.286</v>
      </c>
      <c r="AK231" s="60">
        <v>53.9831</v>
      </c>
      <c r="AL231" s="60">
        <f>Table2[[#This Row],[Company Direct Land Through FY20]]+Table2[[#This Row],[Company Direct Land FY20 and After]]</f>
        <v>411.26909999999998</v>
      </c>
      <c r="AM231" s="60">
        <v>213.78460000000001</v>
      </c>
      <c r="AN231" s="60">
        <v>602.39700000000005</v>
      </c>
      <c r="AO231" s="60">
        <v>213.2422</v>
      </c>
      <c r="AP231" s="60">
        <f>Table2[[#This Row],[Company Direct Building Through FY20]]+Table2[[#This Row],[Company Direct Building FY20 and After]]</f>
        <v>815.63920000000007</v>
      </c>
      <c r="AQ231" s="60">
        <v>0</v>
      </c>
      <c r="AR231" s="60">
        <v>14.297599999999999</v>
      </c>
      <c r="AS231" s="60">
        <v>0</v>
      </c>
      <c r="AT231" s="60">
        <f>Table2[[#This Row],[Mortgage Recording Tax Through FY20]]+Table2[[#This Row],[Mortgage Recording Tax FY20 and After]]</f>
        <v>14.297599999999999</v>
      </c>
      <c r="AU231" s="60">
        <v>20.804600000000001</v>
      </c>
      <c r="AV231" s="60">
        <v>507.42410000000001</v>
      </c>
      <c r="AW231" s="60">
        <v>20.7517</v>
      </c>
      <c r="AX231" s="60">
        <f>Table2[[#This Row],[Pilot Savings Through FY20]]+Table2[[#This Row],[Pilot Savings FY20 and After]]</f>
        <v>528.17579999999998</v>
      </c>
      <c r="AY231" s="60">
        <v>0</v>
      </c>
      <c r="AZ231" s="60">
        <v>14.297599999999999</v>
      </c>
      <c r="BA231" s="60">
        <v>0</v>
      </c>
      <c r="BB231" s="60">
        <f>Table2[[#This Row],[Mortgage Recording Tax Exemption Through FY20]]+Table2[[#This Row],[Indirect and Induced Land FY20]]</f>
        <v>31.45</v>
      </c>
      <c r="BC231" s="60">
        <v>17.1524</v>
      </c>
      <c r="BD231" s="60">
        <v>73.327399999999997</v>
      </c>
      <c r="BE231" s="60">
        <v>17.108899999999998</v>
      </c>
      <c r="BF231" s="60">
        <f>Table2[[#This Row],[Indirect and Induced Land Through FY20]]+Table2[[#This Row],[Indirect and Induced Land FY20 and After]]</f>
        <v>90.436299999999989</v>
      </c>
      <c r="BG231" s="60">
        <v>60.813200000000002</v>
      </c>
      <c r="BH231" s="60">
        <v>259.9785</v>
      </c>
      <c r="BI231" s="60">
        <v>60.658900000000003</v>
      </c>
      <c r="BJ231" s="60">
        <f>Table2[[#This Row],[Indirect and Induced Building Through FY20]]+Table2[[#This Row],[Indirect and Induced Building FY20 and After]]</f>
        <v>320.63740000000001</v>
      </c>
      <c r="BK231" s="60">
        <v>325.06599999999997</v>
      </c>
      <c r="BL231" s="60">
        <v>785.56479999999999</v>
      </c>
      <c r="BM231" s="60">
        <v>324.2414</v>
      </c>
      <c r="BN231" s="60">
        <f>Table2[[#This Row],[TOTAL Real Property Related Taxes Through FY20]]+Table2[[#This Row],[TOTAL Real Property Related Taxes FY20 and After]]</f>
        <v>1109.8062</v>
      </c>
      <c r="BO231" s="60">
        <v>111.6437</v>
      </c>
      <c r="BP231" s="60">
        <v>622.43979999999999</v>
      </c>
      <c r="BQ231" s="60">
        <v>111.3603</v>
      </c>
      <c r="BR231" s="60">
        <f>Table2[[#This Row],[Company Direct Through FY20]]+Table2[[#This Row],[Company Direct FY20 and After]]</f>
        <v>733.80009999999993</v>
      </c>
      <c r="BS231" s="60">
        <v>0</v>
      </c>
      <c r="BT231" s="60">
        <v>0</v>
      </c>
      <c r="BU231" s="60">
        <v>0</v>
      </c>
      <c r="BV231" s="60">
        <f>Table2[[#This Row],[Sales Tax Exemption Through FY20]]+Table2[[#This Row],[Sales Tax Exemption FY20 and After]]</f>
        <v>0</v>
      </c>
      <c r="BW231" s="60">
        <v>0</v>
      </c>
      <c r="BX231" s="60">
        <v>0</v>
      </c>
      <c r="BY231" s="60">
        <v>0</v>
      </c>
      <c r="BZ231" s="60">
        <f>Table2[[#This Row],[Energy Tax Savings Through FY20]]+Table2[[#This Row],[Energy Tax Savings FY20 and After]]</f>
        <v>0</v>
      </c>
      <c r="CA231" s="60">
        <v>0</v>
      </c>
      <c r="CB231" s="60">
        <v>0</v>
      </c>
      <c r="CC231" s="60">
        <v>0</v>
      </c>
      <c r="CD231" s="60">
        <f>Table2[[#This Row],[Tax Exempt Bond Savings Through FY20]]+Table2[[#This Row],[Tax Exempt Bond Savings FY20 and After]]</f>
        <v>0</v>
      </c>
      <c r="CE231" s="60">
        <v>77.641999999999996</v>
      </c>
      <c r="CF231" s="60">
        <v>423.34949999999998</v>
      </c>
      <c r="CG231" s="60">
        <v>77.444999999999993</v>
      </c>
      <c r="CH231" s="60">
        <f>Table2[[#This Row],[Indirect and Induced Through FY20]]+Table2[[#This Row],[Indirect and Induced FY20 and After]]</f>
        <v>500.79449999999997</v>
      </c>
      <c r="CI231" s="60">
        <v>189.28569999999999</v>
      </c>
      <c r="CJ231" s="60">
        <v>1045.7892999999999</v>
      </c>
      <c r="CK231" s="60">
        <v>188.80529999999999</v>
      </c>
      <c r="CL231" s="60">
        <f>Table2[[#This Row],[TOTAL Income Consumption Use Taxes Through FY20]]+Table2[[#This Row],[TOTAL Income Consumption Use Taxes FY20 and After]]</f>
        <v>1234.5945999999999</v>
      </c>
      <c r="CM231" s="60">
        <v>20.804600000000001</v>
      </c>
      <c r="CN231" s="60">
        <v>521.72170000000006</v>
      </c>
      <c r="CO231" s="60">
        <v>20.7517</v>
      </c>
      <c r="CP231" s="60">
        <f>Table2[[#This Row],[Assistance Provided Through FY20]]+Table2[[#This Row],[Assistance Provided FY20 and After]]</f>
        <v>542.47340000000008</v>
      </c>
      <c r="CQ231" s="60">
        <v>0</v>
      </c>
      <c r="CR231" s="60">
        <v>3.8961999999999999</v>
      </c>
      <c r="CS231" s="60">
        <v>0</v>
      </c>
      <c r="CT231" s="60">
        <f>Table2[[#This Row],[Recapture Cancellation Reduction Amount Through FY20]]+Table2[[#This Row],[Recapture Cancellation Reduction Amount FY20 and After]]</f>
        <v>3.8961999999999999</v>
      </c>
      <c r="CU231" s="60">
        <v>0</v>
      </c>
      <c r="CV231" s="60">
        <v>0</v>
      </c>
      <c r="CW231" s="60">
        <v>0</v>
      </c>
      <c r="CX231" s="60">
        <f>Table2[[#This Row],[Penalty Paid Through FY20]]+Table2[[#This Row],[Penalty Paid FY20 and After]]</f>
        <v>0</v>
      </c>
      <c r="CY231" s="60">
        <v>20.804600000000001</v>
      </c>
      <c r="CZ231" s="60">
        <v>517.82550000000003</v>
      </c>
      <c r="DA231" s="60">
        <v>20.7517</v>
      </c>
      <c r="DB231" s="60">
        <f>Table2[[#This Row],[TOTAL Assistance Net of Recapture Penalties Through FY20]]+Table2[[#This Row],[TOTAL Assistance Net of Recapture Penalties FY20 and After]]</f>
        <v>538.57720000000006</v>
      </c>
      <c r="DC231" s="60">
        <v>379.5487</v>
      </c>
      <c r="DD231" s="60">
        <v>1596.4204</v>
      </c>
      <c r="DE231" s="60">
        <v>378.5856</v>
      </c>
      <c r="DF231" s="60">
        <f>Table2[[#This Row],[Company Direct Tax Revenue Before Assistance Through FY20]]+Table2[[#This Row],[Company Direct Tax Revenue Before Assistance FY20 and After]]</f>
        <v>1975.0059999999999</v>
      </c>
      <c r="DG231" s="60">
        <v>155.60759999999999</v>
      </c>
      <c r="DH231" s="60">
        <v>756.65539999999999</v>
      </c>
      <c r="DI231" s="60">
        <v>155.21279999999999</v>
      </c>
      <c r="DJ231" s="60">
        <f>Table2[[#This Row],[Indirect and Induced Tax Revenues FY20 and After]]+Table2[[#This Row],[Indirect and Induced Tax Revenues Through FY20]]</f>
        <v>911.8682</v>
      </c>
      <c r="DK231" s="60">
        <v>535.15629999999999</v>
      </c>
      <c r="DL231" s="60">
        <v>2353.0758000000001</v>
      </c>
      <c r="DM231" s="60">
        <v>533.79840000000002</v>
      </c>
      <c r="DN231" s="60">
        <f>Table2[[#This Row],[TOTAL Tax Revenues Before Assistance FY20 and After]]+Table2[[#This Row],[TOTAL Tax Revenues Before Assistance Through FY20]]</f>
        <v>2886.8742000000002</v>
      </c>
      <c r="DO231" s="60">
        <v>514.35170000000005</v>
      </c>
      <c r="DP231" s="60">
        <v>1835.2502999999999</v>
      </c>
      <c r="DQ231" s="60">
        <v>513.04669999999999</v>
      </c>
      <c r="DR231" s="60">
        <f>Table2[[#This Row],[TOTAL Tax Revenues Net of Assistance Recapture and Penalty Through FY20]]+Table2[[#This Row],[TOTAL Tax Revenues Net of Assistance Recapture and Penalty FY20 and After]]</f>
        <v>2348.297</v>
      </c>
      <c r="DS231" s="60">
        <v>0</v>
      </c>
      <c r="DT231" s="60">
        <v>0</v>
      </c>
      <c r="DU231" s="60">
        <v>0</v>
      </c>
      <c r="DV231" s="60">
        <v>0</v>
      </c>
      <c r="DW231" s="74">
        <v>0</v>
      </c>
      <c r="DX231" s="74">
        <v>0</v>
      </c>
      <c r="DY231" s="74">
        <v>6</v>
      </c>
      <c r="DZ231" s="74">
        <v>31</v>
      </c>
      <c r="EA231" s="74">
        <v>0</v>
      </c>
      <c r="EB231" s="74">
        <v>0</v>
      </c>
      <c r="EC231" s="74">
        <v>6</v>
      </c>
      <c r="ED231" s="74">
        <v>31</v>
      </c>
      <c r="EE231" s="74">
        <v>0</v>
      </c>
      <c r="EF231" s="74">
        <v>0</v>
      </c>
      <c r="EG231" s="74">
        <v>100</v>
      </c>
      <c r="EH231" s="74">
        <v>100</v>
      </c>
      <c r="EI231" s="8">
        <f>Table2[[#This Row],[Total Industrial Employees FY20]]+Table2[[#This Row],[Total Restaurant Employees FY20]]+Table2[[#This Row],[Total Retail Employees FY20]]+Table2[[#This Row],[Total Other Employees FY20]]</f>
        <v>37</v>
      </c>
      <c r="EJ231" s="8">
        <f>Table2[[#This Row],[Number of Industrial Employees Earning More than Living Wage FY20]]+Table2[[#This Row],[Number of Restaurant Employees Earning More than Living Wage FY20]]+Table2[[#This Row],[Number of Retail Employees Earning More than Living Wage FY20]]+Table2[[#This Row],[Number of Other Employees Earning More than Living Wage FY20]]</f>
        <v>37</v>
      </c>
      <c r="EK231" s="72">
        <f>Table2[[#This Row],[Total Employees Earning More than Living Wage FY20]]/Table2[[#This Row],[Total Jobs FY20]]</f>
        <v>1</v>
      </c>
    </row>
    <row r="232" spans="1:141" x14ac:dyDescent="0.25">
      <c r="A232" s="9">
        <v>93890</v>
      </c>
      <c r="B232" s="11" t="s">
        <v>419</v>
      </c>
      <c r="C232" s="11" t="s">
        <v>872</v>
      </c>
      <c r="D232" s="11" t="s">
        <v>1046</v>
      </c>
      <c r="E232" s="15">
        <v>4</v>
      </c>
      <c r="F232" s="7">
        <v>1390</v>
      </c>
      <c r="G232" s="7">
        <v>28</v>
      </c>
      <c r="H232" s="7">
        <v>14201</v>
      </c>
      <c r="I232" s="7">
        <v>37819</v>
      </c>
      <c r="J232" s="7">
        <v>611110</v>
      </c>
      <c r="K232" s="11" t="s">
        <v>1368</v>
      </c>
      <c r="L232" s="11" t="s">
        <v>1394</v>
      </c>
      <c r="M232" s="11" t="s">
        <v>1403</v>
      </c>
      <c r="N232" s="18">
        <v>23620000</v>
      </c>
      <c r="O232" s="11" t="s">
        <v>1663</v>
      </c>
      <c r="P232" s="8">
        <v>11</v>
      </c>
      <c r="Q232" s="8">
        <v>0</v>
      </c>
      <c r="R232" s="8">
        <v>136</v>
      </c>
      <c r="S232" s="8">
        <v>0</v>
      </c>
      <c r="T232" s="8">
        <v>0</v>
      </c>
      <c r="U232" s="8">
        <v>147</v>
      </c>
      <c r="V232" s="8">
        <v>141</v>
      </c>
      <c r="W232" s="8">
        <v>0</v>
      </c>
      <c r="X232" s="8">
        <v>0</v>
      </c>
      <c r="Y232" s="8">
        <v>119</v>
      </c>
      <c r="Z232" s="8">
        <v>0</v>
      </c>
      <c r="AA232" s="19">
        <v>0</v>
      </c>
      <c r="AB232" s="8">
        <v>0</v>
      </c>
      <c r="AC232" s="8">
        <v>0</v>
      </c>
      <c r="AD232" s="8">
        <v>0</v>
      </c>
      <c r="AE232" s="8">
        <v>0</v>
      </c>
      <c r="AF232" s="8">
        <v>72.10884353741497</v>
      </c>
      <c r="AG232" s="8" t="s">
        <v>1686</v>
      </c>
      <c r="AH232" s="8" t="s">
        <v>1687</v>
      </c>
      <c r="AI232" s="60">
        <v>0</v>
      </c>
      <c r="AJ232" s="60">
        <v>0</v>
      </c>
      <c r="AK232" s="60">
        <v>0</v>
      </c>
      <c r="AL232" s="60">
        <f>Table2[[#This Row],[Company Direct Land Through FY20]]+Table2[[#This Row],[Company Direct Land FY20 and After]]</f>
        <v>0</v>
      </c>
      <c r="AM232" s="60">
        <v>0</v>
      </c>
      <c r="AN232" s="60">
        <v>0</v>
      </c>
      <c r="AO232" s="60">
        <v>0</v>
      </c>
      <c r="AP232" s="60">
        <f>Table2[[#This Row],[Company Direct Building Through FY20]]+Table2[[#This Row],[Company Direct Building FY20 and After]]</f>
        <v>0</v>
      </c>
      <c r="AQ232" s="60">
        <v>0</v>
      </c>
      <c r="AR232" s="60">
        <v>0</v>
      </c>
      <c r="AS232" s="60">
        <v>0</v>
      </c>
      <c r="AT232" s="60">
        <f>Table2[[#This Row],[Mortgage Recording Tax Through FY20]]+Table2[[#This Row],[Mortgage Recording Tax FY20 and After]]</f>
        <v>0</v>
      </c>
      <c r="AU232" s="60">
        <v>0</v>
      </c>
      <c r="AV232" s="60">
        <v>0</v>
      </c>
      <c r="AW232" s="60">
        <v>0</v>
      </c>
      <c r="AX232" s="60">
        <f>Table2[[#This Row],[Pilot Savings Through FY20]]+Table2[[#This Row],[Pilot Savings FY20 and After]]</f>
        <v>0</v>
      </c>
      <c r="AY232" s="60">
        <v>0</v>
      </c>
      <c r="AZ232" s="60">
        <v>0</v>
      </c>
      <c r="BA232" s="60">
        <v>0</v>
      </c>
      <c r="BB232" s="60">
        <f>Table2[[#This Row],[Mortgage Recording Tax Exemption Through FY20]]+Table2[[#This Row],[Indirect and Induced Land FY20]]</f>
        <v>56.510800000000003</v>
      </c>
      <c r="BC232" s="60">
        <v>56.510800000000003</v>
      </c>
      <c r="BD232" s="60">
        <v>357.65620000000001</v>
      </c>
      <c r="BE232" s="60">
        <v>630.15020000000004</v>
      </c>
      <c r="BF232" s="60">
        <f>Table2[[#This Row],[Indirect and Induced Land Through FY20]]+Table2[[#This Row],[Indirect and Induced Land FY20 and After]]</f>
        <v>987.80640000000005</v>
      </c>
      <c r="BG232" s="60">
        <v>200.35640000000001</v>
      </c>
      <c r="BH232" s="60">
        <v>1268.0539000000001</v>
      </c>
      <c r="BI232" s="60">
        <v>2234.1676000000002</v>
      </c>
      <c r="BJ232" s="60">
        <f>Table2[[#This Row],[Indirect and Induced Building Through FY20]]+Table2[[#This Row],[Indirect and Induced Building FY20 and After]]</f>
        <v>3502.2215000000006</v>
      </c>
      <c r="BK232" s="60">
        <v>256.86720000000003</v>
      </c>
      <c r="BL232" s="60">
        <v>1625.7101</v>
      </c>
      <c r="BM232" s="60">
        <v>2864.3177999999998</v>
      </c>
      <c r="BN232" s="60">
        <f>Table2[[#This Row],[TOTAL Real Property Related Taxes Through FY20]]+Table2[[#This Row],[TOTAL Real Property Related Taxes FY20 and After]]</f>
        <v>4490.0279</v>
      </c>
      <c r="BO232" s="60">
        <v>237.1498</v>
      </c>
      <c r="BP232" s="60">
        <v>1486.9650999999999</v>
      </c>
      <c r="BQ232" s="60">
        <v>2644.4486000000002</v>
      </c>
      <c r="BR232" s="60">
        <f>Table2[[#This Row],[Company Direct Through FY20]]+Table2[[#This Row],[Company Direct FY20 and After]]</f>
        <v>4131.4137000000001</v>
      </c>
      <c r="BS232" s="60">
        <v>0</v>
      </c>
      <c r="BT232" s="60">
        <v>0</v>
      </c>
      <c r="BU232" s="60">
        <v>0</v>
      </c>
      <c r="BV232" s="60">
        <f>Table2[[#This Row],[Sales Tax Exemption Through FY20]]+Table2[[#This Row],[Sales Tax Exemption FY20 and After]]</f>
        <v>0</v>
      </c>
      <c r="BW232" s="60">
        <v>0</v>
      </c>
      <c r="BX232" s="60">
        <v>0</v>
      </c>
      <c r="BY232" s="60">
        <v>0</v>
      </c>
      <c r="BZ232" s="60">
        <f>Table2[[#This Row],[Energy Tax Savings Through FY20]]+Table2[[#This Row],[Energy Tax Savings FY20 and After]]</f>
        <v>0</v>
      </c>
      <c r="CA232" s="60">
        <v>12.2934</v>
      </c>
      <c r="CB232" s="60">
        <v>78.105500000000006</v>
      </c>
      <c r="CC232" s="60">
        <v>96.763800000000003</v>
      </c>
      <c r="CD232" s="60">
        <f>Table2[[#This Row],[Tax Exempt Bond Savings Through FY20]]+Table2[[#This Row],[Tax Exempt Bond Savings FY20 and After]]</f>
        <v>174.86930000000001</v>
      </c>
      <c r="CE232" s="60">
        <v>229.02369999999999</v>
      </c>
      <c r="CF232" s="60">
        <v>1625.4124999999999</v>
      </c>
      <c r="CG232" s="60">
        <v>2553.8366999999998</v>
      </c>
      <c r="CH232" s="60">
        <f>Table2[[#This Row],[Indirect and Induced Through FY20]]+Table2[[#This Row],[Indirect and Induced FY20 and After]]</f>
        <v>4179.2492000000002</v>
      </c>
      <c r="CI232" s="60">
        <v>453.88010000000003</v>
      </c>
      <c r="CJ232" s="60">
        <v>3034.2721000000001</v>
      </c>
      <c r="CK232" s="60">
        <v>5101.5214999999998</v>
      </c>
      <c r="CL232" s="60">
        <f>Table2[[#This Row],[TOTAL Income Consumption Use Taxes Through FY20]]+Table2[[#This Row],[TOTAL Income Consumption Use Taxes FY20 and After]]</f>
        <v>8135.7936</v>
      </c>
      <c r="CM232" s="60">
        <v>12.2934</v>
      </c>
      <c r="CN232" s="60">
        <v>78.105500000000006</v>
      </c>
      <c r="CO232" s="60">
        <v>96.763800000000003</v>
      </c>
      <c r="CP232" s="60">
        <f>Table2[[#This Row],[Assistance Provided Through FY20]]+Table2[[#This Row],[Assistance Provided FY20 and After]]</f>
        <v>174.86930000000001</v>
      </c>
      <c r="CQ232" s="60">
        <v>0</v>
      </c>
      <c r="CR232" s="60">
        <v>0</v>
      </c>
      <c r="CS232" s="60">
        <v>0</v>
      </c>
      <c r="CT232" s="60">
        <f>Table2[[#This Row],[Recapture Cancellation Reduction Amount Through FY20]]+Table2[[#This Row],[Recapture Cancellation Reduction Amount FY20 and After]]</f>
        <v>0</v>
      </c>
      <c r="CU232" s="60">
        <v>0</v>
      </c>
      <c r="CV232" s="60">
        <v>0</v>
      </c>
      <c r="CW232" s="60">
        <v>0</v>
      </c>
      <c r="CX232" s="60">
        <f>Table2[[#This Row],[Penalty Paid Through FY20]]+Table2[[#This Row],[Penalty Paid FY20 and After]]</f>
        <v>0</v>
      </c>
      <c r="CY232" s="60">
        <v>12.2934</v>
      </c>
      <c r="CZ232" s="60">
        <v>78.105500000000006</v>
      </c>
      <c r="DA232" s="60">
        <v>96.763800000000003</v>
      </c>
      <c r="DB232" s="60">
        <f>Table2[[#This Row],[TOTAL Assistance Net of Recapture Penalties Through FY20]]+Table2[[#This Row],[TOTAL Assistance Net of Recapture Penalties FY20 and After]]</f>
        <v>174.86930000000001</v>
      </c>
      <c r="DC232" s="60">
        <v>237.1498</v>
      </c>
      <c r="DD232" s="60">
        <v>1486.9650999999999</v>
      </c>
      <c r="DE232" s="60">
        <v>2644.4486000000002</v>
      </c>
      <c r="DF232" s="60">
        <f>Table2[[#This Row],[Company Direct Tax Revenue Before Assistance Through FY20]]+Table2[[#This Row],[Company Direct Tax Revenue Before Assistance FY20 and After]]</f>
        <v>4131.4137000000001</v>
      </c>
      <c r="DG232" s="60">
        <v>485.89089999999999</v>
      </c>
      <c r="DH232" s="60">
        <v>3251.1226000000001</v>
      </c>
      <c r="DI232" s="60">
        <v>5418.1544999999996</v>
      </c>
      <c r="DJ232" s="60">
        <f>Table2[[#This Row],[Indirect and Induced Tax Revenues FY20 and After]]+Table2[[#This Row],[Indirect and Induced Tax Revenues Through FY20]]</f>
        <v>8669.2770999999993</v>
      </c>
      <c r="DK232" s="60">
        <v>723.04070000000002</v>
      </c>
      <c r="DL232" s="60">
        <v>4738.0877</v>
      </c>
      <c r="DM232" s="60">
        <v>8062.6031000000003</v>
      </c>
      <c r="DN232" s="60">
        <f>Table2[[#This Row],[TOTAL Tax Revenues Before Assistance FY20 and After]]+Table2[[#This Row],[TOTAL Tax Revenues Before Assistance Through FY20]]</f>
        <v>12800.6908</v>
      </c>
      <c r="DO232" s="60">
        <v>710.7473</v>
      </c>
      <c r="DP232" s="60">
        <v>4659.9822000000004</v>
      </c>
      <c r="DQ232" s="60">
        <v>7965.8392999999996</v>
      </c>
      <c r="DR232" s="60">
        <f>Table2[[#This Row],[TOTAL Tax Revenues Net of Assistance Recapture and Penalty Through FY20]]+Table2[[#This Row],[TOTAL Tax Revenues Net of Assistance Recapture and Penalty FY20 and After]]</f>
        <v>12625.8215</v>
      </c>
      <c r="DS232" s="60">
        <v>0</v>
      </c>
      <c r="DT232" s="60">
        <v>0</v>
      </c>
      <c r="DU232" s="60">
        <v>0</v>
      </c>
      <c r="DV232" s="60">
        <v>0</v>
      </c>
      <c r="DW232" s="74">
        <v>0</v>
      </c>
      <c r="DX232" s="74">
        <v>0</v>
      </c>
      <c r="DY232" s="74">
        <v>0</v>
      </c>
      <c r="DZ232" s="74">
        <v>147</v>
      </c>
      <c r="EA232" s="74">
        <v>0</v>
      </c>
      <c r="EB232" s="74">
        <v>0</v>
      </c>
      <c r="EC232" s="74">
        <v>0</v>
      </c>
      <c r="ED232" s="74">
        <v>147</v>
      </c>
      <c r="EE232" s="74">
        <v>0</v>
      </c>
      <c r="EF232" s="74">
        <v>0</v>
      </c>
      <c r="EG232" s="74">
        <v>0</v>
      </c>
      <c r="EH232" s="74">
        <v>100</v>
      </c>
      <c r="EI232" s="8">
        <f>Table2[[#This Row],[Total Industrial Employees FY20]]+Table2[[#This Row],[Total Restaurant Employees FY20]]+Table2[[#This Row],[Total Retail Employees FY20]]+Table2[[#This Row],[Total Other Employees FY20]]</f>
        <v>147</v>
      </c>
      <c r="EJ232" s="8">
        <f>Table2[[#This Row],[Number of Industrial Employees Earning More than Living Wage FY20]]+Table2[[#This Row],[Number of Restaurant Employees Earning More than Living Wage FY20]]+Table2[[#This Row],[Number of Retail Employees Earning More than Living Wage FY20]]+Table2[[#This Row],[Number of Other Employees Earning More than Living Wage FY20]]</f>
        <v>147</v>
      </c>
      <c r="EK232" s="72">
        <f>Table2[[#This Row],[Total Employees Earning More than Living Wage FY20]]/Table2[[#This Row],[Total Jobs FY20]]</f>
        <v>1</v>
      </c>
    </row>
    <row r="233" spans="1:141" x14ac:dyDescent="0.25">
      <c r="A233" s="9">
        <v>93381</v>
      </c>
      <c r="B233" s="11" t="s">
        <v>347</v>
      </c>
      <c r="C233" s="11" t="s">
        <v>800</v>
      </c>
      <c r="D233" s="11" t="s">
        <v>1044</v>
      </c>
      <c r="E233" s="15">
        <v>34</v>
      </c>
      <c r="F233" s="7">
        <v>3073</v>
      </c>
      <c r="G233" s="7">
        <v>35</v>
      </c>
      <c r="H233" s="7">
        <v>52499</v>
      </c>
      <c r="I233" s="7">
        <v>31450</v>
      </c>
      <c r="J233" s="7">
        <v>423320</v>
      </c>
      <c r="K233" s="11" t="s">
        <v>1048</v>
      </c>
      <c r="L233" s="11" t="s">
        <v>1312</v>
      </c>
      <c r="M233" s="11" t="s">
        <v>1311</v>
      </c>
      <c r="N233" s="18">
        <v>6736000</v>
      </c>
      <c r="O233" s="11" t="s">
        <v>1658</v>
      </c>
      <c r="P233" s="8">
        <v>0</v>
      </c>
      <c r="Q233" s="8">
        <v>0</v>
      </c>
      <c r="R233" s="8">
        <v>15</v>
      </c>
      <c r="S233" s="8">
        <v>0</v>
      </c>
      <c r="T233" s="8">
        <v>0</v>
      </c>
      <c r="U233" s="8">
        <v>15</v>
      </c>
      <c r="V233" s="8">
        <v>15</v>
      </c>
      <c r="W233" s="8">
        <v>0</v>
      </c>
      <c r="X233" s="8">
        <v>0</v>
      </c>
      <c r="Y233" s="8">
        <v>0</v>
      </c>
      <c r="Z233" s="8">
        <v>12</v>
      </c>
      <c r="AA233" s="19">
        <v>0</v>
      </c>
      <c r="AB233" s="8">
        <v>0</v>
      </c>
      <c r="AC233" s="8">
        <v>0</v>
      </c>
      <c r="AD233" s="8">
        <v>0</v>
      </c>
      <c r="AE233" s="8">
        <v>0</v>
      </c>
      <c r="AF233" s="8">
        <v>46.666666666666664</v>
      </c>
      <c r="AG233" s="8" t="s">
        <v>1686</v>
      </c>
      <c r="AH233" s="8" t="s">
        <v>1687</v>
      </c>
      <c r="AI233" s="60">
        <v>64.510900000000007</v>
      </c>
      <c r="AJ233" s="60">
        <v>418.7439</v>
      </c>
      <c r="AK233" s="60">
        <v>453.7638</v>
      </c>
      <c r="AL233" s="60">
        <f>Table2[[#This Row],[Company Direct Land Through FY20]]+Table2[[#This Row],[Company Direct Land FY20 and After]]</f>
        <v>872.5077</v>
      </c>
      <c r="AM233" s="60">
        <v>130.33539999999999</v>
      </c>
      <c r="AN233" s="60">
        <v>520.83939999999996</v>
      </c>
      <c r="AO233" s="60">
        <v>916.76530000000002</v>
      </c>
      <c r="AP233" s="60">
        <f>Table2[[#This Row],[Company Direct Building Through FY20]]+Table2[[#This Row],[Company Direct Building FY20 and After]]</f>
        <v>1437.6046999999999</v>
      </c>
      <c r="AQ233" s="60">
        <v>0</v>
      </c>
      <c r="AR233" s="60">
        <v>97.519599999999997</v>
      </c>
      <c r="AS233" s="60">
        <v>0</v>
      </c>
      <c r="AT233" s="60">
        <f>Table2[[#This Row],[Mortgage Recording Tax Through FY20]]+Table2[[#This Row],[Mortgage Recording Tax FY20 and After]]</f>
        <v>97.519599999999997</v>
      </c>
      <c r="AU233" s="60">
        <v>108.3536</v>
      </c>
      <c r="AV233" s="60">
        <v>473.81810000000002</v>
      </c>
      <c r="AW233" s="60">
        <v>762.14829999999995</v>
      </c>
      <c r="AX233" s="60">
        <f>Table2[[#This Row],[Pilot Savings Through FY20]]+Table2[[#This Row],[Pilot Savings FY20 and After]]</f>
        <v>1235.9664</v>
      </c>
      <c r="AY233" s="60">
        <v>0</v>
      </c>
      <c r="AZ233" s="60">
        <v>97.519599999999997</v>
      </c>
      <c r="BA233" s="60">
        <v>0</v>
      </c>
      <c r="BB233" s="60">
        <f>Table2[[#This Row],[Mortgage Recording Tax Exemption Through FY20]]+Table2[[#This Row],[Indirect and Induced Land FY20]]</f>
        <v>123.0043</v>
      </c>
      <c r="BC233" s="60">
        <v>25.4847</v>
      </c>
      <c r="BD233" s="60">
        <v>289.0478</v>
      </c>
      <c r="BE233" s="60">
        <v>179.25739999999999</v>
      </c>
      <c r="BF233" s="60">
        <f>Table2[[#This Row],[Indirect and Induced Land Through FY20]]+Table2[[#This Row],[Indirect and Induced Land FY20 and After]]</f>
        <v>468.30520000000001</v>
      </c>
      <c r="BG233" s="60">
        <v>90.354799999999997</v>
      </c>
      <c r="BH233" s="60">
        <v>1024.8056999999999</v>
      </c>
      <c r="BI233" s="60">
        <v>635.54629999999997</v>
      </c>
      <c r="BJ233" s="60">
        <f>Table2[[#This Row],[Indirect and Induced Building Through FY20]]+Table2[[#This Row],[Indirect and Induced Building FY20 and After]]</f>
        <v>1660.3519999999999</v>
      </c>
      <c r="BK233" s="60">
        <v>202.3322</v>
      </c>
      <c r="BL233" s="60">
        <v>1779.6187</v>
      </c>
      <c r="BM233" s="60">
        <v>1423.1845000000001</v>
      </c>
      <c r="BN233" s="60">
        <f>Table2[[#This Row],[TOTAL Real Property Related Taxes Through FY20]]+Table2[[#This Row],[TOTAL Real Property Related Taxes FY20 and After]]</f>
        <v>3202.8032000000003</v>
      </c>
      <c r="BO233" s="60">
        <v>214.0823</v>
      </c>
      <c r="BP233" s="60">
        <v>2757.7094999999999</v>
      </c>
      <c r="BQ233" s="60">
        <v>1505.8335</v>
      </c>
      <c r="BR233" s="60">
        <f>Table2[[#This Row],[Company Direct Through FY20]]+Table2[[#This Row],[Company Direct FY20 and After]]</f>
        <v>4263.5429999999997</v>
      </c>
      <c r="BS233" s="60">
        <v>0</v>
      </c>
      <c r="BT233" s="60">
        <v>7.8663999999999996</v>
      </c>
      <c r="BU233" s="60">
        <v>0</v>
      </c>
      <c r="BV233" s="60">
        <f>Table2[[#This Row],[Sales Tax Exemption Through FY20]]+Table2[[#This Row],[Sales Tax Exemption FY20 and After]]</f>
        <v>7.8663999999999996</v>
      </c>
      <c r="BW233" s="60">
        <v>0</v>
      </c>
      <c r="BX233" s="60">
        <v>0</v>
      </c>
      <c r="BY233" s="60">
        <v>0</v>
      </c>
      <c r="BZ233" s="60">
        <f>Table2[[#This Row],[Energy Tax Savings Through FY20]]+Table2[[#This Row],[Energy Tax Savings FY20 and After]]</f>
        <v>0</v>
      </c>
      <c r="CA233" s="60">
        <v>0</v>
      </c>
      <c r="CB233" s="60">
        <v>0</v>
      </c>
      <c r="CC233" s="60">
        <v>0</v>
      </c>
      <c r="CD233" s="60">
        <f>Table2[[#This Row],[Tax Exempt Bond Savings Through FY20]]+Table2[[#This Row],[Tax Exempt Bond Savings FY20 and After]]</f>
        <v>0</v>
      </c>
      <c r="CE233" s="60">
        <v>125.5874</v>
      </c>
      <c r="CF233" s="60">
        <v>1591.3000999999999</v>
      </c>
      <c r="CG233" s="60">
        <v>883.36900000000003</v>
      </c>
      <c r="CH233" s="60">
        <f>Table2[[#This Row],[Indirect and Induced Through FY20]]+Table2[[#This Row],[Indirect and Induced FY20 and After]]</f>
        <v>2474.6691000000001</v>
      </c>
      <c r="CI233" s="60">
        <v>339.66969999999998</v>
      </c>
      <c r="CJ233" s="60">
        <v>4341.1432000000004</v>
      </c>
      <c r="CK233" s="60">
        <v>2389.2024999999999</v>
      </c>
      <c r="CL233" s="60">
        <f>Table2[[#This Row],[TOTAL Income Consumption Use Taxes Through FY20]]+Table2[[#This Row],[TOTAL Income Consumption Use Taxes FY20 and After]]</f>
        <v>6730.3456999999999</v>
      </c>
      <c r="CM233" s="60">
        <v>108.3536</v>
      </c>
      <c r="CN233" s="60">
        <v>579.20410000000004</v>
      </c>
      <c r="CO233" s="60">
        <v>762.14829999999995</v>
      </c>
      <c r="CP233" s="60">
        <f>Table2[[#This Row],[Assistance Provided Through FY20]]+Table2[[#This Row],[Assistance Provided FY20 and After]]</f>
        <v>1341.3524</v>
      </c>
      <c r="CQ233" s="60">
        <v>0</v>
      </c>
      <c r="CR233" s="60">
        <v>0</v>
      </c>
      <c r="CS233" s="60">
        <v>0</v>
      </c>
      <c r="CT233" s="60">
        <f>Table2[[#This Row],[Recapture Cancellation Reduction Amount Through FY20]]+Table2[[#This Row],[Recapture Cancellation Reduction Amount FY20 and After]]</f>
        <v>0</v>
      </c>
      <c r="CU233" s="60">
        <v>0</v>
      </c>
      <c r="CV233" s="60">
        <v>0</v>
      </c>
      <c r="CW233" s="60">
        <v>0</v>
      </c>
      <c r="CX233" s="60">
        <f>Table2[[#This Row],[Penalty Paid Through FY20]]+Table2[[#This Row],[Penalty Paid FY20 and After]]</f>
        <v>0</v>
      </c>
      <c r="CY233" s="60">
        <v>108.3536</v>
      </c>
      <c r="CZ233" s="60">
        <v>579.20410000000004</v>
      </c>
      <c r="DA233" s="60">
        <v>762.14829999999995</v>
      </c>
      <c r="DB233" s="60">
        <f>Table2[[#This Row],[TOTAL Assistance Net of Recapture Penalties Through FY20]]+Table2[[#This Row],[TOTAL Assistance Net of Recapture Penalties FY20 and After]]</f>
        <v>1341.3524</v>
      </c>
      <c r="DC233" s="60">
        <v>408.92860000000002</v>
      </c>
      <c r="DD233" s="60">
        <v>3794.8123999999998</v>
      </c>
      <c r="DE233" s="60">
        <v>2876.3625999999999</v>
      </c>
      <c r="DF233" s="60">
        <f>Table2[[#This Row],[Company Direct Tax Revenue Before Assistance Through FY20]]+Table2[[#This Row],[Company Direct Tax Revenue Before Assistance FY20 and After]]</f>
        <v>6671.1749999999993</v>
      </c>
      <c r="DG233" s="60">
        <v>241.42689999999999</v>
      </c>
      <c r="DH233" s="60">
        <v>2905.1536000000001</v>
      </c>
      <c r="DI233" s="60">
        <v>1698.1727000000001</v>
      </c>
      <c r="DJ233" s="60">
        <f>Table2[[#This Row],[Indirect and Induced Tax Revenues FY20 and After]]+Table2[[#This Row],[Indirect and Induced Tax Revenues Through FY20]]</f>
        <v>4603.3263000000006</v>
      </c>
      <c r="DK233" s="60">
        <v>650.35550000000001</v>
      </c>
      <c r="DL233" s="60">
        <v>6699.9660000000003</v>
      </c>
      <c r="DM233" s="60">
        <v>4574.5352999999996</v>
      </c>
      <c r="DN233" s="60">
        <f>Table2[[#This Row],[TOTAL Tax Revenues Before Assistance FY20 and After]]+Table2[[#This Row],[TOTAL Tax Revenues Before Assistance Through FY20]]</f>
        <v>11274.5013</v>
      </c>
      <c r="DO233" s="60">
        <v>542.00189999999998</v>
      </c>
      <c r="DP233" s="60">
        <v>6120.7619000000004</v>
      </c>
      <c r="DQ233" s="60">
        <v>3812.3870000000002</v>
      </c>
      <c r="DR233" s="60">
        <f>Table2[[#This Row],[TOTAL Tax Revenues Net of Assistance Recapture and Penalty Through FY20]]+Table2[[#This Row],[TOTAL Tax Revenues Net of Assistance Recapture and Penalty FY20 and After]]</f>
        <v>9933.1489000000001</v>
      </c>
      <c r="DS233" s="60">
        <v>0</v>
      </c>
      <c r="DT233" s="60">
        <v>0</v>
      </c>
      <c r="DU233" s="60">
        <v>0</v>
      </c>
      <c r="DV233" s="60">
        <v>0</v>
      </c>
      <c r="DW233" s="74">
        <v>0</v>
      </c>
      <c r="DX233" s="74">
        <v>0</v>
      </c>
      <c r="DY233" s="74">
        <v>12</v>
      </c>
      <c r="DZ233" s="74">
        <v>3</v>
      </c>
      <c r="EA233" s="74">
        <v>0</v>
      </c>
      <c r="EB233" s="74">
        <v>0</v>
      </c>
      <c r="EC233" s="74">
        <v>12</v>
      </c>
      <c r="ED233" s="74">
        <v>3</v>
      </c>
      <c r="EE233" s="74">
        <v>0</v>
      </c>
      <c r="EF233" s="74">
        <v>0</v>
      </c>
      <c r="EG233" s="74">
        <v>100</v>
      </c>
      <c r="EH233" s="74">
        <v>100</v>
      </c>
      <c r="EI233" s="8">
        <f>Table2[[#This Row],[Total Industrial Employees FY20]]+Table2[[#This Row],[Total Restaurant Employees FY20]]+Table2[[#This Row],[Total Retail Employees FY20]]+Table2[[#This Row],[Total Other Employees FY20]]</f>
        <v>15</v>
      </c>
      <c r="EJ233" s="8">
        <f>Table2[[#This Row],[Number of Industrial Employees Earning More than Living Wage FY20]]+Table2[[#This Row],[Number of Restaurant Employees Earning More than Living Wage FY20]]+Table2[[#This Row],[Number of Retail Employees Earning More than Living Wage FY20]]+Table2[[#This Row],[Number of Other Employees Earning More than Living Wage FY20]]</f>
        <v>15</v>
      </c>
      <c r="EK233" s="72">
        <f>Table2[[#This Row],[Total Employees Earning More than Living Wage FY20]]/Table2[[#This Row],[Total Jobs FY20]]</f>
        <v>1</v>
      </c>
    </row>
    <row r="234" spans="1:141" x14ac:dyDescent="0.25">
      <c r="A234" s="9">
        <v>94200</v>
      </c>
      <c r="B234" s="11" t="s">
        <v>564</v>
      </c>
      <c r="C234" s="11" t="s">
        <v>1012</v>
      </c>
      <c r="D234" s="11" t="s">
        <v>1045</v>
      </c>
      <c r="E234" s="15">
        <v>30</v>
      </c>
      <c r="F234" s="7">
        <v>2689</v>
      </c>
      <c r="G234" s="7">
        <v>19</v>
      </c>
      <c r="H234" s="7">
        <v>37400</v>
      </c>
      <c r="I234" s="7">
        <v>36400</v>
      </c>
      <c r="J234" s="7">
        <v>332323</v>
      </c>
      <c r="K234" s="11" t="s">
        <v>1048</v>
      </c>
      <c r="L234" s="11" t="s">
        <v>1609</v>
      </c>
      <c r="M234" s="11" t="s">
        <v>1491</v>
      </c>
      <c r="N234" s="18">
        <v>7166000</v>
      </c>
      <c r="O234" s="11" t="s">
        <v>1658</v>
      </c>
      <c r="P234" s="8">
        <v>0</v>
      </c>
      <c r="Q234" s="8">
        <v>0</v>
      </c>
      <c r="R234" s="8">
        <v>99</v>
      </c>
      <c r="S234" s="8">
        <v>0</v>
      </c>
      <c r="T234" s="8">
        <v>0</v>
      </c>
      <c r="U234" s="8">
        <v>99</v>
      </c>
      <c r="V234" s="8">
        <v>99</v>
      </c>
      <c r="W234" s="8">
        <v>0</v>
      </c>
      <c r="X234" s="8">
        <v>0</v>
      </c>
      <c r="Y234" s="8">
        <v>114</v>
      </c>
      <c r="Z234" s="8">
        <v>10</v>
      </c>
      <c r="AA234" s="19">
        <v>0</v>
      </c>
      <c r="AB234" s="8">
        <v>0</v>
      </c>
      <c r="AC234" s="8">
        <v>0</v>
      </c>
      <c r="AD234" s="8">
        <v>0</v>
      </c>
      <c r="AE234" s="8">
        <v>0</v>
      </c>
      <c r="AF234" s="8">
        <v>90.909090909090907</v>
      </c>
      <c r="AG234" s="8" t="s">
        <v>1686</v>
      </c>
      <c r="AH234" s="8" t="s">
        <v>1687</v>
      </c>
      <c r="AI234" s="60">
        <v>49.313699999999997</v>
      </c>
      <c r="AJ234" s="60">
        <v>49.313699999999997</v>
      </c>
      <c r="AK234" s="60">
        <v>892.46900000000005</v>
      </c>
      <c r="AL234" s="60">
        <f>Table2[[#This Row],[Company Direct Land Through FY20]]+Table2[[#This Row],[Company Direct Land FY20 and After]]</f>
        <v>941.78270000000009</v>
      </c>
      <c r="AM234" s="60">
        <v>91.582700000000003</v>
      </c>
      <c r="AN234" s="60">
        <v>91.582700000000003</v>
      </c>
      <c r="AO234" s="60">
        <v>1657.4458</v>
      </c>
      <c r="AP234" s="60">
        <f>Table2[[#This Row],[Company Direct Building Through FY20]]+Table2[[#This Row],[Company Direct Building FY20 and After]]</f>
        <v>1749.0284999999999</v>
      </c>
      <c r="AQ234" s="60">
        <v>50.845999999999997</v>
      </c>
      <c r="AR234" s="60">
        <v>50.845999999999997</v>
      </c>
      <c r="AS234" s="60">
        <v>0</v>
      </c>
      <c r="AT234" s="60">
        <f>Table2[[#This Row],[Mortgage Recording Tax Through FY20]]+Table2[[#This Row],[Mortgage Recording Tax FY20 and After]]</f>
        <v>50.845999999999997</v>
      </c>
      <c r="AU234" s="60">
        <v>140.8965</v>
      </c>
      <c r="AV234" s="60">
        <v>140.8965</v>
      </c>
      <c r="AW234" s="60">
        <v>2549.9162000000001</v>
      </c>
      <c r="AX234" s="60">
        <f>Table2[[#This Row],[Pilot Savings Through FY20]]+Table2[[#This Row],[Pilot Savings FY20 and After]]</f>
        <v>2690.8126999999999</v>
      </c>
      <c r="AY234" s="60">
        <v>50.845999999999997</v>
      </c>
      <c r="AZ234" s="60">
        <v>50.845999999999997</v>
      </c>
      <c r="BA234" s="60">
        <v>0</v>
      </c>
      <c r="BB234" s="60">
        <f>Table2[[#This Row],[Mortgage Recording Tax Exemption Through FY20]]+Table2[[#This Row],[Indirect and Induced Land FY20]]</f>
        <v>129.0164</v>
      </c>
      <c r="BC234" s="60">
        <v>78.170400000000001</v>
      </c>
      <c r="BD234" s="60">
        <v>78.170400000000001</v>
      </c>
      <c r="BE234" s="60">
        <v>1414.7101</v>
      </c>
      <c r="BF234" s="60">
        <f>Table2[[#This Row],[Indirect and Induced Land Through FY20]]+Table2[[#This Row],[Indirect and Induced Land FY20 and After]]</f>
        <v>1492.8805</v>
      </c>
      <c r="BG234" s="60">
        <v>277.14960000000002</v>
      </c>
      <c r="BH234" s="60">
        <v>277.14960000000002</v>
      </c>
      <c r="BI234" s="60">
        <v>5015.7916999999998</v>
      </c>
      <c r="BJ234" s="60">
        <f>Table2[[#This Row],[Indirect and Induced Building Through FY20]]+Table2[[#This Row],[Indirect and Induced Building FY20 and After]]</f>
        <v>5292.9412999999995</v>
      </c>
      <c r="BK234" s="60">
        <v>355.31990000000002</v>
      </c>
      <c r="BL234" s="60">
        <v>355.31990000000002</v>
      </c>
      <c r="BM234" s="60">
        <v>6430.5003999999999</v>
      </c>
      <c r="BN234" s="60">
        <f>Table2[[#This Row],[TOTAL Real Property Related Taxes Through FY20]]+Table2[[#This Row],[TOTAL Real Property Related Taxes FY20 and After]]</f>
        <v>6785.8203000000003</v>
      </c>
      <c r="BO234" s="60">
        <v>924.82100000000003</v>
      </c>
      <c r="BP234" s="60">
        <v>924.82100000000003</v>
      </c>
      <c r="BQ234" s="60">
        <v>16737.212599999999</v>
      </c>
      <c r="BR234" s="60">
        <f>Table2[[#This Row],[Company Direct Through FY20]]+Table2[[#This Row],[Company Direct FY20 and After]]</f>
        <v>17662.033599999999</v>
      </c>
      <c r="BS234" s="60">
        <v>0</v>
      </c>
      <c r="BT234" s="60">
        <v>0</v>
      </c>
      <c r="BU234" s="60">
        <v>14.6174</v>
      </c>
      <c r="BV234" s="60">
        <f>Table2[[#This Row],[Sales Tax Exemption Through FY20]]+Table2[[#This Row],[Sales Tax Exemption FY20 and After]]</f>
        <v>14.6174</v>
      </c>
      <c r="BW234" s="60">
        <v>0</v>
      </c>
      <c r="BX234" s="60">
        <v>0</v>
      </c>
      <c r="BY234" s="60">
        <v>0</v>
      </c>
      <c r="BZ234" s="60">
        <f>Table2[[#This Row],[Energy Tax Savings Through FY20]]+Table2[[#This Row],[Energy Tax Savings FY20 and After]]</f>
        <v>0</v>
      </c>
      <c r="CA234" s="60">
        <v>0</v>
      </c>
      <c r="CB234" s="60">
        <v>0</v>
      </c>
      <c r="CC234" s="60">
        <v>0</v>
      </c>
      <c r="CD234" s="60">
        <f>Table2[[#This Row],[Tax Exempt Bond Savings Through FY20]]+Table2[[#This Row],[Tax Exempt Bond Savings FY20 and After]]</f>
        <v>0</v>
      </c>
      <c r="CE234" s="60">
        <v>353.84500000000003</v>
      </c>
      <c r="CF234" s="60">
        <v>353.84500000000003</v>
      </c>
      <c r="CG234" s="60">
        <v>6403.8110999999999</v>
      </c>
      <c r="CH234" s="60">
        <f>Table2[[#This Row],[Indirect and Induced Through FY20]]+Table2[[#This Row],[Indirect and Induced FY20 and After]]</f>
        <v>6757.6561000000002</v>
      </c>
      <c r="CI234" s="60">
        <v>1278.6659999999999</v>
      </c>
      <c r="CJ234" s="60">
        <v>1278.6659999999999</v>
      </c>
      <c r="CK234" s="60">
        <v>23126.406299999999</v>
      </c>
      <c r="CL234" s="60">
        <f>Table2[[#This Row],[TOTAL Income Consumption Use Taxes Through FY20]]+Table2[[#This Row],[TOTAL Income Consumption Use Taxes FY20 and After]]</f>
        <v>24405.0723</v>
      </c>
      <c r="CM234" s="60">
        <v>191.74250000000001</v>
      </c>
      <c r="CN234" s="60">
        <v>191.74250000000001</v>
      </c>
      <c r="CO234" s="60">
        <v>2564.5336000000002</v>
      </c>
      <c r="CP234" s="60">
        <f>Table2[[#This Row],[Assistance Provided Through FY20]]+Table2[[#This Row],[Assistance Provided FY20 and After]]</f>
        <v>2756.2761</v>
      </c>
      <c r="CQ234" s="60">
        <v>0</v>
      </c>
      <c r="CR234" s="60">
        <v>0</v>
      </c>
      <c r="CS234" s="60">
        <v>0</v>
      </c>
      <c r="CT234" s="60">
        <f>Table2[[#This Row],[Recapture Cancellation Reduction Amount Through FY20]]+Table2[[#This Row],[Recapture Cancellation Reduction Amount FY20 and After]]</f>
        <v>0</v>
      </c>
      <c r="CU234" s="60">
        <v>0</v>
      </c>
      <c r="CV234" s="60">
        <v>0</v>
      </c>
      <c r="CW234" s="60">
        <v>0</v>
      </c>
      <c r="CX234" s="60">
        <f>Table2[[#This Row],[Penalty Paid Through FY20]]+Table2[[#This Row],[Penalty Paid FY20 and After]]</f>
        <v>0</v>
      </c>
      <c r="CY234" s="60">
        <v>191.74250000000001</v>
      </c>
      <c r="CZ234" s="60">
        <v>191.74250000000001</v>
      </c>
      <c r="DA234" s="60">
        <v>2564.5336000000002</v>
      </c>
      <c r="DB234" s="60">
        <f>Table2[[#This Row],[TOTAL Assistance Net of Recapture Penalties Through FY20]]+Table2[[#This Row],[TOTAL Assistance Net of Recapture Penalties FY20 and After]]</f>
        <v>2756.2761</v>
      </c>
      <c r="DC234" s="60">
        <v>1116.5634</v>
      </c>
      <c r="DD234" s="60">
        <v>1116.5634</v>
      </c>
      <c r="DE234" s="60">
        <v>19287.127400000001</v>
      </c>
      <c r="DF234" s="60">
        <f>Table2[[#This Row],[Company Direct Tax Revenue Before Assistance Through FY20]]+Table2[[#This Row],[Company Direct Tax Revenue Before Assistance FY20 and After]]</f>
        <v>20403.6908</v>
      </c>
      <c r="DG234" s="60">
        <v>709.16499999999996</v>
      </c>
      <c r="DH234" s="60">
        <v>709.16499999999996</v>
      </c>
      <c r="DI234" s="60">
        <v>12834.312900000001</v>
      </c>
      <c r="DJ234" s="60">
        <f>Table2[[#This Row],[Indirect and Induced Tax Revenues FY20 and After]]+Table2[[#This Row],[Indirect and Induced Tax Revenues Through FY20]]</f>
        <v>13543.477900000002</v>
      </c>
      <c r="DK234" s="60">
        <v>1825.7284</v>
      </c>
      <c r="DL234" s="60">
        <v>1825.7284</v>
      </c>
      <c r="DM234" s="60">
        <v>32121.440299999998</v>
      </c>
      <c r="DN234" s="60">
        <f>Table2[[#This Row],[TOTAL Tax Revenues Before Assistance FY20 and After]]+Table2[[#This Row],[TOTAL Tax Revenues Before Assistance Through FY20]]</f>
        <v>33947.168699999995</v>
      </c>
      <c r="DO234" s="60">
        <v>1633.9858999999999</v>
      </c>
      <c r="DP234" s="60">
        <v>1633.9858999999999</v>
      </c>
      <c r="DQ234" s="60">
        <v>29556.9067</v>
      </c>
      <c r="DR234" s="60">
        <f>Table2[[#This Row],[TOTAL Tax Revenues Net of Assistance Recapture and Penalty Through FY20]]+Table2[[#This Row],[TOTAL Tax Revenues Net of Assistance Recapture and Penalty FY20 and After]]</f>
        <v>31190.892599999999</v>
      </c>
      <c r="DS234" s="60">
        <v>0</v>
      </c>
      <c r="DT234" s="60">
        <v>0</v>
      </c>
      <c r="DU234" s="60">
        <v>0</v>
      </c>
      <c r="DV234" s="60">
        <v>0</v>
      </c>
      <c r="DW234" s="74">
        <v>0</v>
      </c>
      <c r="DX234" s="74">
        <v>0</v>
      </c>
      <c r="DY234" s="74">
        <v>0</v>
      </c>
      <c r="DZ234" s="74">
        <v>99</v>
      </c>
      <c r="EA234" s="74">
        <v>0</v>
      </c>
      <c r="EB234" s="74">
        <v>0</v>
      </c>
      <c r="EC234" s="74">
        <v>0</v>
      </c>
      <c r="ED234" s="74">
        <v>99</v>
      </c>
      <c r="EE234" s="74">
        <v>0</v>
      </c>
      <c r="EF234" s="74">
        <v>0</v>
      </c>
      <c r="EG234" s="74">
        <v>0</v>
      </c>
      <c r="EH234" s="74">
        <v>100</v>
      </c>
      <c r="EI234" s="8">
        <f>Table2[[#This Row],[Total Industrial Employees FY20]]+Table2[[#This Row],[Total Restaurant Employees FY20]]+Table2[[#This Row],[Total Retail Employees FY20]]+Table2[[#This Row],[Total Other Employees FY20]]</f>
        <v>99</v>
      </c>
      <c r="EJ234" s="8">
        <f>Table2[[#This Row],[Number of Industrial Employees Earning More than Living Wage FY20]]+Table2[[#This Row],[Number of Restaurant Employees Earning More than Living Wage FY20]]+Table2[[#This Row],[Number of Retail Employees Earning More than Living Wage FY20]]+Table2[[#This Row],[Number of Other Employees Earning More than Living Wage FY20]]</f>
        <v>99</v>
      </c>
      <c r="EK234" s="72">
        <f>Table2[[#This Row],[Total Employees Earning More than Living Wage FY20]]/Table2[[#This Row],[Total Jobs FY20]]</f>
        <v>1</v>
      </c>
    </row>
    <row r="235" spans="1:141" x14ac:dyDescent="0.25">
      <c r="A235" s="9">
        <v>94064</v>
      </c>
      <c r="B235" s="11" t="s">
        <v>474</v>
      </c>
      <c r="C235" s="11" t="s">
        <v>926</v>
      </c>
      <c r="D235" s="11" t="s">
        <v>1043</v>
      </c>
      <c r="E235" s="15">
        <v>11</v>
      </c>
      <c r="F235" s="7">
        <v>5814</v>
      </c>
      <c r="G235" s="7">
        <v>1401</v>
      </c>
      <c r="H235" s="7">
        <v>378673</v>
      </c>
      <c r="I235" s="7">
        <v>174896</v>
      </c>
      <c r="J235" s="7">
        <v>236220</v>
      </c>
      <c r="K235" s="11" t="s">
        <v>1097</v>
      </c>
      <c r="L235" s="11" t="s">
        <v>1481</v>
      </c>
      <c r="M235" s="11" t="s">
        <v>1099</v>
      </c>
      <c r="N235" s="18">
        <v>33525000</v>
      </c>
      <c r="O235" s="11" t="s">
        <v>1663</v>
      </c>
      <c r="P235" s="8">
        <v>32</v>
      </c>
      <c r="Q235" s="8">
        <v>16</v>
      </c>
      <c r="R235" s="8">
        <v>386</v>
      </c>
      <c r="S235" s="8">
        <v>1</v>
      </c>
      <c r="T235" s="8">
        <v>0</v>
      </c>
      <c r="U235" s="8">
        <v>435</v>
      </c>
      <c r="V235" s="8">
        <v>411</v>
      </c>
      <c r="W235" s="8">
        <v>0</v>
      </c>
      <c r="X235" s="8">
        <v>0</v>
      </c>
      <c r="Y235" s="8">
        <v>356</v>
      </c>
      <c r="Z235" s="8">
        <v>0</v>
      </c>
      <c r="AA235" s="19">
        <v>43</v>
      </c>
      <c r="AB235" s="8">
        <v>1</v>
      </c>
      <c r="AC235" s="8">
        <v>0</v>
      </c>
      <c r="AD235" s="8">
        <v>13</v>
      </c>
      <c r="AE235" s="8">
        <v>43</v>
      </c>
      <c r="AF235" s="8">
        <v>57.241379310344833</v>
      </c>
      <c r="AG235" s="8" t="s">
        <v>1686</v>
      </c>
      <c r="AH235" s="8" t="s">
        <v>1687</v>
      </c>
      <c r="AI235" s="60">
        <v>0</v>
      </c>
      <c r="AJ235" s="60">
        <v>0</v>
      </c>
      <c r="AK235" s="60">
        <v>0</v>
      </c>
      <c r="AL235" s="60">
        <f>Table2[[#This Row],[Company Direct Land Through FY20]]+Table2[[#This Row],[Company Direct Land FY20 and After]]</f>
        <v>0</v>
      </c>
      <c r="AM235" s="60">
        <v>0</v>
      </c>
      <c r="AN235" s="60">
        <v>0</v>
      </c>
      <c r="AO235" s="60">
        <v>0</v>
      </c>
      <c r="AP235" s="60">
        <f>Table2[[#This Row],[Company Direct Building Through FY20]]+Table2[[#This Row],[Company Direct Building FY20 and After]]</f>
        <v>0</v>
      </c>
      <c r="AQ235" s="60">
        <v>0</v>
      </c>
      <c r="AR235" s="60">
        <v>0</v>
      </c>
      <c r="AS235" s="60">
        <v>0</v>
      </c>
      <c r="AT235" s="60">
        <f>Table2[[#This Row],[Mortgage Recording Tax Through FY20]]+Table2[[#This Row],[Mortgage Recording Tax FY20 and After]]</f>
        <v>0</v>
      </c>
      <c r="AU235" s="60">
        <v>0</v>
      </c>
      <c r="AV235" s="60">
        <v>0</v>
      </c>
      <c r="AW235" s="60">
        <v>0</v>
      </c>
      <c r="AX235" s="60">
        <f>Table2[[#This Row],[Pilot Savings Through FY20]]+Table2[[#This Row],[Pilot Savings FY20 and After]]</f>
        <v>0</v>
      </c>
      <c r="AY235" s="60">
        <v>0</v>
      </c>
      <c r="AZ235" s="60">
        <v>0</v>
      </c>
      <c r="BA235" s="60">
        <v>0</v>
      </c>
      <c r="BB235" s="60">
        <f>Table2[[#This Row],[Mortgage Recording Tax Exemption Through FY20]]+Table2[[#This Row],[Indirect and Induced Land FY20]]</f>
        <v>241.8931</v>
      </c>
      <c r="BC235" s="60">
        <v>241.8931</v>
      </c>
      <c r="BD235" s="60">
        <v>1154.5429999999999</v>
      </c>
      <c r="BE235" s="60">
        <v>1413.4273000000001</v>
      </c>
      <c r="BF235" s="60">
        <f>Table2[[#This Row],[Indirect and Induced Land Through FY20]]+Table2[[#This Row],[Indirect and Induced Land FY20 and After]]</f>
        <v>2567.9703</v>
      </c>
      <c r="BG235" s="60">
        <v>857.62099999999998</v>
      </c>
      <c r="BH235" s="60">
        <v>4093.3798000000002</v>
      </c>
      <c r="BI235" s="60">
        <v>5011.2408999999998</v>
      </c>
      <c r="BJ235" s="60">
        <f>Table2[[#This Row],[Indirect and Induced Building Through FY20]]+Table2[[#This Row],[Indirect and Induced Building FY20 and After]]</f>
        <v>9104.6206999999995</v>
      </c>
      <c r="BK235" s="60">
        <v>1099.5141000000001</v>
      </c>
      <c r="BL235" s="60">
        <v>5247.9228000000003</v>
      </c>
      <c r="BM235" s="60">
        <v>6424.6682000000001</v>
      </c>
      <c r="BN235" s="60">
        <f>Table2[[#This Row],[TOTAL Real Property Related Taxes Through FY20]]+Table2[[#This Row],[TOTAL Real Property Related Taxes FY20 and After]]</f>
        <v>11672.591</v>
      </c>
      <c r="BO235" s="60">
        <v>1729.2339999999999</v>
      </c>
      <c r="BP235" s="60">
        <v>8827.6131999999998</v>
      </c>
      <c r="BQ235" s="60">
        <v>10104.240400000001</v>
      </c>
      <c r="BR235" s="60">
        <f>Table2[[#This Row],[Company Direct Through FY20]]+Table2[[#This Row],[Company Direct FY20 and After]]</f>
        <v>18931.853600000002</v>
      </c>
      <c r="BS235" s="60">
        <v>0</v>
      </c>
      <c r="BT235" s="60">
        <v>0</v>
      </c>
      <c r="BU235" s="60">
        <v>0</v>
      </c>
      <c r="BV235" s="60">
        <f>Table2[[#This Row],[Sales Tax Exemption Through FY20]]+Table2[[#This Row],[Sales Tax Exemption FY20 and After]]</f>
        <v>0</v>
      </c>
      <c r="BW235" s="60">
        <v>0</v>
      </c>
      <c r="BX235" s="60">
        <v>0</v>
      </c>
      <c r="BY235" s="60">
        <v>0</v>
      </c>
      <c r="BZ235" s="60">
        <f>Table2[[#This Row],[Energy Tax Savings Through FY20]]+Table2[[#This Row],[Energy Tax Savings FY20 and After]]</f>
        <v>0</v>
      </c>
      <c r="CA235" s="60">
        <v>19.246300000000002</v>
      </c>
      <c r="CB235" s="60">
        <v>102.3339</v>
      </c>
      <c r="CC235" s="60">
        <v>95.632999999999996</v>
      </c>
      <c r="CD235" s="60">
        <f>Table2[[#This Row],[Tax Exempt Bond Savings Through FY20]]+Table2[[#This Row],[Tax Exempt Bond Savings FY20 and After]]</f>
        <v>197.96690000000001</v>
      </c>
      <c r="CE235" s="60">
        <v>1094.9501</v>
      </c>
      <c r="CF235" s="60">
        <v>5720.9309999999996</v>
      </c>
      <c r="CG235" s="60">
        <v>6398.0001000000002</v>
      </c>
      <c r="CH235" s="60">
        <f>Table2[[#This Row],[Indirect and Induced Through FY20]]+Table2[[#This Row],[Indirect and Induced FY20 and After]]</f>
        <v>12118.9311</v>
      </c>
      <c r="CI235" s="60">
        <v>2804.9378000000002</v>
      </c>
      <c r="CJ235" s="60">
        <v>14446.210300000001</v>
      </c>
      <c r="CK235" s="60">
        <v>16406.607499999998</v>
      </c>
      <c r="CL235" s="60">
        <f>Table2[[#This Row],[TOTAL Income Consumption Use Taxes Through FY20]]+Table2[[#This Row],[TOTAL Income Consumption Use Taxes FY20 and After]]</f>
        <v>30852.817799999997</v>
      </c>
      <c r="CM235" s="60">
        <v>19.246300000000002</v>
      </c>
      <c r="CN235" s="60">
        <v>102.3339</v>
      </c>
      <c r="CO235" s="60">
        <v>95.632999999999996</v>
      </c>
      <c r="CP235" s="60">
        <f>Table2[[#This Row],[Assistance Provided Through FY20]]+Table2[[#This Row],[Assistance Provided FY20 and After]]</f>
        <v>197.96690000000001</v>
      </c>
      <c r="CQ235" s="60">
        <v>0</v>
      </c>
      <c r="CR235" s="60">
        <v>0</v>
      </c>
      <c r="CS235" s="60">
        <v>0</v>
      </c>
      <c r="CT235" s="60">
        <f>Table2[[#This Row],[Recapture Cancellation Reduction Amount Through FY20]]+Table2[[#This Row],[Recapture Cancellation Reduction Amount FY20 and After]]</f>
        <v>0</v>
      </c>
      <c r="CU235" s="60">
        <v>0</v>
      </c>
      <c r="CV235" s="60">
        <v>0</v>
      </c>
      <c r="CW235" s="60">
        <v>0</v>
      </c>
      <c r="CX235" s="60">
        <f>Table2[[#This Row],[Penalty Paid Through FY20]]+Table2[[#This Row],[Penalty Paid FY20 and After]]</f>
        <v>0</v>
      </c>
      <c r="CY235" s="60">
        <v>19.246300000000002</v>
      </c>
      <c r="CZ235" s="60">
        <v>102.3339</v>
      </c>
      <c r="DA235" s="60">
        <v>95.632999999999996</v>
      </c>
      <c r="DB235" s="60">
        <f>Table2[[#This Row],[TOTAL Assistance Net of Recapture Penalties Through FY20]]+Table2[[#This Row],[TOTAL Assistance Net of Recapture Penalties FY20 and After]]</f>
        <v>197.96690000000001</v>
      </c>
      <c r="DC235" s="60">
        <v>1729.2339999999999</v>
      </c>
      <c r="DD235" s="60">
        <v>8827.6131999999998</v>
      </c>
      <c r="DE235" s="60">
        <v>10104.240400000001</v>
      </c>
      <c r="DF235" s="60">
        <f>Table2[[#This Row],[Company Direct Tax Revenue Before Assistance Through FY20]]+Table2[[#This Row],[Company Direct Tax Revenue Before Assistance FY20 and After]]</f>
        <v>18931.853600000002</v>
      </c>
      <c r="DG235" s="60">
        <v>2194.4641999999999</v>
      </c>
      <c r="DH235" s="60">
        <v>10968.853800000001</v>
      </c>
      <c r="DI235" s="60">
        <v>12822.668299999999</v>
      </c>
      <c r="DJ235" s="60">
        <f>Table2[[#This Row],[Indirect and Induced Tax Revenues FY20 and After]]+Table2[[#This Row],[Indirect and Induced Tax Revenues Through FY20]]</f>
        <v>23791.522100000002</v>
      </c>
      <c r="DK235" s="60">
        <v>3923.6981999999998</v>
      </c>
      <c r="DL235" s="60">
        <v>19796.467000000001</v>
      </c>
      <c r="DM235" s="60">
        <v>22926.9087</v>
      </c>
      <c r="DN235" s="60">
        <f>Table2[[#This Row],[TOTAL Tax Revenues Before Assistance FY20 and After]]+Table2[[#This Row],[TOTAL Tax Revenues Before Assistance Through FY20]]</f>
        <v>42723.375700000004</v>
      </c>
      <c r="DO235" s="60">
        <v>3904.4519</v>
      </c>
      <c r="DP235" s="60">
        <v>19694.133099999999</v>
      </c>
      <c r="DQ235" s="60">
        <v>22831.275699999998</v>
      </c>
      <c r="DR235" s="60">
        <f>Table2[[#This Row],[TOTAL Tax Revenues Net of Assistance Recapture and Penalty Through FY20]]+Table2[[#This Row],[TOTAL Tax Revenues Net of Assistance Recapture and Penalty FY20 and After]]</f>
        <v>42525.408799999997</v>
      </c>
      <c r="DS235" s="60">
        <v>0</v>
      </c>
      <c r="DT235" s="60">
        <v>0</v>
      </c>
      <c r="DU235" s="60">
        <v>0</v>
      </c>
      <c r="DV235" s="60">
        <v>0</v>
      </c>
      <c r="DW235" s="74">
        <v>0</v>
      </c>
      <c r="DX235" s="74">
        <v>0</v>
      </c>
      <c r="DY235" s="74">
        <v>0</v>
      </c>
      <c r="DZ235" s="74">
        <v>435</v>
      </c>
      <c r="EA235" s="74">
        <v>0</v>
      </c>
      <c r="EB235" s="74">
        <v>0</v>
      </c>
      <c r="EC235" s="74">
        <v>0</v>
      </c>
      <c r="ED235" s="74">
        <v>435</v>
      </c>
      <c r="EE235" s="74">
        <v>0</v>
      </c>
      <c r="EF235" s="74">
        <v>0</v>
      </c>
      <c r="EG235" s="74">
        <v>0</v>
      </c>
      <c r="EH235" s="74">
        <v>100</v>
      </c>
      <c r="EI235" s="8">
        <f>Table2[[#This Row],[Total Industrial Employees FY20]]+Table2[[#This Row],[Total Restaurant Employees FY20]]+Table2[[#This Row],[Total Retail Employees FY20]]+Table2[[#This Row],[Total Other Employees FY20]]</f>
        <v>435</v>
      </c>
      <c r="EJ235" s="8">
        <f>Table2[[#This Row],[Number of Industrial Employees Earning More than Living Wage FY20]]+Table2[[#This Row],[Number of Restaurant Employees Earning More than Living Wage FY20]]+Table2[[#This Row],[Number of Retail Employees Earning More than Living Wage FY20]]+Table2[[#This Row],[Number of Other Employees Earning More than Living Wage FY20]]</f>
        <v>435</v>
      </c>
      <c r="EK235" s="72">
        <f>Table2[[#This Row],[Total Employees Earning More than Living Wage FY20]]/Table2[[#This Row],[Total Jobs FY20]]</f>
        <v>1</v>
      </c>
    </row>
    <row r="236" spans="1:141" x14ac:dyDescent="0.25">
      <c r="A236" s="9">
        <v>93970</v>
      </c>
      <c r="B236" s="11" t="s">
        <v>433</v>
      </c>
      <c r="C236" s="11" t="s">
        <v>886</v>
      </c>
      <c r="D236" s="11" t="s">
        <v>1045</v>
      </c>
      <c r="E236" s="15">
        <v>30</v>
      </c>
      <c r="F236" s="7">
        <v>2603</v>
      </c>
      <c r="G236" s="7">
        <v>68</v>
      </c>
      <c r="H236" s="7">
        <v>26300</v>
      </c>
      <c r="I236" s="7">
        <v>24738</v>
      </c>
      <c r="J236" s="7">
        <v>311919</v>
      </c>
      <c r="K236" s="11" t="s">
        <v>1048</v>
      </c>
      <c r="L236" s="11" t="s">
        <v>1423</v>
      </c>
      <c r="M236" s="11" t="s">
        <v>1424</v>
      </c>
      <c r="N236" s="18">
        <v>6429938</v>
      </c>
      <c r="O236" s="11" t="s">
        <v>1658</v>
      </c>
      <c r="P236" s="8">
        <v>0</v>
      </c>
      <c r="Q236" s="8">
        <v>0</v>
      </c>
      <c r="R236" s="8">
        <v>19</v>
      </c>
      <c r="S236" s="8">
        <v>0</v>
      </c>
      <c r="T236" s="8">
        <v>0</v>
      </c>
      <c r="U236" s="8">
        <v>19</v>
      </c>
      <c r="V236" s="8">
        <v>19</v>
      </c>
      <c r="W236" s="8">
        <v>0</v>
      </c>
      <c r="X236" s="8">
        <v>0</v>
      </c>
      <c r="Y236" s="8">
        <v>0</v>
      </c>
      <c r="Z236" s="8">
        <v>14</v>
      </c>
      <c r="AA236" s="19">
        <v>0</v>
      </c>
      <c r="AB236" s="8">
        <v>0</v>
      </c>
      <c r="AC236" s="8">
        <v>0</v>
      </c>
      <c r="AD236" s="8">
        <v>0</v>
      </c>
      <c r="AE236" s="8">
        <v>0</v>
      </c>
      <c r="AF236" s="8">
        <v>89.473684210526315</v>
      </c>
      <c r="AG236" s="8" t="s">
        <v>1686</v>
      </c>
      <c r="AH236" s="8" t="s">
        <v>1686</v>
      </c>
      <c r="AI236" s="60">
        <v>18.209800000000001</v>
      </c>
      <c r="AJ236" s="60">
        <v>236.18799999999999</v>
      </c>
      <c r="AK236" s="60">
        <v>194.4171</v>
      </c>
      <c r="AL236" s="60">
        <f>Table2[[#This Row],[Company Direct Land Through FY20]]+Table2[[#This Row],[Company Direct Land FY20 and After]]</f>
        <v>430.60509999999999</v>
      </c>
      <c r="AM236" s="60">
        <v>133.13570000000001</v>
      </c>
      <c r="AN236" s="60">
        <v>701.71349999999995</v>
      </c>
      <c r="AO236" s="60">
        <v>1421.4245000000001</v>
      </c>
      <c r="AP236" s="60">
        <f>Table2[[#This Row],[Company Direct Building Through FY20]]+Table2[[#This Row],[Company Direct Building FY20 and After]]</f>
        <v>2123.1379999999999</v>
      </c>
      <c r="AQ236" s="60">
        <v>0</v>
      </c>
      <c r="AR236" s="60">
        <v>70.324799999999996</v>
      </c>
      <c r="AS236" s="60">
        <v>0</v>
      </c>
      <c r="AT236" s="60">
        <f>Table2[[#This Row],[Mortgage Recording Tax Through FY20]]+Table2[[#This Row],[Mortgage Recording Tax FY20 and After]]</f>
        <v>70.324799999999996</v>
      </c>
      <c r="AU236" s="60">
        <v>128.01009999999999</v>
      </c>
      <c r="AV236" s="60">
        <v>480.91410000000002</v>
      </c>
      <c r="AW236" s="60">
        <v>1366.7045000000001</v>
      </c>
      <c r="AX236" s="60">
        <f>Table2[[#This Row],[Pilot Savings Through FY20]]+Table2[[#This Row],[Pilot Savings FY20 and After]]</f>
        <v>1847.6186</v>
      </c>
      <c r="AY236" s="60">
        <v>0</v>
      </c>
      <c r="AZ236" s="60">
        <v>70.324799999999996</v>
      </c>
      <c r="BA236" s="60">
        <v>0</v>
      </c>
      <c r="BB236" s="60">
        <f>Table2[[#This Row],[Mortgage Recording Tax Exemption Through FY20]]+Table2[[#This Row],[Indirect and Induced Land FY20]]</f>
        <v>82.693699999999993</v>
      </c>
      <c r="BC236" s="60">
        <v>12.3689</v>
      </c>
      <c r="BD236" s="60">
        <v>89.608599999999996</v>
      </c>
      <c r="BE236" s="60">
        <v>132.05789999999999</v>
      </c>
      <c r="BF236" s="60">
        <f>Table2[[#This Row],[Indirect and Induced Land Through FY20]]+Table2[[#This Row],[Indirect and Induced Land FY20 and After]]</f>
        <v>221.66649999999998</v>
      </c>
      <c r="BG236" s="60">
        <v>43.853499999999997</v>
      </c>
      <c r="BH236" s="60">
        <v>317.70319999999998</v>
      </c>
      <c r="BI236" s="60">
        <v>468.20280000000002</v>
      </c>
      <c r="BJ236" s="60">
        <f>Table2[[#This Row],[Indirect and Induced Building Through FY20]]+Table2[[#This Row],[Indirect and Induced Building FY20 and After]]</f>
        <v>785.90599999999995</v>
      </c>
      <c r="BK236" s="60">
        <v>79.5578</v>
      </c>
      <c r="BL236" s="60">
        <v>864.29920000000004</v>
      </c>
      <c r="BM236" s="60">
        <v>849.39779999999996</v>
      </c>
      <c r="BN236" s="60">
        <f>Table2[[#This Row],[TOTAL Real Property Related Taxes Through FY20]]+Table2[[#This Row],[TOTAL Real Property Related Taxes FY20 and After]]</f>
        <v>1713.6970000000001</v>
      </c>
      <c r="BO236" s="60">
        <v>213.727</v>
      </c>
      <c r="BP236" s="60">
        <v>1568.7012999999999</v>
      </c>
      <c r="BQ236" s="60">
        <v>2281.8609000000001</v>
      </c>
      <c r="BR236" s="60">
        <f>Table2[[#This Row],[Company Direct Through FY20]]+Table2[[#This Row],[Company Direct FY20 and After]]</f>
        <v>3850.5622000000003</v>
      </c>
      <c r="BS236" s="60">
        <v>0</v>
      </c>
      <c r="BT236" s="60">
        <v>0</v>
      </c>
      <c r="BU236" s="60">
        <v>0</v>
      </c>
      <c r="BV236" s="60">
        <f>Table2[[#This Row],[Sales Tax Exemption Through FY20]]+Table2[[#This Row],[Sales Tax Exemption FY20 and After]]</f>
        <v>0</v>
      </c>
      <c r="BW236" s="60">
        <v>0</v>
      </c>
      <c r="BX236" s="60">
        <v>0</v>
      </c>
      <c r="BY236" s="60">
        <v>0</v>
      </c>
      <c r="BZ236" s="60">
        <f>Table2[[#This Row],[Energy Tax Savings Through FY20]]+Table2[[#This Row],[Energy Tax Savings FY20 and After]]</f>
        <v>0</v>
      </c>
      <c r="CA236" s="60">
        <v>0</v>
      </c>
      <c r="CB236" s="60">
        <v>0</v>
      </c>
      <c r="CC236" s="60">
        <v>0</v>
      </c>
      <c r="CD236" s="60">
        <f>Table2[[#This Row],[Tax Exempt Bond Savings Through FY20]]+Table2[[#This Row],[Tax Exempt Bond Savings FY20 and After]]</f>
        <v>0</v>
      </c>
      <c r="CE236" s="60">
        <v>55.988999999999997</v>
      </c>
      <c r="CF236" s="60">
        <v>450.83519999999999</v>
      </c>
      <c r="CG236" s="60">
        <v>597.76829999999995</v>
      </c>
      <c r="CH236" s="60">
        <f>Table2[[#This Row],[Indirect and Induced Through FY20]]+Table2[[#This Row],[Indirect and Induced FY20 and After]]</f>
        <v>1048.6034999999999</v>
      </c>
      <c r="CI236" s="60">
        <v>269.71600000000001</v>
      </c>
      <c r="CJ236" s="60">
        <v>2019.5364999999999</v>
      </c>
      <c r="CK236" s="60">
        <v>2879.6291999999999</v>
      </c>
      <c r="CL236" s="60">
        <f>Table2[[#This Row],[TOTAL Income Consumption Use Taxes Through FY20]]+Table2[[#This Row],[TOTAL Income Consumption Use Taxes FY20 and After]]</f>
        <v>4899.1656999999996</v>
      </c>
      <c r="CM236" s="60">
        <v>128.01009999999999</v>
      </c>
      <c r="CN236" s="60">
        <v>551.23889999999994</v>
      </c>
      <c r="CO236" s="60">
        <v>1366.7045000000001</v>
      </c>
      <c r="CP236" s="60">
        <f>Table2[[#This Row],[Assistance Provided Through FY20]]+Table2[[#This Row],[Assistance Provided FY20 and After]]</f>
        <v>1917.9434000000001</v>
      </c>
      <c r="CQ236" s="60">
        <v>0</v>
      </c>
      <c r="CR236" s="60">
        <v>0</v>
      </c>
      <c r="CS236" s="60">
        <v>0</v>
      </c>
      <c r="CT236" s="60">
        <f>Table2[[#This Row],[Recapture Cancellation Reduction Amount Through FY20]]+Table2[[#This Row],[Recapture Cancellation Reduction Amount FY20 and After]]</f>
        <v>0</v>
      </c>
      <c r="CU236" s="60">
        <v>0</v>
      </c>
      <c r="CV236" s="60">
        <v>0</v>
      </c>
      <c r="CW236" s="60">
        <v>0</v>
      </c>
      <c r="CX236" s="60">
        <f>Table2[[#This Row],[Penalty Paid Through FY20]]+Table2[[#This Row],[Penalty Paid FY20 and After]]</f>
        <v>0</v>
      </c>
      <c r="CY236" s="60">
        <v>128.01009999999999</v>
      </c>
      <c r="CZ236" s="60">
        <v>551.23889999999994</v>
      </c>
      <c r="DA236" s="60">
        <v>1366.7045000000001</v>
      </c>
      <c r="DB236" s="60">
        <f>Table2[[#This Row],[TOTAL Assistance Net of Recapture Penalties Through FY20]]+Table2[[#This Row],[TOTAL Assistance Net of Recapture Penalties FY20 and After]]</f>
        <v>1917.9434000000001</v>
      </c>
      <c r="DC236" s="60">
        <v>365.07249999999999</v>
      </c>
      <c r="DD236" s="60">
        <v>2576.9276</v>
      </c>
      <c r="DE236" s="60">
        <v>3897.7024999999999</v>
      </c>
      <c r="DF236" s="60">
        <f>Table2[[#This Row],[Company Direct Tax Revenue Before Assistance Through FY20]]+Table2[[#This Row],[Company Direct Tax Revenue Before Assistance FY20 and After]]</f>
        <v>6474.6301000000003</v>
      </c>
      <c r="DG236" s="60">
        <v>112.2114</v>
      </c>
      <c r="DH236" s="60">
        <v>858.14700000000005</v>
      </c>
      <c r="DI236" s="60">
        <v>1198.029</v>
      </c>
      <c r="DJ236" s="60">
        <f>Table2[[#This Row],[Indirect and Induced Tax Revenues FY20 and After]]+Table2[[#This Row],[Indirect and Induced Tax Revenues Through FY20]]</f>
        <v>2056.1759999999999</v>
      </c>
      <c r="DK236" s="60">
        <v>477.28390000000002</v>
      </c>
      <c r="DL236" s="60">
        <v>3435.0745999999999</v>
      </c>
      <c r="DM236" s="60">
        <v>5095.7314999999999</v>
      </c>
      <c r="DN236" s="60">
        <f>Table2[[#This Row],[TOTAL Tax Revenues Before Assistance FY20 and After]]+Table2[[#This Row],[TOTAL Tax Revenues Before Assistance Through FY20]]</f>
        <v>8530.8060999999998</v>
      </c>
      <c r="DO236" s="60">
        <v>349.27379999999999</v>
      </c>
      <c r="DP236" s="60">
        <v>2883.8357000000001</v>
      </c>
      <c r="DQ236" s="60">
        <v>3729.027</v>
      </c>
      <c r="DR236" s="60">
        <f>Table2[[#This Row],[TOTAL Tax Revenues Net of Assistance Recapture and Penalty Through FY20]]+Table2[[#This Row],[TOTAL Tax Revenues Net of Assistance Recapture and Penalty FY20 and After]]</f>
        <v>6612.8626999999997</v>
      </c>
      <c r="DS236" s="60">
        <v>0</v>
      </c>
      <c r="DT236" s="60">
        <v>0</v>
      </c>
      <c r="DU236" s="60">
        <v>0</v>
      </c>
      <c r="DV236" s="60">
        <v>0</v>
      </c>
      <c r="DW236" s="74">
        <v>0</v>
      </c>
      <c r="DX236" s="74">
        <v>0</v>
      </c>
      <c r="DY236" s="74">
        <v>0</v>
      </c>
      <c r="DZ236" s="74">
        <v>19</v>
      </c>
      <c r="EA236" s="74">
        <v>0</v>
      </c>
      <c r="EB236" s="74">
        <v>0</v>
      </c>
      <c r="EC236" s="74">
        <v>0</v>
      </c>
      <c r="ED236" s="74">
        <v>19</v>
      </c>
      <c r="EE236" s="74">
        <v>0</v>
      </c>
      <c r="EF236" s="74">
        <v>0</v>
      </c>
      <c r="EG236" s="74">
        <v>0</v>
      </c>
      <c r="EH236" s="74">
        <v>100</v>
      </c>
      <c r="EI236" s="8">
        <f>Table2[[#This Row],[Total Industrial Employees FY20]]+Table2[[#This Row],[Total Restaurant Employees FY20]]+Table2[[#This Row],[Total Retail Employees FY20]]+Table2[[#This Row],[Total Other Employees FY20]]</f>
        <v>19</v>
      </c>
      <c r="EJ236" s="8">
        <f>Table2[[#This Row],[Number of Industrial Employees Earning More than Living Wage FY20]]+Table2[[#This Row],[Number of Restaurant Employees Earning More than Living Wage FY20]]+Table2[[#This Row],[Number of Retail Employees Earning More than Living Wage FY20]]+Table2[[#This Row],[Number of Other Employees Earning More than Living Wage FY20]]</f>
        <v>19</v>
      </c>
      <c r="EK236" s="72">
        <f>Table2[[#This Row],[Total Employees Earning More than Living Wage FY20]]/Table2[[#This Row],[Total Jobs FY20]]</f>
        <v>1</v>
      </c>
    </row>
    <row r="237" spans="1:141" x14ac:dyDescent="0.25">
      <c r="A237" s="9">
        <v>93914</v>
      </c>
      <c r="B237" s="11" t="s">
        <v>358</v>
      </c>
      <c r="C237" s="11" t="s">
        <v>811</v>
      </c>
      <c r="D237" s="11" t="s">
        <v>1046</v>
      </c>
      <c r="E237" s="15">
        <v>7</v>
      </c>
      <c r="F237" s="7">
        <v>2135</v>
      </c>
      <c r="G237" s="7">
        <v>56</v>
      </c>
      <c r="H237" s="7">
        <v>12345</v>
      </c>
      <c r="I237" s="7">
        <v>24714</v>
      </c>
      <c r="J237" s="7">
        <v>484210</v>
      </c>
      <c r="K237" s="11" t="s">
        <v>1048</v>
      </c>
      <c r="L237" s="11" t="s">
        <v>1327</v>
      </c>
      <c r="M237" s="11" t="s">
        <v>1323</v>
      </c>
      <c r="N237" s="18">
        <v>6200000</v>
      </c>
      <c r="O237" s="11" t="s">
        <v>1662</v>
      </c>
      <c r="P237" s="8">
        <v>3</v>
      </c>
      <c r="Q237" s="8">
        <v>0</v>
      </c>
      <c r="R237" s="8">
        <v>13</v>
      </c>
      <c r="S237" s="8">
        <v>0</v>
      </c>
      <c r="T237" s="8">
        <v>0</v>
      </c>
      <c r="U237" s="8">
        <v>16</v>
      </c>
      <c r="V237" s="8">
        <v>14</v>
      </c>
      <c r="W237" s="8">
        <v>0</v>
      </c>
      <c r="X237" s="8">
        <v>0</v>
      </c>
      <c r="Y237" s="8">
        <v>29</v>
      </c>
      <c r="Z237" s="8">
        <v>3</v>
      </c>
      <c r="AA237" s="19">
        <v>0</v>
      </c>
      <c r="AB237" s="8">
        <v>0</v>
      </c>
      <c r="AC237" s="8">
        <v>0</v>
      </c>
      <c r="AD237" s="8">
        <v>0</v>
      </c>
      <c r="AE237" s="8">
        <v>0</v>
      </c>
      <c r="AF237" s="8">
        <v>75</v>
      </c>
      <c r="AG237" s="8" t="s">
        <v>1686</v>
      </c>
      <c r="AH237" s="8" t="s">
        <v>1687</v>
      </c>
      <c r="AI237" s="60">
        <v>13.7052</v>
      </c>
      <c r="AJ237" s="60">
        <v>91.627600000000001</v>
      </c>
      <c r="AK237" s="60">
        <v>114.2303</v>
      </c>
      <c r="AL237" s="60">
        <f>Table2[[#This Row],[Company Direct Land Through FY20]]+Table2[[#This Row],[Company Direct Land FY20 and After]]</f>
        <v>205.8579</v>
      </c>
      <c r="AM237" s="60">
        <v>88.672600000000003</v>
      </c>
      <c r="AN237" s="60">
        <v>279.69979999999998</v>
      </c>
      <c r="AO237" s="60">
        <v>739.07320000000004</v>
      </c>
      <c r="AP237" s="60">
        <f>Table2[[#This Row],[Company Direct Building Through FY20]]+Table2[[#This Row],[Company Direct Building FY20 and After]]</f>
        <v>1018.773</v>
      </c>
      <c r="AQ237" s="60">
        <v>0</v>
      </c>
      <c r="AR237" s="60">
        <v>0</v>
      </c>
      <c r="AS237" s="60">
        <v>0</v>
      </c>
      <c r="AT237" s="60">
        <f>Table2[[#This Row],[Mortgage Recording Tax Through FY20]]+Table2[[#This Row],[Mortgage Recording Tax FY20 and After]]</f>
        <v>0</v>
      </c>
      <c r="AU237" s="60">
        <v>52.384</v>
      </c>
      <c r="AV237" s="60">
        <v>172.42160000000001</v>
      </c>
      <c r="AW237" s="60">
        <v>436.61239999999998</v>
      </c>
      <c r="AX237" s="60">
        <f>Table2[[#This Row],[Pilot Savings Through FY20]]+Table2[[#This Row],[Pilot Savings FY20 and After]]</f>
        <v>609.03399999999999</v>
      </c>
      <c r="AY237" s="60">
        <v>0</v>
      </c>
      <c r="AZ237" s="60">
        <v>0</v>
      </c>
      <c r="BA237" s="60">
        <v>0</v>
      </c>
      <c r="BB237" s="60">
        <f>Table2[[#This Row],[Mortgage Recording Tax Exemption Through FY20]]+Table2[[#This Row],[Indirect and Induced Land FY20]]</f>
        <v>9.6102000000000007</v>
      </c>
      <c r="BC237" s="60">
        <v>9.6102000000000007</v>
      </c>
      <c r="BD237" s="60">
        <v>89.989699999999999</v>
      </c>
      <c r="BE237" s="60">
        <v>80.099900000000005</v>
      </c>
      <c r="BF237" s="60">
        <f>Table2[[#This Row],[Indirect and Induced Land Through FY20]]+Table2[[#This Row],[Indirect and Induced Land FY20 and After]]</f>
        <v>170.08960000000002</v>
      </c>
      <c r="BG237" s="60">
        <v>34.072400000000002</v>
      </c>
      <c r="BH237" s="60">
        <v>319.05430000000001</v>
      </c>
      <c r="BI237" s="60">
        <v>283.98880000000003</v>
      </c>
      <c r="BJ237" s="60">
        <f>Table2[[#This Row],[Indirect and Induced Building Through FY20]]+Table2[[#This Row],[Indirect and Induced Building FY20 and After]]</f>
        <v>603.04310000000009</v>
      </c>
      <c r="BK237" s="60">
        <v>93.676400000000001</v>
      </c>
      <c r="BL237" s="60">
        <v>607.94979999999998</v>
      </c>
      <c r="BM237" s="60">
        <v>780.77980000000002</v>
      </c>
      <c r="BN237" s="60">
        <f>Table2[[#This Row],[TOTAL Real Property Related Taxes Through FY20]]+Table2[[#This Row],[TOTAL Real Property Related Taxes FY20 and After]]</f>
        <v>1388.7296000000001</v>
      </c>
      <c r="BO237" s="60">
        <v>71.748900000000006</v>
      </c>
      <c r="BP237" s="60">
        <v>697.06889999999999</v>
      </c>
      <c r="BQ237" s="60">
        <v>598.0163</v>
      </c>
      <c r="BR237" s="60">
        <f>Table2[[#This Row],[Company Direct Through FY20]]+Table2[[#This Row],[Company Direct FY20 and After]]</f>
        <v>1295.0852</v>
      </c>
      <c r="BS237" s="60">
        <v>0</v>
      </c>
      <c r="BT237" s="60">
        <v>1.6194999999999999</v>
      </c>
      <c r="BU237" s="60">
        <v>0</v>
      </c>
      <c r="BV237" s="60">
        <f>Table2[[#This Row],[Sales Tax Exemption Through FY20]]+Table2[[#This Row],[Sales Tax Exemption FY20 and After]]</f>
        <v>1.6194999999999999</v>
      </c>
      <c r="BW237" s="60">
        <v>0</v>
      </c>
      <c r="BX237" s="60">
        <v>0</v>
      </c>
      <c r="BY237" s="60">
        <v>0</v>
      </c>
      <c r="BZ237" s="60">
        <f>Table2[[#This Row],[Energy Tax Savings Through FY20]]+Table2[[#This Row],[Energy Tax Savings FY20 and After]]</f>
        <v>0</v>
      </c>
      <c r="CA237" s="60">
        <v>0</v>
      </c>
      <c r="CB237" s="60">
        <v>0</v>
      </c>
      <c r="CC237" s="60">
        <v>0</v>
      </c>
      <c r="CD237" s="60">
        <f>Table2[[#This Row],[Tax Exempt Bond Savings Through FY20]]+Table2[[#This Row],[Tax Exempt Bond Savings FY20 and After]]</f>
        <v>0</v>
      </c>
      <c r="CE237" s="60">
        <v>38.947600000000001</v>
      </c>
      <c r="CF237" s="60">
        <v>419.15600000000001</v>
      </c>
      <c r="CG237" s="60">
        <v>324.6234</v>
      </c>
      <c r="CH237" s="60">
        <f>Table2[[#This Row],[Indirect and Induced Through FY20]]+Table2[[#This Row],[Indirect and Induced FY20 and After]]</f>
        <v>743.77940000000001</v>
      </c>
      <c r="CI237" s="60">
        <v>110.6965</v>
      </c>
      <c r="CJ237" s="60">
        <v>1114.6053999999999</v>
      </c>
      <c r="CK237" s="60">
        <v>922.63969999999995</v>
      </c>
      <c r="CL237" s="60">
        <f>Table2[[#This Row],[TOTAL Income Consumption Use Taxes Through FY20]]+Table2[[#This Row],[TOTAL Income Consumption Use Taxes FY20 and After]]</f>
        <v>2037.2450999999999</v>
      </c>
      <c r="CM237" s="60">
        <v>52.384</v>
      </c>
      <c r="CN237" s="60">
        <v>174.0411</v>
      </c>
      <c r="CO237" s="60">
        <v>436.61239999999998</v>
      </c>
      <c r="CP237" s="60">
        <f>Table2[[#This Row],[Assistance Provided Through FY20]]+Table2[[#This Row],[Assistance Provided FY20 and After]]</f>
        <v>610.65350000000001</v>
      </c>
      <c r="CQ237" s="60">
        <v>0</v>
      </c>
      <c r="CR237" s="60">
        <v>0</v>
      </c>
      <c r="CS237" s="60">
        <v>0</v>
      </c>
      <c r="CT237" s="60">
        <f>Table2[[#This Row],[Recapture Cancellation Reduction Amount Through FY20]]+Table2[[#This Row],[Recapture Cancellation Reduction Amount FY20 and After]]</f>
        <v>0</v>
      </c>
      <c r="CU237" s="60">
        <v>0</v>
      </c>
      <c r="CV237" s="60">
        <v>0</v>
      </c>
      <c r="CW237" s="60">
        <v>0</v>
      </c>
      <c r="CX237" s="60">
        <f>Table2[[#This Row],[Penalty Paid Through FY20]]+Table2[[#This Row],[Penalty Paid FY20 and After]]</f>
        <v>0</v>
      </c>
      <c r="CY237" s="60">
        <v>52.384</v>
      </c>
      <c r="CZ237" s="60">
        <v>174.0411</v>
      </c>
      <c r="DA237" s="60">
        <v>436.61239999999998</v>
      </c>
      <c r="DB237" s="60">
        <f>Table2[[#This Row],[TOTAL Assistance Net of Recapture Penalties Through FY20]]+Table2[[#This Row],[TOTAL Assistance Net of Recapture Penalties FY20 and After]]</f>
        <v>610.65350000000001</v>
      </c>
      <c r="DC237" s="60">
        <v>174.1267</v>
      </c>
      <c r="DD237" s="60">
        <v>1068.3963000000001</v>
      </c>
      <c r="DE237" s="60">
        <v>1451.3198</v>
      </c>
      <c r="DF237" s="60">
        <f>Table2[[#This Row],[Company Direct Tax Revenue Before Assistance Through FY20]]+Table2[[#This Row],[Company Direct Tax Revenue Before Assistance FY20 and After]]</f>
        <v>2519.7161000000001</v>
      </c>
      <c r="DG237" s="60">
        <v>82.630200000000002</v>
      </c>
      <c r="DH237" s="60">
        <v>828.2</v>
      </c>
      <c r="DI237" s="60">
        <v>688.71209999999996</v>
      </c>
      <c r="DJ237" s="60">
        <f>Table2[[#This Row],[Indirect and Induced Tax Revenues FY20 and After]]+Table2[[#This Row],[Indirect and Induced Tax Revenues Through FY20]]</f>
        <v>1516.9121</v>
      </c>
      <c r="DK237" s="60">
        <v>256.75689999999997</v>
      </c>
      <c r="DL237" s="60">
        <v>1896.5962999999999</v>
      </c>
      <c r="DM237" s="60">
        <v>2140.0319</v>
      </c>
      <c r="DN237" s="60">
        <f>Table2[[#This Row],[TOTAL Tax Revenues Before Assistance FY20 and After]]+Table2[[#This Row],[TOTAL Tax Revenues Before Assistance Through FY20]]</f>
        <v>4036.6282000000001</v>
      </c>
      <c r="DO237" s="60">
        <v>204.37289999999999</v>
      </c>
      <c r="DP237" s="60">
        <v>1722.5552</v>
      </c>
      <c r="DQ237" s="60">
        <v>1703.4195</v>
      </c>
      <c r="DR237" s="60">
        <f>Table2[[#This Row],[TOTAL Tax Revenues Net of Assistance Recapture and Penalty Through FY20]]+Table2[[#This Row],[TOTAL Tax Revenues Net of Assistance Recapture and Penalty FY20 and After]]</f>
        <v>3425.9746999999998</v>
      </c>
      <c r="DS237" s="60">
        <v>0</v>
      </c>
      <c r="DT237" s="60">
        <v>0</v>
      </c>
      <c r="DU237" s="60">
        <v>0</v>
      </c>
      <c r="DV237" s="60">
        <v>0</v>
      </c>
      <c r="DW237" s="74">
        <v>16</v>
      </c>
      <c r="DX237" s="74">
        <v>0</v>
      </c>
      <c r="DY237" s="74">
        <v>0</v>
      </c>
      <c r="DZ237" s="74">
        <v>0</v>
      </c>
      <c r="EA237" s="74">
        <v>16</v>
      </c>
      <c r="EB237" s="74">
        <v>0</v>
      </c>
      <c r="EC237" s="74">
        <v>0</v>
      </c>
      <c r="ED237" s="74">
        <v>0</v>
      </c>
      <c r="EE237" s="74">
        <v>100</v>
      </c>
      <c r="EF237" s="74">
        <v>0</v>
      </c>
      <c r="EG237" s="74">
        <v>0</v>
      </c>
      <c r="EH237" s="74">
        <v>0</v>
      </c>
      <c r="EI237" s="8">
        <f>Table2[[#This Row],[Total Industrial Employees FY20]]+Table2[[#This Row],[Total Restaurant Employees FY20]]+Table2[[#This Row],[Total Retail Employees FY20]]+Table2[[#This Row],[Total Other Employees FY20]]</f>
        <v>16</v>
      </c>
      <c r="EJ237" s="8">
        <f>Table2[[#This Row],[Number of Industrial Employees Earning More than Living Wage FY20]]+Table2[[#This Row],[Number of Restaurant Employees Earning More than Living Wage FY20]]+Table2[[#This Row],[Number of Retail Employees Earning More than Living Wage FY20]]+Table2[[#This Row],[Number of Other Employees Earning More than Living Wage FY20]]</f>
        <v>16</v>
      </c>
      <c r="EK237" s="72">
        <f>Table2[[#This Row],[Total Employees Earning More than Living Wage FY20]]/Table2[[#This Row],[Total Jobs FY20]]</f>
        <v>1</v>
      </c>
    </row>
    <row r="238" spans="1:141" x14ac:dyDescent="0.25">
      <c r="A238" s="9">
        <v>94036</v>
      </c>
      <c r="B238" s="11" t="s">
        <v>432</v>
      </c>
      <c r="C238" s="11" t="s">
        <v>885</v>
      </c>
      <c r="D238" s="11" t="s">
        <v>1046</v>
      </c>
      <c r="E238" s="15">
        <v>3</v>
      </c>
      <c r="F238" s="7">
        <v>702</v>
      </c>
      <c r="G238" s="7">
        <v>1302</v>
      </c>
      <c r="H238" s="7">
        <v>198898</v>
      </c>
      <c r="I238" s="7">
        <v>1454398</v>
      </c>
      <c r="J238" s="7">
        <v>531120</v>
      </c>
      <c r="K238" s="11" t="s">
        <v>1238</v>
      </c>
      <c r="L238" s="11" t="s">
        <v>1422</v>
      </c>
      <c r="M238" s="11" t="s">
        <v>1357</v>
      </c>
      <c r="N238" s="18">
        <v>2674000000</v>
      </c>
      <c r="O238" s="11" t="s">
        <v>1661</v>
      </c>
      <c r="P238" s="8">
        <v>0</v>
      </c>
      <c r="Q238" s="8">
        <v>0</v>
      </c>
      <c r="R238" s="8">
        <v>6</v>
      </c>
      <c r="S238" s="8">
        <v>0</v>
      </c>
      <c r="T238" s="8">
        <v>89</v>
      </c>
      <c r="U238" s="8">
        <v>95</v>
      </c>
      <c r="V238" s="8">
        <v>95</v>
      </c>
      <c r="W238" s="8">
        <v>500</v>
      </c>
      <c r="X238" s="8">
        <v>0</v>
      </c>
      <c r="Y238" s="8">
        <v>0</v>
      </c>
      <c r="Z238" s="8">
        <v>4200</v>
      </c>
      <c r="AA238" s="19">
        <v>0</v>
      </c>
      <c r="AB238" s="8">
        <v>0</v>
      </c>
      <c r="AC238" s="8">
        <v>0</v>
      </c>
      <c r="AD238" s="8">
        <v>0</v>
      </c>
      <c r="AE238" s="8">
        <v>0</v>
      </c>
      <c r="AF238" s="8">
        <v>72.631578947368425</v>
      </c>
      <c r="AG238" s="8" t="s">
        <v>1686</v>
      </c>
      <c r="AH238" s="8" t="s">
        <v>1686</v>
      </c>
      <c r="AI238" s="60">
        <v>2761.0156000000002</v>
      </c>
      <c r="AJ238" s="60">
        <v>9121.4066999999995</v>
      </c>
      <c r="AK238" s="60">
        <v>38083.645499999999</v>
      </c>
      <c r="AL238" s="60">
        <f>Table2[[#This Row],[Company Direct Land Through FY20]]+Table2[[#This Row],[Company Direct Land FY20 and After]]</f>
        <v>47205.052199999998</v>
      </c>
      <c r="AM238" s="60">
        <v>21859.9048</v>
      </c>
      <c r="AN238" s="60">
        <v>60720.360399999998</v>
      </c>
      <c r="AO238" s="60">
        <v>301521.24910000002</v>
      </c>
      <c r="AP238" s="60">
        <f>Table2[[#This Row],[Company Direct Building Through FY20]]+Table2[[#This Row],[Company Direct Building FY20 and After]]</f>
        <v>362241.60950000002</v>
      </c>
      <c r="AQ238" s="60">
        <v>0</v>
      </c>
      <c r="AR238" s="60">
        <v>0</v>
      </c>
      <c r="AS238" s="60">
        <v>0</v>
      </c>
      <c r="AT238" s="60">
        <f>Table2[[#This Row],[Mortgage Recording Tax Through FY20]]+Table2[[#This Row],[Mortgage Recording Tax FY20 and After]]</f>
        <v>0</v>
      </c>
      <c r="AU238" s="60">
        <v>21769.549599999998</v>
      </c>
      <c r="AV238" s="60">
        <v>17081.802199999998</v>
      </c>
      <c r="AW238" s="60">
        <v>300274.94709999999</v>
      </c>
      <c r="AX238" s="60">
        <f>Table2[[#This Row],[Pilot Savings Through FY20]]+Table2[[#This Row],[Pilot Savings FY20 and After]]</f>
        <v>317356.74929999997</v>
      </c>
      <c r="AY238" s="60">
        <v>0</v>
      </c>
      <c r="AZ238" s="60">
        <v>0</v>
      </c>
      <c r="BA238" s="60">
        <v>0</v>
      </c>
      <c r="BB238" s="60">
        <f>Table2[[#This Row],[Mortgage Recording Tax Exemption Through FY20]]+Table2[[#This Row],[Indirect and Induced Land FY20]]</f>
        <v>305.90769999999998</v>
      </c>
      <c r="BC238" s="60">
        <v>305.90769999999998</v>
      </c>
      <c r="BD238" s="60">
        <v>1349.9567999999999</v>
      </c>
      <c r="BE238" s="60">
        <v>-173.5692</v>
      </c>
      <c r="BF238" s="60">
        <f>Table2[[#This Row],[Indirect and Induced Land Through FY20]]+Table2[[#This Row],[Indirect and Induced Land FY20 and After]]</f>
        <v>1176.3876</v>
      </c>
      <c r="BG238" s="60">
        <v>1084.5817999999999</v>
      </c>
      <c r="BH238" s="60">
        <v>4786.2105000000001</v>
      </c>
      <c r="BI238" s="60">
        <v>-615.37869999999998</v>
      </c>
      <c r="BJ238" s="60">
        <f>Table2[[#This Row],[Indirect and Induced Building Through FY20]]+Table2[[#This Row],[Indirect and Induced Building FY20 and After]]</f>
        <v>4170.8317999999999</v>
      </c>
      <c r="BK238" s="60">
        <v>4241.8603000000003</v>
      </c>
      <c r="BL238" s="60">
        <v>58896.1322</v>
      </c>
      <c r="BM238" s="60">
        <v>38540.999600000003</v>
      </c>
      <c r="BN238" s="60">
        <f>Table2[[#This Row],[TOTAL Real Property Related Taxes Through FY20]]+Table2[[#This Row],[TOTAL Real Property Related Taxes FY20 and After]]</f>
        <v>97437.131800000003</v>
      </c>
      <c r="BO238" s="60">
        <v>2995.2285999999999</v>
      </c>
      <c r="BP238" s="60">
        <v>13996.0897</v>
      </c>
      <c r="BQ238" s="60">
        <v>7197.0826999999999</v>
      </c>
      <c r="BR238" s="60">
        <f>Table2[[#This Row],[Company Direct Through FY20]]+Table2[[#This Row],[Company Direct FY20 and After]]</f>
        <v>21193.172399999999</v>
      </c>
      <c r="BS238" s="60">
        <v>0</v>
      </c>
      <c r="BT238" s="60">
        <v>0</v>
      </c>
      <c r="BU238" s="60">
        <v>0</v>
      </c>
      <c r="BV238" s="60">
        <f>Table2[[#This Row],[Sales Tax Exemption Through FY20]]+Table2[[#This Row],[Sales Tax Exemption FY20 and After]]</f>
        <v>0</v>
      </c>
      <c r="BW238" s="60">
        <v>0</v>
      </c>
      <c r="BX238" s="60">
        <v>0</v>
      </c>
      <c r="BY238" s="60">
        <v>0</v>
      </c>
      <c r="BZ238" s="60">
        <f>Table2[[#This Row],[Energy Tax Savings Through FY20]]+Table2[[#This Row],[Energy Tax Savings FY20 and After]]</f>
        <v>0</v>
      </c>
      <c r="CA238" s="60">
        <v>0</v>
      </c>
      <c r="CB238" s="60">
        <v>0</v>
      </c>
      <c r="CC238" s="60">
        <v>0</v>
      </c>
      <c r="CD238" s="60">
        <f>Table2[[#This Row],[Tax Exempt Bond Savings Through FY20]]+Table2[[#This Row],[Tax Exempt Bond Savings FY20 and After]]</f>
        <v>0</v>
      </c>
      <c r="CE238" s="60">
        <v>1239.7655999999999</v>
      </c>
      <c r="CF238" s="60">
        <v>5861.4681</v>
      </c>
      <c r="CG238" s="60">
        <v>17100.517899999999</v>
      </c>
      <c r="CH238" s="60">
        <f>Table2[[#This Row],[Indirect and Induced Through FY20]]+Table2[[#This Row],[Indirect and Induced FY20 and After]]</f>
        <v>22961.985999999997</v>
      </c>
      <c r="CI238" s="60">
        <v>4234.9942000000001</v>
      </c>
      <c r="CJ238" s="60">
        <v>19857.557799999999</v>
      </c>
      <c r="CK238" s="60">
        <v>24297.600600000002</v>
      </c>
      <c r="CL238" s="60">
        <f>Table2[[#This Row],[TOTAL Income Consumption Use Taxes Through FY20]]+Table2[[#This Row],[TOTAL Income Consumption Use Taxes FY20 and After]]</f>
        <v>44155.1584</v>
      </c>
      <c r="CM238" s="60">
        <v>21769.549599999998</v>
      </c>
      <c r="CN238" s="60">
        <v>17081.802199999998</v>
      </c>
      <c r="CO238" s="60">
        <v>300274.94709999999</v>
      </c>
      <c r="CP238" s="60">
        <f>Table2[[#This Row],[Assistance Provided Through FY20]]+Table2[[#This Row],[Assistance Provided FY20 and After]]</f>
        <v>317356.74929999997</v>
      </c>
      <c r="CQ238" s="60">
        <v>0</v>
      </c>
      <c r="CR238" s="60">
        <v>0</v>
      </c>
      <c r="CS238" s="60">
        <v>0</v>
      </c>
      <c r="CT238" s="60">
        <f>Table2[[#This Row],[Recapture Cancellation Reduction Amount Through FY20]]+Table2[[#This Row],[Recapture Cancellation Reduction Amount FY20 and After]]</f>
        <v>0</v>
      </c>
      <c r="CU238" s="60">
        <v>0</v>
      </c>
      <c r="CV238" s="60">
        <v>0</v>
      </c>
      <c r="CW238" s="60">
        <v>0</v>
      </c>
      <c r="CX238" s="60">
        <f>Table2[[#This Row],[Penalty Paid Through FY20]]+Table2[[#This Row],[Penalty Paid FY20 and After]]</f>
        <v>0</v>
      </c>
      <c r="CY238" s="60">
        <v>21769.549599999998</v>
      </c>
      <c r="CZ238" s="60">
        <v>17081.802199999998</v>
      </c>
      <c r="DA238" s="60">
        <v>300274.94709999999</v>
      </c>
      <c r="DB238" s="60">
        <f>Table2[[#This Row],[TOTAL Assistance Net of Recapture Penalties Through FY20]]+Table2[[#This Row],[TOTAL Assistance Net of Recapture Penalties FY20 and After]]</f>
        <v>317356.74929999997</v>
      </c>
      <c r="DC238" s="60">
        <v>27616.149000000001</v>
      </c>
      <c r="DD238" s="60">
        <v>83837.856799999994</v>
      </c>
      <c r="DE238" s="60">
        <v>346801.97730000003</v>
      </c>
      <c r="DF238" s="60">
        <f>Table2[[#This Row],[Company Direct Tax Revenue Before Assistance Through FY20]]+Table2[[#This Row],[Company Direct Tax Revenue Before Assistance FY20 and After]]</f>
        <v>430639.83410000004</v>
      </c>
      <c r="DG238" s="60">
        <v>2630.2550999999999</v>
      </c>
      <c r="DH238" s="60">
        <v>11997.635399999999</v>
      </c>
      <c r="DI238" s="60">
        <v>16311.57</v>
      </c>
      <c r="DJ238" s="60">
        <f>Table2[[#This Row],[Indirect and Induced Tax Revenues FY20 and After]]+Table2[[#This Row],[Indirect and Induced Tax Revenues Through FY20]]</f>
        <v>28309.205399999999</v>
      </c>
      <c r="DK238" s="60">
        <v>30246.4041</v>
      </c>
      <c r="DL238" s="60">
        <v>95835.492199999993</v>
      </c>
      <c r="DM238" s="60">
        <v>363113.54729999998</v>
      </c>
      <c r="DN238" s="60">
        <f>Table2[[#This Row],[TOTAL Tax Revenues Before Assistance FY20 and After]]+Table2[[#This Row],[TOTAL Tax Revenues Before Assistance Through FY20]]</f>
        <v>458949.03949999996</v>
      </c>
      <c r="DO238" s="60">
        <v>8476.8544999999995</v>
      </c>
      <c r="DP238" s="60">
        <v>78753.69</v>
      </c>
      <c r="DQ238" s="60">
        <v>62838.600200000001</v>
      </c>
      <c r="DR238" s="60">
        <f>Table2[[#This Row],[TOTAL Tax Revenues Net of Assistance Recapture and Penalty Through FY20]]+Table2[[#This Row],[TOTAL Tax Revenues Net of Assistance Recapture and Penalty FY20 and After]]</f>
        <v>141592.29019999999</v>
      </c>
      <c r="DS238" s="60">
        <v>0</v>
      </c>
      <c r="DT238" s="60">
        <v>0</v>
      </c>
      <c r="DU238" s="60">
        <v>0</v>
      </c>
      <c r="DV238" s="60">
        <v>0</v>
      </c>
      <c r="DW238" s="74">
        <v>0</v>
      </c>
      <c r="DX238" s="74">
        <v>0</v>
      </c>
      <c r="DY238" s="74">
        <v>0</v>
      </c>
      <c r="DZ238" s="74">
        <v>595</v>
      </c>
      <c r="EA238" s="74">
        <v>0</v>
      </c>
      <c r="EB238" s="74">
        <v>0</v>
      </c>
      <c r="EC238" s="74">
        <v>0</v>
      </c>
      <c r="ED238" s="74">
        <v>595</v>
      </c>
      <c r="EE238" s="74">
        <v>0</v>
      </c>
      <c r="EF238" s="74">
        <v>0</v>
      </c>
      <c r="EG238" s="74">
        <v>0</v>
      </c>
      <c r="EH238" s="74">
        <v>100</v>
      </c>
      <c r="EI238" s="8">
        <f>Table2[[#This Row],[Total Industrial Employees FY20]]+Table2[[#This Row],[Total Restaurant Employees FY20]]+Table2[[#This Row],[Total Retail Employees FY20]]+Table2[[#This Row],[Total Other Employees FY20]]</f>
        <v>595</v>
      </c>
      <c r="EJ238" s="8">
        <f>Table2[[#This Row],[Number of Industrial Employees Earning More than Living Wage FY20]]+Table2[[#This Row],[Number of Restaurant Employees Earning More than Living Wage FY20]]+Table2[[#This Row],[Number of Retail Employees Earning More than Living Wage FY20]]+Table2[[#This Row],[Number of Other Employees Earning More than Living Wage FY20]]</f>
        <v>595</v>
      </c>
      <c r="EK238" s="72">
        <f>Table2[[#This Row],[Total Employees Earning More than Living Wage FY20]]/Table2[[#This Row],[Total Jobs FY20]]</f>
        <v>1</v>
      </c>
    </row>
    <row r="239" spans="1:141" x14ac:dyDescent="0.25">
      <c r="A239" s="9">
        <v>93295</v>
      </c>
      <c r="B239" s="11" t="s">
        <v>330</v>
      </c>
      <c r="C239" s="11" t="s">
        <v>783</v>
      </c>
      <c r="D239" s="11" t="s">
        <v>1044</v>
      </c>
      <c r="E239" s="15">
        <v>45</v>
      </c>
      <c r="F239" s="7">
        <v>7965</v>
      </c>
      <c r="G239" s="7">
        <v>100</v>
      </c>
      <c r="H239" s="7">
        <v>1950</v>
      </c>
      <c r="I239" s="7">
        <v>1596</v>
      </c>
      <c r="J239" s="7">
        <v>623210</v>
      </c>
      <c r="K239" s="11" t="s">
        <v>1067</v>
      </c>
      <c r="L239" s="11" t="s">
        <v>1291</v>
      </c>
      <c r="M239" s="11" t="s">
        <v>1119</v>
      </c>
      <c r="N239" s="18">
        <v>1355000</v>
      </c>
      <c r="O239" s="11" t="s">
        <v>1671</v>
      </c>
      <c r="P239" s="8">
        <v>4</v>
      </c>
      <c r="Q239" s="8">
        <v>0</v>
      </c>
      <c r="R239" s="8">
        <v>6</v>
      </c>
      <c r="S239" s="8">
        <v>0</v>
      </c>
      <c r="T239" s="8">
        <v>0</v>
      </c>
      <c r="U239" s="8">
        <v>10</v>
      </c>
      <c r="V239" s="8">
        <v>8</v>
      </c>
      <c r="W239" s="8">
        <v>0</v>
      </c>
      <c r="X239" s="8">
        <v>0</v>
      </c>
      <c r="Y239" s="8">
        <v>14</v>
      </c>
      <c r="Z239" s="8">
        <v>0</v>
      </c>
      <c r="AA239" s="19">
        <v>0</v>
      </c>
      <c r="AB239" s="8">
        <v>0</v>
      </c>
      <c r="AC239" s="8">
        <v>0</v>
      </c>
      <c r="AD239" s="8">
        <v>0</v>
      </c>
      <c r="AE239" s="8">
        <v>0</v>
      </c>
      <c r="AF239" s="8">
        <v>100</v>
      </c>
      <c r="AG239" s="8" t="s">
        <v>1686</v>
      </c>
      <c r="AH239" s="8" t="s">
        <v>1687</v>
      </c>
      <c r="AI239" s="60">
        <v>0</v>
      </c>
      <c r="AJ239" s="60">
        <v>0</v>
      </c>
      <c r="AK239" s="60">
        <v>0</v>
      </c>
      <c r="AL239" s="60">
        <f>Table2[[#This Row],[Company Direct Land Through FY20]]+Table2[[#This Row],[Company Direct Land FY20 and After]]</f>
        <v>0</v>
      </c>
      <c r="AM239" s="60">
        <v>0</v>
      </c>
      <c r="AN239" s="60">
        <v>0</v>
      </c>
      <c r="AO239" s="60">
        <v>0</v>
      </c>
      <c r="AP239" s="60">
        <f>Table2[[#This Row],[Company Direct Building Through FY20]]+Table2[[#This Row],[Company Direct Building FY20 and After]]</f>
        <v>0</v>
      </c>
      <c r="AQ239" s="60">
        <v>0</v>
      </c>
      <c r="AR239" s="60">
        <v>24.2057</v>
      </c>
      <c r="AS239" s="60">
        <v>0</v>
      </c>
      <c r="AT239" s="60">
        <f>Table2[[#This Row],[Mortgage Recording Tax Through FY20]]+Table2[[#This Row],[Mortgage Recording Tax FY20 and After]]</f>
        <v>24.2057</v>
      </c>
      <c r="AU239" s="60">
        <v>0</v>
      </c>
      <c r="AV239" s="60">
        <v>0</v>
      </c>
      <c r="AW239" s="60">
        <v>0</v>
      </c>
      <c r="AX239" s="60">
        <f>Table2[[#This Row],[Pilot Savings Through FY20]]+Table2[[#This Row],[Pilot Savings FY20 and After]]</f>
        <v>0</v>
      </c>
      <c r="AY239" s="60">
        <v>0</v>
      </c>
      <c r="AZ239" s="60">
        <v>24.2057</v>
      </c>
      <c r="BA239" s="60">
        <v>0</v>
      </c>
      <c r="BB239" s="60">
        <f>Table2[[#This Row],[Mortgage Recording Tax Exemption Through FY20]]+Table2[[#This Row],[Indirect and Induced Land FY20]]</f>
        <v>27.503700000000002</v>
      </c>
      <c r="BC239" s="60">
        <v>3.298</v>
      </c>
      <c r="BD239" s="60">
        <v>43.854199999999999</v>
      </c>
      <c r="BE239" s="60">
        <v>11.3485</v>
      </c>
      <c r="BF239" s="60">
        <f>Table2[[#This Row],[Indirect and Induced Land Through FY20]]+Table2[[#This Row],[Indirect and Induced Land FY20 and After]]</f>
        <v>55.2027</v>
      </c>
      <c r="BG239" s="60">
        <v>11.693</v>
      </c>
      <c r="BH239" s="60">
        <v>155.4836</v>
      </c>
      <c r="BI239" s="60">
        <v>40.235199999999999</v>
      </c>
      <c r="BJ239" s="60">
        <f>Table2[[#This Row],[Indirect and Induced Building Through FY20]]+Table2[[#This Row],[Indirect and Induced Building FY20 and After]]</f>
        <v>195.71879999999999</v>
      </c>
      <c r="BK239" s="60">
        <v>14.991</v>
      </c>
      <c r="BL239" s="60">
        <v>199.33779999999999</v>
      </c>
      <c r="BM239" s="60">
        <v>51.5837</v>
      </c>
      <c r="BN239" s="60">
        <f>Table2[[#This Row],[TOTAL Real Property Related Taxes Through FY20]]+Table2[[#This Row],[TOTAL Real Property Related Taxes FY20 and After]]</f>
        <v>250.92149999999998</v>
      </c>
      <c r="BO239" s="60">
        <v>15.1114</v>
      </c>
      <c r="BP239" s="60">
        <v>232.06020000000001</v>
      </c>
      <c r="BQ239" s="60">
        <v>51.997599999999998</v>
      </c>
      <c r="BR239" s="60">
        <f>Table2[[#This Row],[Company Direct Through FY20]]+Table2[[#This Row],[Company Direct FY20 and After]]</f>
        <v>284.05779999999999</v>
      </c>
      <c r="BS239" s="60">
        <v>0</v>
      </c>
      <c r="BT239" s="60">
        <v>0</v>
      </c>
      <c r="BU239" s="60">
        <v>0</v>
      </c>
      <c r="BV239" s="60">
        <f>Table2[[#This Row],[Sales Tax Exemption Through FY20]]+Table2[[#This Row],[Sales Tax Exemption FY20 and After]]</f>
        <v>0</v>
      </c>
      <c r="BW239" s="60">
        <v>0</v>
      </c>
      <c r="BX239" s="60">
        <v>0</v>
      </c>
      <c r="BY239" s="60">
        <v>0</v>
      </c>
      <c r="BZ239" s="60">
        <f>Table2[[#This Row],[Energy Tax Savings Through FY20]]+Table2[[#This Row],[Energy Tax Savings FY20 and After]]</f>
        <v>0</v>
      </c>
      <c r="CA239" s="60">
        <v>0.26079999999999998</v>
      </c>
      <c r="CB239" s="60">
        <v>6.1748000000000003</v>
      </c>
      <c r="CC239" s="60">
        <v>0.77470000000000006</v>
      </c>
      <c r="CD239" s="60">
        <f>Table2[[#This Row],[Tax Exempt Bond Savings Through FY20]]+Table2[[#This Row],[Tax Exempt Bond Savings FY20 and After]]</f>
        <v>6.9495000000000005</v>
      </c>
      <c r="CE239" s="60">
        <v>16.252600000000001</v>
      </c>
      <c r="CF239" s="60">
        <v>265.91239999999999</v>
      </c>
      <c r="CG239" s="60">
        <v>55.924300000000002</v>
      </c>
      <c r="CH239" s="60">
        <f>Table2[[#This Row],[Indirect and Induced Through FY20]]+Table2[[#This Row],[Indirect and Induced FY20 and After]]</f>
        <v>321.83670000000001</v>
      </c>
      <c r="CI239" s="60">
        <v>31.103200000000001</v>
      </c>
      <c r="CJ239" s="60">
        <v>491.7978</v>
      </c>
      <c r="CK239" s="60">
        <v>107.1472</v>
      </c>
      <c r="CL239" s="60">
        <f>Table2[[#This Row],[TOTAL Income Consumption Use Taxes Through FY20]]+Table2[[#This Row],[TOTAL Income Consumption Use Taxes FY20 and After]]</f>
        <v>598.94499999999994</v>
      </c>
      <c r="CM239" s="60">
        <v>0.26079999999999998</v>
      </c>
      <c r="CN239" s="60">
        <v>30.380500000000001</v>
      </c>
      <c r="CO239" s="60">
        <v>0.77470000000000006</v>
      </c>
      <c r="CP239" s="60">
        <f>Table2[[#This Row],[Assistance Provided Through FY20]]+Table2[[#This Row],[Assistance Provided FY20 and After]]</f>
        <v>31.155200000000001</v>
      </c>
      <c r="CQ239" s="60">
        <v>0</v>
      </c>
      <c r="CR239" s="60">
        <v>0</v>
      </c>
      <c r="CS239" s="60">
        <v>0</v>
      </c>
      <c r="CT239" s="60">
        <f>Table2[[#This Row],[Recapture Cancellation Reduction Amount Through FY20]]+Table2[[#This Row],[Recapture Cancellation Reduction Amount FY20 and After]]</f>
        <v>0</v>
      </c>
      <c r="CU239" s="60">
        <v>0</v>
      </c>
      <c r="CV239" s="60">
        <v>0</v>
      </c>
      <c r="CW239" s="60">
        <v>0</v>
      </c>
      <c r="CX239" s="60">
        <f>Table2[[#This Row],[Penalty Paid Through FY20]]+Table2[[#This Row],[Penalty Paid FY20 and After]]</f>
        <v>0</v>
      </c>
      <c r="CY239" s="60">
        <v>0.26079999999999998</v>
      </c>
      <c r="CZ239" s="60">
        <v>30.380500000000001</v>
      </c>
      <c r="DA239" s="60">
        <v>0.77470000000000006</v>
      </c>
      <c r="DB239" s="60">
        <f>Table2[[#This Row],[TOTAL Assistance Net of Recapture Penalties Through FY20]]+Table2[[#This Row],[TOTAL Assistance Net of Recapture Penalties FY20 and After]]</f>
        <v>31.155200000000001</v>
      </c>
      <c r="DC239" s="60">
        <v>15.1114</v>
      </c>
      <c r="DD239" s="60">
        <v>256.26589999999999</v>
      </c>
      <c r="DE239" s="60">
        <v>51.997599999999998</v>
      </c>
      <c r="DF239" s="60">
        <f>Table2[[#This Row],[Company Direct Tax Revenue Before Assistance Through FY20]]+Table2[[#This Row],[Company Direct Tax Revenue Before Assistance FY20 and After]]</f>
        <v>308.26349999999996</v>
      </c>
      <c r="DG239" s="60">
        <v>31.243600000000001</v>
      </c>
      <c r="DH239" s="60">
        <v>465.25020000000001</v>
      </c>
      <c r="DI239" s="60">
        <v>107.508</v>
      </c>
      <c r="DJ239" s="60">
        <f>Table2[[#This Row],[Indirect and Induced Tax Revenues FY20 and After]]+Table2[[#This Row],[Indirect and Induced Tax Revenues Through FY20]]</f>
        <v>572.75819999999999</v>
      </c>
      <c r="DK239" s="60">
        <v>46.354999999999997</v>
      </c>
      <c r="DL239" s="60">
        <v>721.51610000000005</v>
      </c>
      <c r="DM239" s="60">
        <v>159.50559999999999</v>
      </c>
      <c r="DN239" s="60">
        <f>Table2[[#This Row],[TOTAL Tax Revenues Before Assistance FY20 and After]]+Table2[[#This Row],[TOTAL Tax Revenues Before Assistance Through FY20]]</f>
        <v>881.02170000000001</v>
      </c>
      <c r="DO239" s="60">
        <v>46.094200000000001</v>
      </c>
      <c r="DP239" s="60">
        <v>691.13559999999995</v>
      </c>
      <c r="DQ239" s="60">
        <v>158.73089999999999</v>
      </c>
      <c r="DR239" s="60">
        <f>Table2[[#This Row],[TOTAL Tax Revenues Net of Assistance Recapture and Penalty Through FY20]]+Table2[[#This Row],[TOTAL Tax Revenues Net of Assistance Recapture and Penalty FY20 and After]]</f>
        <v>849.86649999999997</v>
      </c>
      <c r="DS239" s="60">
        <v>0</v>
      </c>
      <c r="DT239" s="60">
        <v>0</v>
      </c>
      <c r="DU239" s="60">
        <v>0</v>
      </c>
      <c r="DV239" s="60">
        <v>0</v>
      </c>
      <c r="DW239" s="74">
        <v>0</v>
      </c>
      <c r="DX239" s="74">
        <v>0</v>
      </c>
      <c r="DY239" s="74">
        <v>0</v>
      </c>
      <c r="DZ239" s="74">
        <v>0</v>
      </c>
      <c r="EA239" s="74">
        <v>0</v>
      </c>
      <c r="EB239" s="74">
        <v>0</v>
      </c>
      <c r="EC239" s="74">
        <v>0</v>
      </c>
      <c r="ED239" s="74">
        <v>0</v>
      </c>
      <c r="EE239" s="74">
        <v>0</v>
      </c>
      <c r="EF239" s="74">
        <v>0</v>
      </c>
      <c r="EG239" s="74">
        <v>0</v>
      </c>
      <c r="EH239" s="74">
        <v>0</v>
      </c>
      <c r="EI239" s="8">
        <f>Table2[[#This Row],[Total Industrial Employees FY20]]+Table2[[#This Row],[Total Restaurant Employees FY20]]+Table2[[#This Row],[Total Retail Employees FY20]]+Table2[[#This Row],[Total Other Employees FY20]]</f>
        <v>0</v>
      </c>
      <c r="EJ239" s="8">
        <f>Table2[[#This Row],[Number of Industrial Employees Earning More than Living Wage FY20]]+Table2[[#This Row],[Number of Restaurant Employees Earning More than Living Wage FY20]]+Table2[[#This Row],[Number of Retail Employees Earning More than Living Wage FY20]]+Table2[[#This Row],[Number of Other Employees Earning More than Living Wage FY20]]</f>
        <v>0</v>
      </c>
      <c r="EK239" s="72">
        <v>0</v>
      </c>
    </row>
    <row r="240" spans="1:141" x14ac:dyDescent="0.25">
      <c r="A240" s="9">
        <v>94192</v>
      </c>
      <c r="B240" s="11" t="s">
        <v>583</v>
      </c>
      <c r="C240" s="11" t="s">
        <v>885</v>
      </c>
      <c r="D240" s="11" t="s">
        <v>1046</v>
      </c>
      <c r="E240" s="15">
        <v>3</v>
      </c>
      <c r="F240" s="7">
        <v>702</v>
      </c>
      <c r="G240" s="7">
        <v>1305</v>
      </c>
      <c r="H240" s="7">
        <v>0</v>
      </c>
      <c r="I240" s="7">
        <v>31035</v>
      </c>
      <c r="J240" s="7">
        <v>531120</v>
      </c>
      <c r="K240" s="11" t="s">
        <v>1238</v>
      </c>
      <c r="L240" s="11" t="s">
        <v>1635</v>
      </c>
      <c r="M240" s="11" t="s">
        <v>1357</v>
      </c>
      <c r="N240" s="18">
        <v>0</v>
      </c>
      <c r="O240" s="11" t="s">
        <v>1661</v>
      </c>
      <c r="P240" s="8">
        <v>0</v>
      </c>
      <c r="Q240" s="8">
        <v>0</v>
      </c>
      <c r="R240" s="8">
        <v>0</v>
      </c>
      <c r="S240" s="8">
        <v>0</v>
      </c>
      <c r="T240" s="8">
        <v>0</v>
      </c>
      <c r="U240" s="8">
        <v>0</v>
      </c>
      <c r="V240" s="8">
        <v>0</v>
      </c>
      <c r="W240" s="8">
        <v>0</v>
      </c>
      <c r="X240" s="8">
        <v>0</v>
      </c>
      <c r="Y240" s="8">
        <v>0</v>
      </c>
      <c r="Z240" s="8">
        <v>0</v>
      </c>
      <c r="AA240" s="19">
        <v>0</v>
      </c>
      <c r="AB240" s="8">
        <v>0</v>
      </c>
      <c r="AC240" s="8">
        <v>0</v>
      </c>
      <c r="AD240" s="8">
        <v>0</v>
      </c>
      <c r="AE240" s="8">
        <v>0</v>
      </c>
      <c r="AF240" s="8">
        <v>0</v>
      </c>
      <c r="AG240" s="8" t="s">
        <v>1687</v>
      </c>
      <c r="AH240" s="8" t="s">
        <v>1687</v>
      </c>
      <c r="AI240" s="60">
        <v>202.90469999999999</v>
      </c>
      <c r="AJ240" s="60">
        <v>190.9691</v>
      </c>
      <c r="AK240" s="60">
        <v>3356.9780999999998</v>
      </c>
      <c r="AL240" s="60">
        <f>Table2[[#This Row],[Company Direct Land Through FY20]]+Table2[[#This Row],[Company Direct Land FY20 and After]]</f>
        <v>3547.9471999999996</v>
      </c>
      <c r="AM240" s="60">
        <v>376.82310000000001</v>
      </c>
      <c r="AN240" s="60">
        <v>354.65699999999998</v>
      </c>
      <c r="AO240" s="60">
        <v>6234.3914000000004</v>
      </c>
      <c r="AP240" s="60">
        <f>Table2[[#This Row],[Company Direct Building Through FY20]]+Table2[[#This Row],[Company Direct Building FY20 and After]]</f>
        <v>6589.0484000000006</v>
      </c>
      <c r="AQ240" s="60">
        <v>0</v>
      </c>
      <c r="AR240" s="60">
        <v>0</v>
      </c>
      <c r="AS240" s="60">
        <v>0</v>
      </c>
      <c r="AT240" s="60">
        <f>Table2[[#This Row],[Mortgage Recording Tax Through FY20]]+Table2[[#This Row],[Mortgage Recording Tax FY20 and After]]</f>
        <v>0</v>
      </c>
      <c r="AU240" s="60">
        <v>231.89109999999999</v>
      </c>
      <c r="AV240" s="60">
        <v>218.25040000000001</v>
      </c>
      <c r="AW240" s="60">
        <v>3836.5491999999999</v>
      </c>
      <c r="AX240" s="60">
        <f>Table2[[#This Row],[Pilot Savings Through FY20]]+Table2[[#This Row],[Pilot Savings FY20 and After]]</f>
        <v>4054.7995999999998</v>
      </c>
      <c r="AY240" s="60">
        <v>0</v>
      </c>
      <c r="AZ240" s="60">
        <v>0</v>
      </c>
      <c r="BA240" s="60">
        <v>0</v>
      </c>
      <c r="BB240" s="60">
        <f>Table2[[#This Row],[Mortgage Recording Tax Exemption Through FY20]]+Table2[[#This Row],[Indirect and Induced Land FY20]]</f>
        <v>0</v>
      </c>
      <c r="BC240" s="60">
        <v>0</v>
      </c>
      <c r="BD240" s="60">
        <v>0</v>
      </c>
      <c r="BE240" s="60">
        <v>0</v>
      </c>
      <c r="BF240" s="60">
        <f>Table2[[#This Row],[Indirect and Induced Land Through FY20]]+Table2[[#This Row],[Indirect and Induced Land FY20 and After]]</f>
        <v>0</v>
      </c>
      <c r="BG240" s="60">
        <v>0</v>
      </c>
      <c r="BH240" s="60">
        <v>0</v>
      </c>
      <c r="BI240" s="60">
        <v>0</v>
      </c>
      <c r="BJ240" s="60">
        <f>Table2[[#This Row],[Indirect and Induced Building Through FY20]]+Table2[[#This Row],[Indirect and Induced Building FY20 and After]]</f>
        <v>0</v>
      </c>
      <c r="BK240" s="60">
        <v>347.83670000000001</v>
      </c>
      <c r="BL240" s="60">
        <v>327.37569999999999</v>
      </c>
      <c r="BM240" s="60">
        <v>5754.8203000000003</v>
      </c>
      <c r="BN240" s="60">
        <f>Table2[[#This Row],[TOTAL Real Property Related Taxes Through FY20]]+Table2[[#This Row],[TOTAL Real Property Related Taxes FY20 and After]]</f>
        <v>6082.1959999999999</v>
      </c>
      <c r="BO240" s="60">
        <v>0</v>
      </c>
      <c r="BP240" s="60">
        <v>0</v>
      </c>
      <c r="BQ240" s="60">
        <v>0</v>
      </c>
      <c r="BR240" s="60">
        <f>Table2[[#This Row],[Company Direct Through FY20]]+Table2[[#This Row],[Company Direct FY20 and After]]</f>
        <v>0</v>
      </c>
      <c r="BS240" s="60">
        <v>0</v>
      </c>
      <c r="BT240" s="60">
        <v>0</v>
      </c>
      <c r="BU240" s="60">
        <v>0</v>
      </c>
      <c r="BV240" s="60">
        <f>Table2[[#This Row],[Sales Tax Exemption Through FY20]]+Table2[[#This Row],[Sales Tax Exemption FY20 and After]]</f>
        <v>0</v>
      </c>
      <c r="BW240" s="60">
        <v>0</v>
      </c>
      <c r="BX240" s="60">
        <v>0</v>
      </c>
      <c r="BY240" s="60">
        <v>0</v>
      </c>
      <c r="BZ240" s="60">
        <f>Table2[[#This Row],[Energy Tax Savings Through FY20]]+Table2[[#This Row],[Energy Tax Savings FY20 and After]]</f>
        <v>0</v>
      </c>
      <c r="CA240" s="60">
        <v>0</v>
      </c>
      <c r="CB240" s="60">
        <v>0</v>
      </c>
      <c r="CC240" s="60">
        <v>0</v>
      </c>
      <c r="CD240" s="60">
        <f>Table2[[#This Row],[Tax Exempt Bond Savings Through FY20]]+Table2[[#This Row],[Tax Exempt Bond Savings FY20 and After]]</f>
        <v>0</v>
      </c>
      <c r="CE240" s="60">
        <v>0</v>
      </c>
      <c r="CF240" s="60">
        <v>0</v>
      </c>
      <c r="CG240" s="60">
        <v>0</v>
      </c>
      <c r="CH240" s="60">
        <f>Table2[[#This Row],[Indirect and Induced Through FY20]]+Table2[[#This Row],[Indirect and Induced FY20 and After]]</f>
        <v>0</v>
      </c>
      <c r="CI240" s="60">
        <v>0</v>
      </c>
      <c r="CJ240" s="60">
        <v>0</v>
      </c>
      <c r="CK240" s="60">
        <v>0</v>
      </c>
      <c r="CL240" s="60">
        <f>Table2[[#This Row],[TOTAL Income Consumption Use Taxes Through FY20]]+Table2[[#This Row],[TOTAL Income Consumption Use Taxes FY20 and After]]</f>
        <v>0</v>
      </c>
      <c r="CM240" s="60">
        <v>231.89109999999999</v>
      </c>
      <c r="CN240" s="60">
        <v>218.25040000000001</v>
      </c>
      <c r="CO240" s="60">
        <v>3836.5491999999999</v>
      </c>
      <c r="CP240" s="60">
        <f>Table2[[#This Row],[Assistance Provided Through FY20]]+Table2[[#This Row],[Assistance Provided FY20 and After]]</f>
        <v>4054.7995999999998</v>
      </c>
      <c r="CQ240" s="60">
        <v>0</v>
      </c>
      <c r="CR240" s="60">
        <v>0</v>
      </c>
      <c r="CS240" s="60">
        <v>0</v>
      </c>
      <c r="CT240" s="60">
        <f>Table2[[#This Row],[Recapture Cancellation Reduction Amount Through FY20]]+Table2[[#This Row],[Recapture Cancellation Reduction Amount FY20 and After]]</f>
        <v>0</v>
      </c>
      <c r="CU240" s="60">
        <v>0</v>
      </c>
      <c r="CV240" s="60">
        <v>0</v>
      </c>
      <c r="CW240" s="60">
        <v>0</v>
      </c>
      <c r="CX240" s="60">
        <f>Table2[[#This Row],[Penalty Paid Through FY20]]+Table2[[#This Row],[Penalty Paid FY20 and After]]</f>
        <v>0</v>
      </c>
      <c r="CY240" s="60">
        <v>231.89109999999999</v>
      </c>
      <c r="CZ240" s="60">
        <v>218.25040000000001</v>
      </c>
      <c r="DA240" s="60">
        <v>3836.5491999999999</v>
      </c>
      <c r="DB240" s="60">
        <f>Table2[[#This Row],[TOTAL Assistance Net of Recapture Penalties Through FY20]]+Table2[[#This Row],[TOTAL Assistance Net of Recapture Penalties FY20 and After]]</f>
        <v>4054.7995999999998</v>
      </c>
      <c r="DC240" s="60">
        <v>579.7278</v>
      </c>
      <c r="DD240" s="60">
        <v>545.62609999999995</v>
      </c>
      <c r="DE240" s="60">
        <v>9591.3695000000007</v>
      </c>
      <c r="DF240" s="60">
        <f>Table2[[#This Row],[Company Direct Tax Revenue Before Assistance Through FY20]]+Table2[[#This Row],[Company Direct Tax Revenue Before Assistance FY20 and After]]</f>
        <v>10136.9956</v>
      </c>
      <c r="DG240" s="60">
        <v>0</v>
      </c>
      <c r="DH240" s="60">
        <v>0</v>
      </c>
      <c r="DI240" s="60">
        <v>0</v>
      </c>
      <c r="DJ240" s="60">
        <f>Table2[[#This Row],[Indirect and Induced Tax Revenues FY20 and After]]+Table2[[#This Row],[Indirect and Induced Tax Revenues Through FY20]]</f>
        <v>0</v>
      </c>
      <c r="DK240" s="60">
        <v>579.7278</v>
      </c>
      <c r="DL240" s="60">
        <v>545.62609999999995</v>
      </c>
      <c r="DM240" s="60">
        <v>9591.3695000000007</v>
      </c>
      <c r="DN240" s="60">
        <f>Table2[[#This Row],[TOTAL Tax Revenues Before Assistance FY20 and After]]+Table2[[#This Row],[TOTAL Tax Revenues Before Assistance Through FY20]]</f>
        <v>10136.9956</v>
      </c>
      <c r="DO240" s="60">
        <v>347.83670000000001</v>
      </c>
      <c r="DP240" s="60">
        <v>327.37569999999999</v>
      </c>
      <c r="DQ240" s="60">
        <v>5754.8203000000003</v>
      </c>
      <c r="DR240" s="60">
        <f>Table2[[#This Row],[TOTAL Tax Revenues Net of Assistance Recapture and Penalty Through FY20]]+Table2[[#This Row],[TOTAL Tax Revenues Net of Assistance Recapture and Penalty FY20 and After]]</f>
        <v>6082.1959999999999</v>
      </c>
      <c r="DS240" s="60">
        <v>0</v>
      </c>
      <c r="DT240" s="60">
        <v>0</v>
      </c>
      <c r="DU240" s="60">
        <v>0</v>
      </c>
      <c r="DV240" s="60">
        <v>0</v>
      </c>
      <c r="DW240" s="74">
        <v>0</v>
      </c>
      <c r="DX240" s="74">
        <v>0</v>
      </c>
      <c r="DY240" s="74">
        <v>0</v>
      </c>
      <c r="DZ240" s="74">
        <v>0</v>
      </c>
      <c r="EA240" s="74">
        <v>0</v>
      </c>
      <c r="EB240" s="74">
        <v>0</v>
      </c>
      <c r="EC240" s="74">
        <v>0</v>
      </c>
      <c r="ED240" s="74">
        <v>0</v>
      </c>
      <c r="EE240" s="74">
        <v>0</v>
      </c>
      <c r="EF240" s="74">
        <v>0</v>
      </c>
      <c r="EG240" s="74">
        <v>0</v>
      </c>
      <c r="EH240" s="74">
        <v>0</v>
      </c>
      <c r="EI240" s="8">
        <f>Table2[[#This Row],[Total Industrial Employees FY20]]+Table2[[#This Row],[Total Restaurant Employees FY20]]+Table2[[#This Row],[Total Retail Employees FY20]]+Table2[[#This Row],[Total Other Employees FY20]]</f>
        <v>0</v>
      </c>
      <c r="EJ240" s="8">
        <f>Table2[[#This Row],[Number of Industrial Employees Earning More than Living Wage FY20]]+Table2[[#This Row],[Number of Restaurant Employees Earning More than Living Wage FY20]]+Table2[[#This Row],[Number of Retail Employees Earning More than Living Wage FY20]]+Table2[[#This Row],[Number of Other Employees Earning More than Living Wage FY20]]</f>
        <v>0</v>
      </c>
      <c r="EK240" s="72">
        <v>0</v>
      </c>
    </row>
    <row r="241" spans="1:141" x14ac:dyDescent="0.25">
      <c r="A241" s="9">
        <v>94155</v>
      </c>
      <c r="B241" s="11" t="s">
        <v>553</v>
      </c>
      <c r="C241" s="11" t="s">
        <v>1001</v>
      </c>
      <c r="D241" s="11" t="s">
        <v>1043</v>
      </c>
      <c r="E241" s="15">
        <v>17</v>
      </c>
      <c r="F241" s="7">
        <v>2762</v>
      </c>
      <c r="G241" s="7">
        <v>7</v>
      </c>
      <c r="H241" s="7">
        <v>13388</v>
      </c>
      <c r="I241" s="7">
        <v>29567</v>
      </c>
      <c r="J241" s="7">
        <v>611110</v>
      </c>
      <c r="K241" s="11" t="s">
        <v>1097</v>
      </c>
      <c r="L241" s="11" t="s">
        <v>1596</v>
      </c>
      <c r="M241" s="11" t="s">
        <v>1597</v>
      </c>
      <c r="N241" s="18">
        <v>15250000</v>
      </c>
      <c r="O241" s="11" t="s">
        <v>1671</v>
      </c>
      <c r="P241" s="8">
        <v>2</v>
      </c>
      <c r="Q241" s="8">
        <v>0</v>
      </c>
      <c r="R241" s="8">
        <v>52</v>
      </c>
      <c r="S241" s="8">
        <v>0</v>
      </c>
      <c r="T241" s="8">
        <v>0</v>
      </c>
      <c r="U241" s="8">
        <v>54</v>
      </c>
      <c r="V241" s="8">
        <v>53</v>
      </c>
      <c r="W241" s="8">
        <v>0</v>
      </c>
      <c r="X241" s="8">
        <v>0</v>
      </c>
      <c r="Y241" s="8">
        <v>46</v>
      </c>
      <c r="Z241" s="8">
        <v>0</v>
      </c>
      <c r="AA241" s="19">
        <v>0</v>
      </c>
      <c r="AB241" s="8">
        <v>0</v>
      </c>
      <c r="AC241" s="8">
        <v>0</v>
      </c>
      <c r="AD241" s="8">
        <v>0</v>
      </c>
      <c r="AE241" s="8">
        <v>0</v>
      </c>
      <c r="AF241" s="8">
        <v>72.222222222222214</v>
      </c>
      <c r="AG241" s="8" t="s">
        <v>1686</v>
      </c>
      <c r="AH241" s="8" t="s">
        <v>1687</v>
      </c>
      <c r="AI241" s="60">
        <v>0</v>
      </c>
      <c r="AJ241" s="60">
        <v>0</v>
      </c>
      <c r="AK241" s="60">
        <v>0</v>
      </c>
      <c r="AL241" s="60">
        <f>Table2[[#This Row],[Company Direct Land Through FY20]]+Table2[[#This Row],[Company Direct Land FY20 and After]]</f>
        <v>0</v>
      </c>
      <c r="AM241" s="60">
        <v>0</v>
      </c>
      <c r="AN241" s="60">
        <v>0</v>
      </c>
      <c r="AO241" s="60">
        <v>0</v>
      </c>
      <c r="AP241" s="60">
        <f>Table2[[#This Row],[Company Direct Building Through FY20]]+Table2[[#This Row],[Company Direct Building FY20 and After]]</f>
        <v>0</v>
      </c>
      <c r="AQ241" s="60">
        <v>0</v>
      </c>
      <c r="AR241" s="60">
        <v>249.36799999999999</v>
      </c>
      <c r="AS241" s="60">
        <v>0</v>
      </c>
      <c r="AT241" s="60">
        <f>Table2[[#This Row],[Mortgage Recording Tax Through FY20]]+Table2[[#This Row],[Mortgage Recording Tax FY20 and After]]</f>
        <v>249.36799999999999</v>
      </c>
      <c r="AU241" s="60">
        <v>0</v>
      </c>
      <c r="AV241" s="60">
        <v>0</v>
      </c>
      <c r="AW241" s="60">
        <v>0</v>
      </c>
      <c r="AX241" s="60">
        <f>Table2[[#This Row],[Pilot Savings Through FY20]]+Table2[[#This Row],[Pilot Savings FY20 and After]]</f>
        <v>0</v>
      </c>
      <c r="AY241" s="60">
        <v>0</v>
      </c>
      <c r="AZ241" s="60">
        <v>249.36799999999999</v>
      </c>
      <c r="BA241" s="60">
        <v>0</v>
      </c>
      <c r="BB241" s="60">
        <f>Table2[[#This Row],[Mortgage Recording Tax Exemption Through FY20]]+Table2[[#This Row],[Indirect and Induced Land FY20]]</f>
        <v>270.61020000000002</v>
      </c>
      <c r="BC241" s="60">
        <v>21.2422</v>
      </c>
      <c r="BD241" s="60">
        <v>161.399</v>
      </c>
      <c r="BE241" s="60">
        <v>320.74259999999998</v>
      </c>
      <c r="BF241" s="60">
        <f>Table2[[#This Row],[Indirect and Induced Land Through FY20]]+Table2[[#This Row],[Indirect and Induced Land FY20 and After]]</f>
        <v>482.14159999999998</v>
      </c>
      <c r="BG241" s="60">
        <v>75.313199999999995</v>
      </c>
      <c r="BH241" s="60">
        <v>572.23249999999996</v>
      </c>
      <c r="BI241" s="60">
        <v>1137.1774</v>
      </c>
      <c r="BJ241" s="60">
        <f>Table2[[#This Row],[Indirect and Induced Building Through FY20]]+Table2[[#This Row],[Indirect and Induced Building FY20 and After]]</f>
        <v>1709.4099000000001</v>
      </c>
      <c r="BK241" s="60">
        <v>96.555400000000006</v>
      </c>
      <c r="BL241" s="60">
        <v>733.63149999999996</v>
      </c>
      <c r="BM241" s="60">
        <v>1457.92</v>
      </c>
      <c r="BN241" s="60">
        <f>Table2[[#This Row],[TOTAL Real Property Related Taxes Through FY20]]+Table2[[#This Row],[TOTAL Real Property Related Taxes FY20 and After]]</f>
        <v>2191.5515</v>
      </c>
      <c r="BO241" s="60">
        <v>99.563699999999997</v>
      </c>
      <c r="BP241" s="60">
        <v>785.0693</v>
      </c>
      <c r="BQ241" s="60">
        <v>1503.3432</v>
      </c>
      <c r="BR241" s="60">
        <f>Table2[[#This Row],[Company Direct Through FY20]]+Table2[[#This Row],[Company Direct FY20 and After]]</f>
        <v>2288.4124999999999</v>
      </c>
      <c r="BS241" s="60">
        <v>0</v>
      </c>
      <c r="BT241" s="60">
        <v>0</v>
      </c>
      <c r="BU241" s="60">
        <v>0</v>
      </c>
      <c r="BV241" s="60">
        <f>Table2[[#This Row],[Sales Tax Exemption Through FY20]]+Table2[[#This Row],[Sales Tax Exemption FY20 and After]]</f>
        <v>0</v>
      </c>
      <c r="BW241" s="60">
        <v>0</v>
      </c>
      <c r="BX241" s="60">
        <v>0</v>
      </c>
      <c r="BY241" s="60">
        <v>0</v>
      </c>
      <c r="BZ241" s="60">
        <f>Table2[[#This Row],[Energy Tax Savings Through FY20]]+Table2[[#This Row],[Energy Tax Savings FY20 and After]]</f>
        <v>0</v>
      </c>
      <c r="CA241" s="60">
        <v>5.0894000000000004</v>
      </c>
      <c r="CB241" s="60">
        <v>27.119900000000001</v>
      </c>
      <c r="CC241" s="60">
        <v>54.244100000000003</v>
      </c>
      <c r="CD241" s="60">
        <f>Table2[[#This Row],[Tax Exempt Bond Savings Through FY20]]+Table2[[#This Row],[Tax Exempt Bond Savings FY20 and After]]</f>
        <v>81.364000000000004</v>
      </c>
      <c r="CE241" s="60">
        <v>96.154600000000002</v>
      </c>
      <c r="CF241" s="60">
        <v>771.7645</v>
      </c>
      <c r="CG241" s="60">
        <v>1451.8689999999999</v>
      </c>
      <c r="CH241" s="60">
        <f>Table2[[#This Row],[Indirect and Induced Through FY20]]+Table2[[#This Row],[Indirect and Induced FY20 and After]]</f>
        <v>2223.6334999999999</v>
      </c>
      <c r="CI241" s="60">
        <v>190.62889999999999</v>
      </c>
      <c r="CJ241" s="60">
        <v>1529.7139</v>
      </c>
      <c r="CK241" s="60">
        <v>2900.9681</v>
      </c>
      <c r="CL241" s="60">
        <f>Table2[[#This Row],[TOTAL Income Consumption Use Taxes Through FY20]]+Table2[[#This Row],[TOTAL Income Consumption Use Taxes FY20 and After]]</f>
        <v>4430.6819999999998</v>
      </c>
      <c r="CM241" s="60">
        <v>5.0894000000000004</v>
      </c>
      <c r="CN241" s="60">
        <v>276.48790000000002</v>
      </c>
      <c r="CO241" s="60">
        <v>54.244100000000003</v>
      </c>
      <c r="CP241" s="60">
        <f>Table2[[#This Row],[Assistance Provided Through FY20]]+Table2[[#This Row],[Assistance Provided FY20 and After]]</f>
        <v>330.73200000000003</v>
      </c>
      <c r="CQ241" s="60">
        <v>0</v>
      </c>
      <c r="CR241" s="60">
        <v>0</v>
      </c>
      <c r="CS241" s="60">
        <v>0</v>
      </c>
      <c r="CT241" s="60">
        <f>Table2[[#This Row],[Recapture Cancellation Reduction Amount Through FY20]]+Table2[[#This Row],[Recapture Cancellation Reduction Amount FY20 and After]]</f>
        <v>0</v>
      </c>
      <c r="CU241" s="60">
        <v>0</v>
      </c>
      <c r="CV241" s="60">
        <v>0</v>
      </c>
      <c r="CW241" s="60">
        <v>0</v>
      </c>
      <c r="CX241" s="60">
        <f>Table2[[#This Row],[Penalty Paid Through FY20]]+Table2[[#This Row],[Penalty Paid FY20 and After]]</f>
        <v>0</v>
      </c>
      <c r="CY241" s="60">
        <v>5.0894000000000004</v>
      </c>
      <c r="CZ241" s="60">
        <v>276.48790000000002</v>
      </c>
      <c r="DA241" s="60">
        <v>54.244100000000003</v>
      </c>
      <c r="DB241" s="60">
        <f>Table2[[#This Row],[TOTAL Assistance Net of Recapture Penalties Through FY20]]+Table2[[#This Row],[TOTAL Assistance Net of Recapture Penalties FY20 and After]]</f>
        <v>330.73200000000003</v>
      </c>
      <c r="DC241" s="60">
        <v>99.563699999999997</v>
      </c>
      <c r="DD241" s="60">
        <v>1034.4373000000001</v>
      </c>
      <c r="DE241" s="60">
        <v>1503.3432</v>
      </c>
      <c r="DF241" s="60">
        <f>Table2[[#This Row],[Company Direct Tax Revenue Before Assistance Through FY20]]+Table2[[#This Row],[Company Direct Tax Revenue Before Assistance FY20 and After]]</f>
        <v>2537.7804999999998</v>
      </c>
      <c r="DG241" s="60">
        <v>192.71</v>
      </c>
      <c r="DH241" s="60">
        <v>1505.396</v>
      </c>
      <c r="DI241" s="60">
        <v>2909.7890000000002</v>
      </c>
      <c r="DJ241" s="60">
        <f>Table2[[#This Row],[Indirect and Induced Tax Revenues FY20 and After]]+Table2[[#This Row],[Indirect and Induced Tax Revenues Through FY20]]</f>
        <v>4415.1850000000004</v>
      </c>
      <c r="DK241" s="60">
        <v>292.27370000000002</v>
      </c>
      <c r="DL241" s="60">
        <v>2539.8332999999998</v>
      </c>
      <c r="DM241" s="60">
        <v>4413.1322</v>
      </c>
      <c r="DN241" s="60">
        <f>Table2[[#This Row],[TOTAL Tax Revenues Before Assistance FY20 and After]]+Table2[[#This Row],[TOTAL Tax Revenues Before Assistance Through FY20]]</f>
        <v>6952.9655000000002</v>
      </c>
      <c r="DO241" s="60">
        <v>287.18430000000001</v>
      </c>
      <c r="DP241" s="60">
        <v>2263.3454000000002</v>
      </c>
      <c r="DQ241" s="60">
        <v>4358.8881000000001</v>
      </c>
      <c r="DR241" s="60">
        <f>Table2[[#This Row],[TOTAL Tax Revenues Net of Assistance Recapture and Penalty Through FY20]]+Table2[[#This Row],[TOTAL Tax Revenues Net of Assistance Recapture and Penalty FY20 and After]]</f>
        <v>6622.2335000000003</v>
      </c>
      <c r="DS241" s="60">
        <v>0</v>
      </c>
      <c r="DT241" s="60">
        <v>0</v>
      </c>
      <c r="DU241" s="60">
        <v>0</v>
      </c>
      <c r="DV241" s="60">
        <v>0</v>
      </c>
      <c r="DW241" s="74">
        <v>0</v>
      </c>
      <c r="DX241" s="74">
        <v>0</v>
      </c>
      <c r="DY241" s="74">
        <v>0</v>
      </c>
      <c r="DZ241" s="74">
        <v>54</v>
      </c>
      <c r="EA241" s="74">
        <v>0</v>
      </c>
      <c r="EB241" s="74">
        <v>0</v>
      </c>
      <c r="EC241" s="74">
        <v>0</v>
      </c>
      <c r="ED241" s="74">
        <v>54</v>
      </c>
      <c r="EE241" s="74">
        <v>0</v>
      </c>
      <c r="EF241" s="74">
        <v>0</v>
      </c>
      <c r="EG241" s="74">
        <v>0</v>
      </c>
      <c r="EH241" s="74">
        <v>100</v>
      </c>
      <c r="EI241" s="8">
        <f>Table2[[#This Row],[Total Industrial Employees FY20]]+Table2[[#This Row],[Total Restaurant Employees FY20]]+Table2[[#This Row],[Total Retail Employees FY20]]+Table2[[#This Row],[Total Other Employees FY20]]</f>
        <v>54</v>
      </c>
      <c r="EJ241" s="8">
        <f>Table2[[#This Row],[Number of Industrial Employees Earning More than Living Wage FY20]]+Table2[[#This Row],[Number of Restaurant Employees Earning More than Living Wage FY20]]+Table2[[#This Row],[Number of Retail Employees Earning More than Living Wage FY20]]+Table2[[#This Row],[Number of Other Employees Earning More than Living Wage FY20]]</f>
        <v>54</v>
      </c>
      <c r="EK241" s="72">
        <f>Table2[[#This Row],[Total Employees Earning More than Living Wage FY20]]/Table2[[#This Row],[Total Jobs FY20]]</f>
        <v>1</v>
      </c>
    </row>
    <row r="242" spans="1:141" x14ac:dyDescent="0.25">
      <c r="A242" s="9">
        <v>93987</v>
      </c>
      <c r="B242" s="11" t="s">
        <v>449</v>
      </c>
      <c r="C242" s="11" t="s">
        <v>902</v>
      </c>
      <c r="D242" s="11" t="s">
        <v>1046</v>
      </c>
      <c r="E242" s="15">
        <v>8</v>
      </c>
      <c r="F242" s="7">
        <v>1604</v>
      </c>
      <c r="G242" s="7">
        <v>23</v>
      </c>
      <c r="H242" s="7">
        <v>435547</v>
      </c>
      <c r="I242" s="7">
        <v>12600</v>
      </c>
      <c r="J242" s="7">
        <v>611310</v>
      </c>
      <c r="K242" s="11" t="s">
        <v>1408</v>
      </c>
      <c r="L242" s="11" t="s">
        <v>1447</v>
      </c>
      <c r="M242" s="11" t="s">
        <v>1448</v>
      </c>
      <c r="N242" s="18">
        <v>5000000</v>
      </c>
      <c r="O242" s="11" t="s">
        <v>1682</v>
      </c>
      <c r="P242" s="8">
        <v>0</v>
      </c>
      <c r="Q242" s="8">
        <v>0</v>
      </c>
      <c r="R242" s="8">
        <v>254</v>
      </c>
      <c r="S242" s="8">
        <v>0</v>
      </c>
      <c r="T242" s="8">
        <v>0</v>
      </c>
      <c r="U242" s="8">
        <v>254</v>
      </c>
      <c r="V242" s="8">
        <v>254</v>
      </c>
      <c r="W242" s="8">
        <v>0</v>
      </c>
      <c r="X242" s="8">
        <v>0</v>
      </c>
      <c r="Y242" s="8">
        <v>55</v>
      </c>
      <c r="Z242" s="8">
        <v>87</v>
      </c>
      <c r="AA242" s="19">
        <v>50</v>
      </c>
      <c r="AB242" s="8">
        <v>0</v>
      </c>
      <c r="AC242" s="8">
        <v>0</v>
      </c>
      <c r="AD242" s="8">
        <v>0</v>
      </c>
      <c r="AE242" s="8">
        <v>50</v>
      </c>
      <c r="AF242" s="8">
        <v>65.748031496062993</v>
      </c>
      <c r="AG242" s="8" t="s">
        <v>1686</v>
      </c>
      <c r="AH242" s="8" t="s">
        <v>1686</v>
      </c>
      <c r="AI242" s="60">
        <v>0</v>
      </c>
      <c r="AJ242" s="60">
        <v>0</v>
      </c>
      <c r="AK242" s="60">
        <v>0</v>
      </c>
      <c r="AL242" s="60">
        <f>Table2[[#This Row],[Company Direct Land Through FY20]]+Table2[[#This Row],[Company Direct Land FY20 and After]]</f>
        <v>0</v>
      </c>
      <c r="AM242" s="60">
        <v>0</v>
      </c>
      <c r="AN242" s="60">
        <v>0</v>
      </c>
      <c r="AO242" s="60">
        <v>0</v>
      </c>
      <c r="AP242" s="60">
        <f>Table2[[#This Row],[Company Direct Building Through FY20]]+Table2[[#This Row],[Company Direct Building FY20 and After]]</f>
        <v>0</v>
      </c>
      <c r="AQ242" s="60">
        <v>0</v>
      </c>
      <c r="AR242" s="60">
        <v>0</v>
      </c>
      <c r="AS242" s="60">
        <v>0</v>
      </c>
      <c r="AT242" s="60">
        <f>Table2[[#This Row],[Mortgage Recording Tax Through FY20]]+Table2[[#This Row],[Mortgage Recording Tax FY20 and After]]</f>
        <v>0</v>
      </c>
      <c r="AU242" s="60">
        <v>0</v>
      </c>
      <c r="AV242" s="60">
        <v>0</v>
      </c>
      <c r="AW242" s="60">
        <v>0</v>
      </c>
      <c r="AX242" s="60">
        <f>Table2[[#This Row],[Pilot Savings Through FY20]]+Table2[[#This Row],[Pilot Savings FY20 and After]]</f>
        <v>0</v>
      </c>
      <c r="AY242" s="60">
        <v>0</v>
      </c>
      <c r="AZ242" s="60">
        <v>0</v>
      </c>
      <c r="BA242" s="60">
        <v>0</v>
      </c>
      <c r="BB242" s="60">
        <f>Table2[[#This Row],[Mortgage Recording Tax Exemption Through FY20]]+Table2[[#This Row],[Indirect and Induced Land FY20]]</f>
        <v>101.79940000000001</v>
      </c>
      <c r="BC242" s="60">
        <v>101.79940000000001</v>
      </c>
      <c r="BD242" s="60">
        <v>499.77809999999999</v>
      </c>
      <c r="BE242" s="60">
        <v>265.18369999999999</v>
      </c>
      <c r="BF242" s="60">
        <f>Table2[[#This Row],[Indirect and Induced Land Through FY20]]+Table2[[#This Row],[Indirect and Induced Land FY20 and After]]</f>
        <v>764.96180000000004</v>
      </c>
      <c r="BG242" s="60">
        <v>360.92509999999999</v>
      </c>
      <c r="BH242" s="60">
        <v>1771.9404999999999</v>
      </c>
      <c r="BI242" s="60">
        <v>940.19650000000001</v>
      </c>
      <c r="BJ242" s="60">
        <f>Table2[[#This Row],[Indirect and Induced Building Through FY20]]+Table2[[#This Row],[Indirect and Induced Building FY20 and After]]</f>
        <v>2712.1369999999997</v>
      </c>
      <c r="BK242" s="60">
        <v>462.72449999999998</v>
      </c>
      <c r="BL242" s="60">
        <v>2271.7186000000002</v>
      </c>
      <c r="BM242" s="60">
        <v>1205.3802000000001</v>
      </c>
      <c r="BN242" s="60">
        <f>Table2[[#This Row],[TOTAL Real Property Related Taxes Through FY20]]+Table2[[#This Row],[TOTAL Real Property Related Taxes FY20 and After]]</f>
        <v>3477.0988000000002</v>
      </c>
      <c r="BO242" s="60">
        <v>427.20600000000002</v>
      </c>
      <c r="BP242" s="60">
        <v>2156.5916000000002</v>
      </c>
      <c r="BQ242" s="60">
        <v>1112.8556000000001</v>
      </c>
      <c r="BR242" s="60">
        <f>Table2[[#This Row],[Company Direct Through FY20]]+Table2[[#This Row],[Company Direct FY20 and After]]</f>
        <v>3269.4472000000005</v>
      </c>
      <c r="BS242" s="60">
        <v>0</v>
      </c>
      <c r="BT242" s="60">
        <v>0</v>
      </c>
      <c r="BU242" s="60">
        <v>0</v>
      </c>
      <c r="BV242" s="60">
        <f>Table2[[#This Row],[Sales Tax Exemption Through FY20]]+Table2[[#This Row],[Sales Tax Exemption FY20 and After]]</f>
        <v>0</v>
      </c>
      <c r="BW242" s="60">
        <v>20.079899999999999</v>
      </c>
      <c r="BX242" s="60">
        <v>97.088800000000006</v>
      </c>
      <c r="BY242" s="60">
        <v>52.307400000000001</v>
      </c>
      <c r="BZ242" s="60">
        <f>Table2[[#This Row],[Energy Tax Savings Through FY20]]+Table2[[#This Row],[Energy Tax Savings FY20 and After]]</f>
        <v>149.39620000000002</v>
      </c>
      <c r="CA242" s="60">
        <v>0</v>
      </c>
      <c r="CB242" s="60">
        <v>0</v>
      </c>
      <c r="CC242" s="60">
        <v>0</v>
      </c>
      <c r="CD242" s="60">
        <f>Table2[[#This Row],[Tax Exempt Bond Savings Through FY20]]+Table2[[#This Row],[Tax Exempt Bond Savings FY20 and After]]</f>
        <v>0</v>
      </c>
      <c r="CE242" s="60">
        <v>412.56689999999998</v>
      </c>
      <c r="CF242" s="60">
        <v>2232.3305</v>
      </c>
      <c r="CG242" s="60">
        <v>1074.7212999999999</v>
      </c>
      <c r="CH242" s="60">
        <f>Table2[[#This Row],[Indirect and Induced Through FY20]]+Table2[[#This Row],[Indirect and Induced FY20 and After]]</f>
        <v>3307.0518000000002</v>
      </c>
      <c r="CI242" s="60">
        <v>819.69299999999998</v>
      </c>
      <c r="CJ242" s="60">
        <v>4291.8333000000002</v>
      </c>
      <c r="CK242" s="60">
        <v>2135.2694999999999</v>
      </c>
      <c r="CL242" s="60">
        <f>Table2[[#This Row],[TOTAL Income Consumption Use Taxes Through FY20]]+Table2[[#This Row],[TOTAL Income Consumption Use Taxes FY20 and After]]</f>
        <v>6427.1028000000006</v>
      </c>
      <c r="CM242" s="60">
        <v>20.079899999999999</v>
      </c>
      <c r="CN242" s="60">
        <v>97.088800000000006</v>
      </c>
      <c r="CO242" s="60">
        <v>52.307400000000001</v>
      </c>
      <c r="CP242" s="60">
        <f>Table2[[#This Row],[Assistance Provided Through FY20]]+Table2[[#This Row],[Assistance Provided FY20 and After]]</f>
        <v>149.39620000000002</v>
      </c>
      <c r="CQ242" s="60">
        <v>0</v>
      </c>
      <c r="CR242" s="60">
        <v>0</v>
      </c>
      <c r="CS242" s="60">
        <v>0</v>
      </c>
      <c r="CT242" s="60">
        <f>Table2[[#This Row],[Recapture Cancellation Reduction Amount Through FY20]]+Table2[[#This Row],[Recapture Cancellation Reduction Amount FY20 and After]]</f>
        <v>0</v>
      </c>
      <c r="CU242" s="60">
        <v>0</v>
      </c>
      <c r="CV242" s="60">
        <v>0</v>
      </c>
      <c r="CW242" s="60">
        <v>0</v>
      </c>
      <c r="CX242" s="60">
        <f>Table2[[#This Row],[Penalty Paid Through FY20]]+Table2[[#This Row],[Penalty Paid FY20 and After]]</f>
        <v>0</v>
      </c>
      <c r="CY242" s="60">
        <v>20.079899999999999</v>
      </c>
      <c r="CZ242" s="60">
        <v>97.088800000000006</v>
      </c>
      <c r="DA242" s="60">
        <v>52.307400000000001</v>
      </c>
      <c r="DB242" s="60">
        <f>Table2[[#This Row],[TOTAL Assistance Net of Recapture Penalties Through FY20]]+Table2[[#This Row],[TOTAL Assistance Net of Recapture Penalties FY20 and After]]</f>
        <v>149.39620000000002</v>
      </c>
      <c r="DC242" s="60">
        <v>427.20600000000002</v>
      </c>
      <c r="DD242" s="60">
        <v>2156.5916000000002</v>
      </c>
      <c r="DE242" s="60">
        <v>1112.8556000000001</v>
      </c>
      <c r="DF242" s="60">
        <f>Table2[[#This Row],[Company Direct Tax Revenue Before Assistance Through FY20]]+Table2[[#This Row],[Company Direct Tax Revenue Before Assistance FY20 and After]]</f>
        <v>3269.4472000000005</v>
      </c>
      <c r="DG242" s="60">
        <v>875.29139999999995</v>
      </c>
      <c r="DH242" s="60">
        <v>4504.0491000000002</v>
      </c>
      <c r="DI242" s="60">
        <v>2280.1015000000002</v>
      </c>
      <c r="DJ242" s="60">
        <f>Table2[[#This Row],[Indirect and Induced Tax Revenues FY20 and After]]+Table2[[#This Row],[Indirect and Induced Tax Revenues Through FY20]]</f>
        <v>6784.1506000000008</v>
      </c>
      <c r="DK242" s="60">
        <v>1302.4974</v>
      </c>
      <c r="DL242" s="60">
        <v>6660.6406999999999</v>
      </c>
      <c r="DM242" s="60">
        <v>3392.9571000000001</v>
      </c>
      <c r="DN242" s="60">
        <f>Table2[[#This Row],[TOTAL Tax Revenues Before Assistance FY20 and After]]+Table2[[#This Row],[TOTAL Tax Revenues Before Assistance Through FY20]]</f>
        <v>10053.5978</v>
      </c>
      <c r="DO242" s="60">
        <v>1282.4175</v>
      </c>
      <c r="DP242" s="60">
        <v>6563.5519000000004</v>
      </c>
      <c r="DQ242" s="60">
        <v>3340.6496999999999</v>
      </c>
      <c r="DR242" s="60">
        <f>Table2[[#This Row],[TOTAL Tax Revenues Net of Assistance Recapture and Penalty Through FY20]]+Table2[[#This Row],[TOTAL Tax Revenues Net of Assistance Recapture and Penalty FY20 and After]]</f>
        <v>9904.2016000000003</v>
      </c>
      <c r="DS242" s="60">
        <v>0</v>
      </c>
      <c r="DT242" s="60">
        <v>285.70499999999998</v>
      </c>
      <c r="DU242" s="60">
        <v>0</v>
      </c>
      <c r="DV242" s="60">
        <v>0</v>
      </c>
      <c r="DW242" s="74">
        <v>0</v>
      </c>
      <c r="DX242" s="74">
        <v>0</v>
      </c>
      <c r="DY242" s="74">
        <v>0</v>
      </c>
      <c r="DZ242" s="74">
        <v>254</v>
      </c>
      <c r="EA242" s="74">
        <v>0</v>
      </c>
      <c r="EB242" s="74">
        <v>0</v>
      </c>
      <c r="EC242" s="74">
        <v>0</v>
      </c>
      <c r="ED242" s="74">
        <v>254</v>
      </c>
      <c r="EE242" s="74">
        <v>0</v>
      </c>
      <c r="EF242" s="74">
        <v>0</v>
      </c>
      <c r="EG242" s="74">
        <v>0</v>
      </c>
      <c r="EH242" s="74">
        <v>100</v>
      </c>
      <c r="EI242" s="8">
        <f>Table2[[#This Row],[Total Industrial Employees FY20]]+Table2[[#This Row],[Total Restaurant Employees FY20]]+Table2[[#This Row],[Total Retail Employees FY20]]+Table2[[#This Row],[Total Other Employees FY20]]</f>
        <v>254</v>
      </c>
      <c r="EJ242" s="8">
        <f>Table2[[#This Row],[Number of Industrial Employees Earning More than Living Wage FY20]]+Table2[[#This Row],[Number of Restaurant Employees Earning More than Living Wage FY20]]+Table2[[#This Row],[Number of Retail Employees Earning More than Living Wage FY20]]+Table2[[#This Row],[Number of Other Employees Earning More than Living Wage FY20]]</f>
        <v>254</v>
      </c>
      <c r="EK242" s="72">
        <f>Table2[[#This Row],[Total Employees Earning More than Living Wage FY20]]/Table2[[#This Row],[Total Jobs FY20]]</f>
        <v>1</v>
      </c>
    </row>
    <row r="243" spans="1:141" x14ac:dyDescent="0.25">
      <c r="A243" s="9">
        <v>93819</v>
      </c>
      <c r="B243" s="11" t="s">
        <v>357</v>
      </c>
      <c r="C243" s="11" t="s">
        <v>810</v>
      </c>
      <c r="D243" s="11" t="s">
        <v>1045</v>
      </c>
      <c r="E243" s="15">
        <v>31</v>
      </c>
      <c r="F243" s="7">
        <v>13475</v>
      </c>
      <c r="G243" s="7">
        <v>16</v>
      </c>
      <c r="H243" s="7">
        <v>106000</v>
      </c>
      <c r="I243" s="7">
        <v>105989</v>
      </c>
      <c r="J243" s="7">
        <v>488510</v>
      </c>
      <c r="K243" s="11" t="s">
        <v>1048</v>
      </c>
      <c r="L243" s="11" t="s">
        <v>1325</v>
      </c>
      <c r="M243" s="11" t="s">
        <v>1326</v>
      </c>
      <c r="N243" s="18">
        <v>19741250</v>
      </c>
      <c r="O243" s="11" t="s">
        <v>1658</v>
      </c>
      <c r="P243" s="8">
        <v>4</v>
      </c>
      <c r="Q243" s="8">
        <v>0</v>
      </c>
      <c r="R243" s="8">
        <v>118</v>
      </c>
      <c r="S243" s="8">
        <v>7</v>
      </c>
      <c r="T243" s="8">
        <v>0</v>
      </c>
      <c r="U243" s="8">
        <v>129</v>
      </c>
      <c r="V243" s="8">
        <v>127</v>
      </c>
      <c r="W243" s="8">
        <v>0</v>
      </c>
      <c r="X243" s="8">
        <v>0</v>
      </c>
      <c r="Y243" s="8">
        <v>0</v>
      </c>
      <c r="Z243" s="8">
        <v>100</v>
      </c>
      <c r="AA243" s="19">
        <v>0</v>
      </c>
      <c r="AB243" s="8">
        <v>0</v>
      </c>
      <c r="AC243" s="8">
        <v>0</v>
      </c>
      <c r="AD243" s="8">
        <v>0</v>
      </c>
      <c r="AE243" s="8">
        <v>0</v>
      </c>
      <c r="AF243" s="8">
        <v>48.062015503875969</v>
      </c>
      <c r="AG243" s="8" t="s">
        <v>1686</v>
      </c>
      <c r="AH243" s="8" t="s">
        <v>1686</v>
      </c>
      <c r="AI243" s="60">
        <v>266.66500000000002</v>
      </c>
      <c r="AJ243" s="60">
        <v>1187.8403000000001</v>
      </c>
      <c r="AK243" s="60">
        <v>2470.3362000000002</v>
      </c>
      <c r="AL243" s="60">
        <f>Table2[[#This Row],[Company Direct Land Through FY20]]+Table2[[#This Row],[Company Direct Land FY20 and After]]</f>
        <v>3658.1765000000005</v>
      </c>
      <c r="AM243" s="60">
        <v>499.20979999999997</v>
      </c>
      <c r="AN243" s="60">
        <v>2179.3308999999999</v>
      </c>
      <c r="AO243" s="60">
        <v>4624.5901999999996</v>
      </c>
      <c r="AP243" s="60">
        <f>Table2[[#This Row],[Company Direct Building Through FY20]]+Table2[[#This Row],[Company Direct Building FY20 and After]]</f>
        <v>6803.9210999999996</v>
      </c>
      <c r="AQ243" s="60">
        <v>0</v>
      </c>
      <c r="AR243" s="60">
        <v>202.27199999999999</v>
      </c>
      <c r="AS243" s="60">
        <v>0</v>
      </c>
      <c r="AT243" s="60">
        <f>Table2[[#This Row],[Mortgage Recording Tax Through FY20]]+Table2[[#This Row],[Mortgage Recording Tax FY20 and After]]</f>
        <v>202.27199999999999</v>
      </c>
      <c r="AU243" s="60">
        <v>624.07050000000004</v>
      </c>
      <c r="AV243" s="60">
        <v>2592.3962999999999</v>
      </c>
      <c r="AW243" s="60">
        <v>5781.2780000000002</v>
      </c>
      <c r="AX243" s="60">
        <f>Table2[[#This Row],[Pilot Savings Through FY20]]+Table2[[#This Row],[Pilot Savings FY20 and After]]</f>
        <v>8373.6743000000006</v>
      </c>
      <c r="AY243" s="60">
        <v>0</v>
      </c>
      <c r="AZ243" s="60">
        <v>202.27199999999999</v>
      </c>
      <c r="BA243" s="60">
        <v>0</v>
      </c>
      <c r="BB243" s="60">
        <f>Table2[[#This Row],[Mortgage Recording Tax Exemption Through FY20]]+Table2[[#This Row],[Indirect and Induced Land FY20]]</f>
        <v>271.06020000000001</v>
      </c>
      <c r="BC243" s="60">
        <v>68.788200000000003</v>
      </c>
      <c r="BD243" s="60">
        <v>357.60320000000002</v>
      </c>
      <c r="BE243" s="60">
        <v>637.24180000000001</v>
      </c>
      <c r="BF243" s="60">
        <f>Table2[[#This Row],[Indirect and Induced Land Through FY20]]+Table2[[#This Row],[Indirect and Induced Land FY20 and After]]</f>
        <v>994.84500000000003</v>
      </c>
      <c r="BG243" s="60">
        <v>243.8853</v>
      </c>
      <c r="BH243" s="60">
        <v>1267.8659</v>
      </c>
      <c r="BI243" s="60">
        <v>2259.3101000000001</v>
      </c>
      <c r="BJ243" s="60">
        <f>Table2[[#This Row],[Indirect and Induced Building Through FY20]]+Table2[[#This Row],[Indirect and Induced Building FY20 and After]]</f>
        <v>3527.1760000000004</v>
      </c>
      <c r="BK243" s="60">
        <v>454.4778</v>
      </c>
      <c r="BL243" s="60">
        <v>2400.2440000000001</v>
      </c>
      <c r="BM243" s="60">
        <v>4210.2003000000004</v>
      </c>
      <c r="BN243" s="60">
        <f>Table2[[#This Row],[TOTAL Real Property Related Taxes Through FY20]]+Table2[[#This Row],[TOTAL Real Property Related Taxes FY20 and After]]</f>
        <v>6610.444300000001</v>
      </c>
      <c r="BO243" s="60">
        <v>494.24430000000001</v>
      </c>
      <c r="BP243" s="60">
        <v>2895.8631999999998</v>
      </c>
      <c r="BQ243" s="60">
        <v>4578.5911999999998</v>
      </c>
      <c r="BR243" s="60">
        <f>Table2[[#This Row],[Company Direct Through FY20]]+Table2[[#This Row],[Company Direct FY20 and After]]</f>
        <v>7474.4543999999996</v>
      </c>
      <c r="BS243" s="60">
        <v>0</v>
      </c>
      <c r="BT243" s="60">
        <v>0</v>
      </c>
      <c r="BU243" s="60">
        <v>0</v>
      </c>
      <c r="BV243" s="60">
        <f>Table2[[#This Row],[Sales Tax Exemption Through FY20]]+Table2[[#This Row],[Sales Tax Exemption FY20 and After]]</f>
        <v>0</v>
      </c>
      <c r="BW243" s="60">
        <v>0</v>
      </c>
      <c r="BX243" s="60">
        <v>0</v>
      </c>
      <c r="BY243" s="60">
        <v>0</v>
      </c>
      <c r="BZ243" s="60">
        <f>Table2[[#This Row],[Energy Tax Savings Through FY20]]+Table2[[#This Row],[Energy Tax Savings FY20 and After]]</f>
        <v>0</v>
      </c>
      <c r="CA243" s="60">
        <v>0</v>
      </c>
      <c r="CB243" s="60">
        <v>0</v>
      </c>
      <c r="CC243" s="60">
        <v>0</v>
      </c>
      <c r="CD243" s="60">
        <f>Table2[[#This Row],[Tax Exempt Bond Savings Through FY20]]+Table2[[#This Row],[Tax Exempt Bond Savings FY20 and After]]</f>
        <v>0</v>
      </c>
      <c r="CE243" s="60">
        <v>311.37560000000002</v>
      </c>
      <c r="CF243" s="60">
        <v>1790.7931000000001</v>
      </c>
      <c r="CG243" s="60">
        <v>2884.5284000000001</v>
      </c>
      <c r="CH243" s="60">
        <f>Table2[[#This Row],[Indirect and Induced Through FY20]]+Table2[[#This Row],[Indirect and Induced FY20 and After]]</f>
        <v>4675.3215</v>
      </c>
      <c r="CI243" s="60">
        <v>805.61990000000003</v>
      </c>
      <c r="CJ243" s="60">
        <v>4686.6562999999996</v>
      </c>
      <c r="CK243" s="60">
        <v>7463.1196</v>
      </c>
      <c r="CL243" s="60">
        <f>Table2[[#This Row],[TOTAL Income Consumption Use Taxes Through FY20]]+Table2[[#This Row],[TOTAL Income Consumption Use Taxes FY20 and After]]</f>
        <v>12149.775900000001</v>
      </c>
      <c r="CM243" s="60">
        <v>624.07050000000004</v>
      </c>
      <c r="CN243" s="60">
        <v>2794.6682999999998</v>
      </c>
      <c r="CO243" s="60">
        <v>5781.2780000000002</v>
      </c>
      <c r="CP243" s="60">
        <f>Table2[[#This Row],[Assistance Provided Through FY20]]+Table2[[#This Row],[Assistance Provided FY20 and After]]</f>
        <v>8575.9462999999996</v>
      </c>
      <c r="CQ243" s="60">
        <v>0</v>
      </c>
      <c r="CR243" s="60">
        <v>0</v>
      </c>
      <c r="CS243" s="60">
        <v>0</v>
      </c>
      <c r="CT243" s="60">
        <f>Table2[[#This Row],[Recapture Cancellation Reduction Amount Through FY20]]+Table2[[#This Row],[Recapture Cancellation Reduction Amount FY20 and After]]</f>
        <v>0</v>
      </c>
      <c r="CU243" s="60">
        <v>0</v>
      </c>
      <c r="CV243" s="60">
        <v>0</v>
      </c>
      <c r="CW243" s="60">
        <v>0</v>
      </c>
      <c r="CX243" s="60">
        <f>Table2[[#This Row],[Penalty Paid Through FY20]]+Table2[[#This Row],[Penalty Paid FY20 and After]]</f>
        <v>0</v>
      </c>
      <c r="CY243" s="60">
        <v>624.07050000000004</v>
      </c>
      <c r="CZ243" s="60">
        <v>2794.6682999999998</v>
      </c>
      <c r="DA243" s="60">
        <v>5781.2780000000002</v>
      </c>
      <c r="DB243" s="60">
        <f>Table2[[#This Row],[TOTAL Assistance Net of Recapture Penalties Through FY20]]+Table2[[#This Row],[TOTAL Assistance Net of Recapture Penalties FY20 and After]]</f>
        <v>8575.9462999999996</v>
      </c>
      <c r="DC243" s="60">
        <v>1260.1190999999999</v>
      </c>
      <c r="DD243" s="60">
        <v>6465.3064000000004</v>
      </c>
      <c r="DE243" s="60">
        <v>11673.517599999999</v>
      </c>
      <c r="DF243" s="60">
        <f>Table2[[#This Row],[Company Direct Tax Revenue Before Assistance Through FY20]]+Table2[[#This Row],[Company Direct Tax Revenue Before Assistance FY20 and After]]</f>
        <v>18138.824000000001</v>
      </c>
      <c r="DG243" s="60">
        <v>624.04909999999995</v>
      </c>
      <c r="DH243" s="60">
        <v>3416.2622000000001</v>
      </c>
      <c r="DI243" s="60">
        <v>5781.0802999999996</v>
      </c>
      <c r="DJ243" s="60">
        <f>Table2[[#This Row],[Indirect and Induced Tax Revenues FY20 and After]]+Table2[[#This Row],[Indirect and Induced Tax Revenues Through FY20]]</f>
        <v>9197.3424999999988</v>
      </c>
      <c r="DK243" s="60">
        <v>1884.1682000000001</v>
      </c>
      <c r="DL243" s="60">
        <v>9881.5686000000005</v>
      </c>
      <c r="DM243" s="60">
        <v>17454.597900000001</v>
      </c>
      <c r="DN243" s="60">
        <f>Table2[[#This Row],[TOTAL Tax Revenues Before Assistance FY20 and After]]+Table2[[#This Row],[TOTAL Tax Revenues Before Assistance Through FY20]]</f>
        <v>27336.166499999999</v>
      </c>
      <c r="DO243" s="60">
        <v>1260.0977</v>
      </c>
      <c r="DP243" s="60">
        <v>7086.9003000000002</v>
      </c>
      <c r="DQ243" s="60">
        <v>11673.3199</v>
      </c>
      <c r="DR243" s="60">
        <f>Table2[[#This Row],[TOTAL Tax Revenues Net of Assistance Recapture and Penalty Through FY20]]+Table2[[#This Row],[TOTAL Tax Revenues Net of Assistance Recapture and Penalty FY20 and After]]</f>
        <v>18760.2202</v>
      </c>
      <c r="DS243" s="60">
        <v>0</v>
      </c>
      <c r="DT243" s="60">
        <v>0</v>
      </c>
      <c r="DU243" s="60">
        <v>0</v>
      </c>
      <c r="DV243" s="60">
        <v>0</v>
      </c>
      <c r="DW243" s="74">
        <v>10</v>
      </c>
      <c r="DX243" s="74">
        <v>0</v>
      </c>
      <c r="DY243" s="74">
        <v>0</v>
      </c>
      <c r="DZ243" s="74">
        <v>119</v>
      </c>
      <c r="EA243" s="74">
        <v>10</v>
      </c>
      <c r="EB243" s="74">
        <v>0</v>
      </c>
      <c r="EC243" s="74">
        <v>0</v>
      </c>
      <c r="ED243" s="74">
        <v>119</v>
      </c>
      <c r="EE243" s="74">
        <v>100</v>
      </c>
      <c r="EF243" s="74">
        <v>0</v>
      </c>
      <c r="EG243" s="74">
        <v>0</v>
      </c>
      <c r="EH243" s="74">
        <v>100</v>
      </c>
      <c r="EI243" s="8">
        <f>Table2[[#This Row],[Total Industrial Employees FY20]]+Table2[[#This Row],[Total Restaurant Employees FY20]]+Table2[[#This Row],[Total Retail Employees FY20]]+Table2[[#This Row],[Total Other Employees FY20]]</f>
        <v>129</v>
      </c>
      <c r="EJ243" s="8">
        <f>Table2[[#This Row],[Number of Industrial Employees Earning More than Living Wage FY20]]+Table2[[#This Row],[Number of Restaurant Employees Earning More than Living Wage FY20]]+Table2[[#This Row],[Number of Retail Employees Earning More than Living Wage FY20]]+Table2[[#This Row],[Number of Other Employees Earning More than Living Wage FY20]]</f>
        <v>129</v>
      </c>
      <c r="EK243" s="72">
        <f>Table2[[#This Row],[Total Employees Earning More than Living Wage FY20]]/Table2[[#This Row],[Total Jobs FY20]]</f>
        <v>1</v>
      </c>
    </row>
    <row r="244" spans="1:141" x14ac:dyDescent="0.25">
      <c r="A244" s="9">
        <v>93003</v>
      </c>
      <c r="B244" s="11" t="s">
        <v>279</v>
      </c>
      <c r="C244" s="11" t="s">
        <v>732</v>
      </c>
      <c r="D244" s="11" t="s">
        <v>1047</v>
      </c>
      <c r="E244" s="15">
        <v>50</v>
      </c>
      <c r="F244" s="7">
        <v>427</v>
      </c>
      <c r="G244" s="7">
        <v>44</v>
      </c>
      <c r="H244" s="7">
        <v>14195</v>
      </c>
      <c r="I244" s="7">
        <v>8709</v>
      </c>
      <c r="J244" s="7">
        <v>623210</v>
      </c>
      <c r="K244" s="11" t="s">
        <v>1067</v>
      </c>
      <c r="L244" s="11" t="s">
        <v>1221</v>
      </c>
      <c r="M244" s="11" t="s">
        <v>1218</v>
      </c>
      <c r="N244" s="18">
        <v>2484000</v>
      </c>
      <c r="O244" s="11" t="s">
        <v>1671</v>
      </c>
      <c r="P244" s="8">
        <v>16</v>
      </c>
      <c r="Q244" s="8">
        <v>0</v>
      </c>
      <c r="R244" s="8">
        <v>33</v>
      </c>
      <c r="S244" s="8">
        <v>0</v>
      </c>
      <c r="T244" s="8">
        <v>0</v>
      </c>
      <c r="U244" s="8">
        <v>49</v>
      </c>
      <c r="V244" s="8">
        <v>41</v>
      </c>
      <c r="W244" s="8">
        <v>0</v>
      </c>
      <c r="X244" s="8">
        <v>0</v>
      </c>
      <c r="Y244" s="8">
        <v>0</v>
      </c>
      <c r="Z244" s="8">
        <v>9</v>
      </c>
      <c r="AA244" s="19">
        <v>0</v>
      </c>
      <c r="AB244" s="8">
        <v>0</v>
      </c>
      <c r="AC244" s="8">
        <v>0</v>
      </c>
      <c r="AD244" s="8">
        <v>0</v>
      </c>
      <c r="AE244" s="8">
        <v>0</v>
      </c>
      <c r="AF244" s="8">
        <v>91.83673469387756</v>
      </c>
      <c r="AG244" s="8" t="s">
        <v>1686</v>
      </c>
      <c r="AH244" s="8" t="s">
        <v>1687</v>
      </c>
      <c r="AI244" s="60">
        <v>0</v>
      </c>
      <c r="AJ244" s="60">
        <v>0</v>
      </c>
      <c r="AK244" s="60">
        <v>0</v>
      </c>
      <c r="AL244" s="60">
        <f>Table2[[#This Row],[Company Direct Land Through FY20]]+Table2[[#This Row],[Company Direct Land FY20 and After]]</f>
        <v>0</v>
      </c>
      <c r="AM244" s="60">
        <v>0</v>
      </c>
      <c r="AN244" s="60">
        <v>0</v>
      </c>
      <c r="AO244" s="60">
        <v>0</v>
      </c>
      <c r="AP244" s="60">
        <f>Table2[[#This Row],[Company Direct Building Through FY20]]+Table2[[#This Row],[Company Direct Building FY20 and After]]</f>
        <v>0</v>
      </c>
      <c r="AQ244" s="60">
        <v>0</v>
      </c>
      <c r="AR244" s="60">
        <v>44.374200000000002</v>
      </c>
      <c r="AS244" s="60">
        <v>0</v>
      </c>
      <c r="AT244" s="60">
        <f>Table2[[#This Row],[Mortgage Recording Tax Through FY20]]+Table2[[#This Row],[Mortgage Recording Tax FY20 and After]]</f>
        <v>44.374200000000002</v>
      </c>
      <c r="AU244" s="60">
        <v>0</v>
      </c>
      <c r="AV244" s="60">
        <v>0</v>
      </c>
      <c r="AW244" s="60">
        <v>0</v>
      </c>
      <c r="AX244" s="60">
        <f>Table2[[#This Row],[Pilot Savings Through FY20]]+Table2[[#This Row],[Pilot Savings FY20 and After]]</f>
        <v>0</v>
      </c>
      <c r="AY244" s="60">
        <v>0</v>
      </c>
      <c r="AZ244" s="60">
        <v>44.374200000000002</v>
      </c>
      <c r="BA244" s="60">
        <v>0</v>
      </c>
      <c r="BB244" s="60">
        <f>Table2[[#This Row],[Mortgage Recording Tax Exemption Through FY20]]+Table2[[#This Row],[Indirect and Induced Land FY20]]</f>
        <v>61.276000000000003</v>
      </c>
      <c r="BC244" s="60">
        <v>16.901800000000001</v>
      </c>
      <c r="BD244" s="60">
        <v>514.72789999999998</v>
      </c>
      <c r="BE244" s="60">
        <v>5.2990000000000004</v>
      </c>
      <c r="BF244" s="60">
        <f>Table2[[#This Row],[Indirect and Induced Land Through FY20]]+Table2[[#This Row],[Indirect and Induced Land FY20 and After]]</f>
        <v>520.02689999999996</v>
      </c>
      <c r="BG244" s="60">
        <v>59.924399999999999</v>
      </c>
      <c r="BH244" s="60">
        <v>1824.9440999999999</v>
      </c>
      <c r="BI244" s="60">
        <v>18.787500000000001</v>
      </c>
      <c r="BJ244" s="60">
        <f>Table2[[#This Row],[Indirect and Induced Building Through FY20]]+Table2[[#This Row],[Indirect and Induced Building FY20 and After]]</f>
        <v>1843.7315999999998</v>
      </c>
      <c r="BK244" s="60">
        <v>76.8262</v>
      </c>
      <c r="BL244" s="60">
        <v>2339.672</v>
      </c>
      <c r="BM244" s="60">
        <v>24.086500000000001</v>
      </c>
      <c r="BN244" s="60">
        <f>Table2[[#This Row],[TOTAL Real Property Related Taxes Through FY20]]+Table2[[#This Row],[TOTAL Real Property Related Taxes FY20 and After]]</f>
        <v>2363.7584999999999</v>
      </c>
      <c r="BO244" s="60">
        <v>77.796099999999996</v>
      </c>
      <c r="BP244" s="60">
        <v>2804.3045000000002</v>
      </c>
      <c r="BQ244" s="60">
        <v>24.390599999999999</v>
      </c>
      <c r="BR244" s="60">
        <f>Table2[[#This Row],[Company Direct Through FY20]]+Table2[[#This Row],[Company Direct FY20 and After]]</f>
        <v>2828.6951000000004</v>
      </c>
      <c r="BS244" s="60">
        <v>0</v>
      </c>
      <c r="BT244" s="60">
        <v>0</v>
      </c>
      <c r="BU244" s="60">
        <v>0</v>
      </c>
      <c r="BV244" s="60">
        <f>Table2[[#This Row],[Sales Tax Exemption Through FY20]]+Table2[[#This Row],[Sales Tax Exemption FY20 and After]]</f>
        <v>0</v>
      </c>
      <c r="BW244" s="60">
        <v>0</v>
      </c>
      <c r="BX244" s="60">
        <v>0</v>
      </c>
      <c r="BY244" s="60">
        <v>0</v>
      </c>
      <c r="BZ244" s="60">
        <f>Table2[[#This Row],[Energy Tax Savings Through FY20]]+Table2[[#This Row],[Energy Tax Savings FY20 and After]]</f>
        <v>0</v>
      </c>
      <c r="CA244" s="60">
        <v>0.36280000000000001</v>
      </c>
      <c r="CB244" s="60">
        <v>16.6191</v>
      </c>
      <c r="CC244" s="60">
        <v>0.1099</v>
      </c>
      <c r="CD244" s="60">
        <f>Table2[[#This Row],[Tax Exempt Bond Savings Through FY20]]+Table2[[#This Row],[Tax Exempt Bond Savings FY20 and After]]</f>
        <v>16.728999999999999</v>
      </c>
      <c r="CE244" s="60">
        <v>83.668000000000006</v>
      </c>
      <c r="CF244" s="60">
        <v>3243.8771999999999</v>
      </c>
      <c r="CG244" s="60">
        <v>26.2315</v>
      </c>
      <c r="CH244" s="60">
        <f>Table2[[#This Row],[Indirect and Induced Through FY20]]+Table2[[#This Row],[Indirect and Induced FY20 and After]]</f>
        <v>3270.1086999999998</v>
      </c>
      <c r="CI244" s="60">
        <v>161.10130000000001</v>
      </c>
      <c r="CJ244" s="60">
        <v>6031.5626000000002</v>
      </c>
      <c r="CK244" s="60">
        <v>50.5122</v>
      </c>
      <c r="CL244" s="60">
        <f>Table2[[#This Row],[TOTAL Income Consumption Use Taxes Through FY20]]+Table2[[#This Row],[TOTAL Income Consumption Use Taxes FY20 and After]]</f>
        <v>6082.0748000000003</v>
      </c>
      <c r="CM244" s="60">
        <v>0.36280000000000001</v>
      </c>
      <c r="CN244" s="60">
        <v>60.993299999999998</v>
      </c>
      <c r="CO244" s="60">
        <v>0.1099</v>
      </c>
      <c r="CP244" s="60">
        <f>Table2[[#This Row],[Assistance Provided Through FY20]]+Table2[[#This Row],[Assistance Provided FY20 and After]]</f>
        <v>61.103200000000001</v>
      </c>
      <c r="CQ244" s="60">
        <v>0</v>
      </c>
      <c r="CR244" s="60">
        <v>0</v>
      </c>
      <c r="CS244" s="60">
        <v>0</v>
      </c>
      <c r="CT244" s="60">
        <f>Table2[[#This Row],[Recapture Cancellation Reduction Amount Through FY20]]+Table2[[#This Row],[Recapture Cancellation Reduction Amount FY20 and After]]</f>
        <v>0</v>
      </c>
      <c r="CU244" s="60">
        <v>0</v>
      </c>
      <c r="CV244" s="60">
        <v>0</v>
      </c>
      <c r="CW244" s="60">
        <v>0</v>
      </c>
      <c r="CX244" s="60">
        <f>Table2[[#This Row],[Penalty Paid Through FY20]]+Table2[[#This Row],[Penalty Paid FY20 and After]]</f>
        <v>0</v>
      </c>
      <c r="CY244" s="60">
        <v>0.36280000000000001</v>
      </c>
      <c r="CZ244" s="60">
        <v>60.993299999999998</v>
      </c>
      <c r="DA244" s="60">
        <v>0.1099</v>
      </c>
      <c r="DB244" s="60">
        <f>Table2[[#This Row],[TOTAL Assistance Net of Recapture Penalties Through FY20]]+Table2[[#This Row],[TOTAL Assistance Net of Recapture Penalties FY20 and After]]</f>
        <v>61.103200000000001</v>
      </c>
      <c r="DC244" s="60">
        <v>77.796099999999996</v>
      </c>
      <c r="DD244" s="60">
        <v>2848.6786999999999</v>
      </c>
      <c r="DE244" s="60">
        <v>24.390599999999999</v>
      </c>
      <c r="DF244" s="60">
        <f>Table2[[#This Row],[Company Direct Tax Revenue Before Assistance Through FY20]]+Table2[[#This Row],[Company Direct Tax Revenue Before Assistance FY20 and After]]</f>
        <v>2873.0693000000001</v>
      </c>
      <c r="DG244" s="60">
        <v>160.49420000000001</v>
      </c>
      <c r="DH244" s="60">
        <v>5583.5492000000004</v>
      </c>
      <c r="DI244" s="60">
        <v>50.317999999999998</v>
      </c>
      <c r="DJ244" s="60">
        <f>Table2[[#This Row],[Indirect and Induced Tax Revenues FY20 and After]]+Table2[[#This Row],[Indirect and Induced Tax Revenues Through FY20]]</f>
        <v>5633.8672000000006</v>
      </c>
      <c r="DK244" s="60">
        <v>238.2903</v>
      </c>
      <c r="DL244" s="60">
        <v>8432.2278999999999</v>
      </c>
      <c r="DM244" s="60">
        <v>74.708600000000004</v>
      </c>
      <c r="DN244" s="60">
        <f>Table2[[#This Row],[TOTAL Tax Revenues Before Assistance FY20 and After]]+Table2[[#This Row],[TOTAL Tax Revenues Before Assistance Through FY20]]</f>
        <v>8506.9364999999998</v>
      </c>
      <c r="DO244" s="60">
        <v>237.92750000000001</v>
      </c>
      <c r="DP244" s="60">
        <v>8371.2345999999998</v>
      </c>
      <c r="DQ244" s="60">
        <v>74.598699999999994</v>
      </c>
      <c r="DR244" s="60">
        <f>Table2[[#This Row],[TOTAL Tax Revenues Net of Assistance Recapture and Penalty Through FY20]]+Table2[[#This Row],[TOTAL Tax Revenues Net of Assistance Recapture and Penalty FY20 and After]]</f>
        <v>8445.8333000000002</v>
      </c>
      <c r="DS244" s="60">
        <v>0</v>
      </c>
      <c r="DT244" s="60">
        <v>0</v>
      </c>
      <c r="DU244" s="60">
        <v>0</v>
      </c>
      <c r="DV244" s="60">
        <v>0</v>
      </c>
      <c r="DW244" s="74">
        <v>0</v>
      </c>
      <c r="DX244" s="74">
        <v>0</v>
      </c>
      <c r="DY244" s="74">
        <v>0</v>
      </c>
      <c r="DZ244" s="74">
        <v>49</v>
      </c>
      <c r="EA244" s="74">
        <v>0</v>
      </c>
      <c r="EB244" s="74">
        <v>0</v>
      </c>
      <c r="EC244" s="74">
        <v>0</v>
      </c>
      <c r="ED244" s="74">
        <v>49</v>
      </c>
      <c r="EE244" s="74">
        <v>0</v>
      </c>
      <c r="EF244" s="74">
        <v>0</v>
      </c>
      <c r="EG244" s="74">
        <v>0</v>
      </c>
      <c r="EH244" s="74">
        <v>100</v>
      </c>
      <c r="EI244" s="8">
        <f>Table2[[#This Row],[Total Industrial Employees FY20]]+Table2[[#This Row],[Total Restaurant Employees FY20]]+Table2[[#This Row],[Total Retail Employees FY20]]+Table2[[#This Row],[Total Other Employees FY20]]</f>
        <v>49</v>
      </c>
      <c r="EJ244" s="8">
        <f>Table2[[#This Row],[Number of Industrial Employees Earning More than Living Wage FY20]]+Table2[[#This Row],[Number of Restaurant Employees Earning More than Living Wage FY20]]+Table2[[#This Row],[Number of Retail Employees Earning More than Living Wage FY20]]+Table2[[#This Row],[Number of Other Employees Earning More than Living Wage FY20]]</f>
        <v>49</v>
      </c>
      <c r="EK244" s="72">
        <f>Table2[[#This Row],[Total Employees Earning More than Living Wage FY20]]/Table2[[#This Row],[Total Jobs FY20]]</f>
        <v>1</v>
      </c>
    </row>
    <row r="245" spans="1:141" x14ac:dyDescent="0.25">
      <c r="A245" s="9">
        <v>93876</v>
      </c>
      <c r="B245" s="11" t="s">
        <v>400</v>
      </c>
      <c r="C245" s="11" t="s">
        <v>853</v>
      </c>
      <c r="D245" s="11" t="s">
        <v>1046</v>
      </c>
      <c r="E245" s="15">
        <v>1</v>
      </c>
      <c r="F245" s="7">
        <v>5</v>
      </c>
      <c r="G245" s="7">
        <v>1001</v>
      </c>
      <c r="H245" s="7">
        <v>10072</v>
      </c>
      <c r="I245" s="7">
        <v>287708</v>
      </c>
      <c r="J245" s="7">
        <v>624229</v>
      </c>
      <c r="K245" s="11" t="s">
        <v>1097</v>
      </c>
      <c r="L245" s="11" t="s">
        <v>1380</v>
      </c>
      <c r="M245" s="11" t="s">
        <v>1099</v>
      </c>
      <c r="N245" s="18">
        <v>2600000</v>
      </c>
      <c r="O245" s="11" t="s">
        <v>1685</v>
      </c>
      <c r="P245" s="8">
        <v>17</v>
      </c>
      <c r="Q245" s="8">
        <v>0</v>
      </c>
      <c r="R245" s="8">
        <v>120</v>
      </c>
      <c r="S245" s="8">
        <v>0</v>
      </c>
      <c r="T245" s="8">
        <v>0</v>
      </c>
      <c r="U245" s="8">
        <v>137</v>
      </c>
      <c r="V245" s="8">
        <v>128</v>
      </c>
      <c r="W245" s="8">
        <v>0</v>
      </c>
      <c r="X245" s="8">
        <v>0</v>
      </c>
      <c r="Y245" s="8">
        <v>0</v>
      </c>
      <c r="Z245" s="8">
        <v>16</v>
      </c>
      <c r="AA245" s="19">
        <v>0</v>
      </c>
      <c r="AB245" s="8">
        <v>0</v>
      </c>
      <c r="AC245" s="8">
        <v>0</v>
      </c>
      <c r="AD245" s="8">
        <v>0</v>
      </c>
      <c r="AE245" s="8">
        <v>0</v>
      </c>
      <c r="AF245" s="8">
        <v>76.642335766423358</v>
      </c>
      <c r="AG245" s="8" t="s">
        <v>1686</v>
      </c>
      <c r="AH245" s="8" t="s">
        <v>1687</v>
      </c>
      <c r="AI245" s="60">
        <v>0</v>
      </c>
      <c r="AJ245" s="60">
        <v>0</v>
      </c>
      <c r="AK245" s="60">
        <v>0</v>
      </c>
      <c r="AL245" s="60">
        <f>Table2[[#This Row],[Company Direct Land Through FY20]]+Table2[[#This Row],[Company Direct Land FY20 and After]]</f>
        <v>0</v>
      </c>
      <c r="AM245" s="60">
        <v>0</v>
      </c>
      <c r="AN245" s="60">
        <v>0</v>
      </c>
      <c r="AO245" s="60">
        <v>0</v>
      </c>
      <c r="AP245" s="60">
        <f>Table2[[#This Row],[Company Direct Building Through FY20]]+Table2[[#This Row],[Company Direct Building FY20 and After]]</f>
        <v>0</v>
      </c>
      <c r="AQ245" s="60">
        <v>0</v>
      </c>
      <c r="AR245" s="60">
        <v>109.05889999999999</v>
      </c>
      <c r="AS245" s="60">
        <v>0</v>
      </c>
      <c r="AT245" s="60">
        <f>Table2[[#This Row],[Mortgage Recording Tax Through FY20]]+Table2[[#This Row],[Mortgage Recording Tax FY20 and After]]</f>
        <v>109.05889999999999</v>
      </c>
      <c r="AU245" s="60">
        <v>0</v>
      </c>
      <c r="AV245" s="60">
        <v>0</v>
      </c>
      <c r="AW245" s="60">
        <v>0</v>
      </c>
      <c r="AX245" s="60">
        <f>Table2[[#This Row],[Pilot Savings Through FY20]]+Table2[[#This Row],[Pilot Savings FY20 and After]]</f>
        <v>0</v>
      </c>
      <c r="AY245" s="60">
        <v>0</v>
      </c>
      <c r="AZ245" s="60">
        <v>109.05889999999999</v>
      </c>
      <c r="BA245" s="60">
        <v>0</v>
      </c>
      <c r="BB245" s="60">
        <f>Table2[[#This Row],[Mortgage Recording Tax Exemption Through FY20]]+Table2[[#This Row],[Indirect and Induced Land FY20]]</f>
        <v>149.88</v>
      </c>
      <c r="BC245" s="60">
        <v>40.821100000000001</v>
      </c>
      <c r="BD245" s="60">
        <v>217.61099999999999</v>
      </c>
      <c r="BE245" s="60">
        <v>211.28880000000001</v>
      </c>
      <c r="BF245" s="60">
        <f>Table2[[#This Row],[Indirect and Induced Land Through FY20]]+Table2[[#This Row],[Indirect and Induced Land FY20 and After]]</f>
        <v>428.89980000000003</v>
      </c>
      <c r="BG245" s="60">
        <v>144.72929999999999</v>
      </c>
      <c r="BH245" s="60">
        <v>771.5299</v>
      </c>
      <c r="BI245" s="60">
        <v>749.11469999999997</v>
      </c>
      <c r="BJ245" s="60">
        <f>Table2[[#This Row],[Indirect and Induced Building Through FY20]]+Table2[[#This Row],[Indirect and Induced Building FY20 and After]]</f>
        <v>1520.6446000000001</v>
      </c>
      <c r="BK245" s="60">
        <v>185.5504</v>
      </c>
      <c r="BL245" s="60">
        <v>989.14089999999999</v>
      </c>
      <c r="BM245" s="60">
        <v>960.40350000000001</v>
      </c>
      <c r="BN245" s="60">
        <f>Table2[[#This Row],[TOTAL Real Property Related Taxes Through FY20]]+Table2[[#This Row],[TOTAL Real Property Related Taxes FY20 and After]]</f>
        <v>1949.5444</v>
      </c>
      <c r="BO245" s="60">
        <v>159.02610000000001</v>
      </c>
      <c r="BP245" s="60">
        <v>874.23530000000005</v>
      </c>
      <c r="BQ245" s="60">
        <v>823.11440000000005</v>
      </c>
      <c r="BR245" s="60">
        <f>Table2[[#This Row],[Company Direct Through FY20]]+Table2[[#This Row],[Company Direct FY20 and After]]</f>
        <v>1697.3497000000002</v>
      </c>
      <c r="BS245" s="60">
        <v>0</v>
      </c>
      <c r="BT245" s="60">
        <v>0</v>
      </c>
      <c r="BU245" s="60">
        <v>0</v>
      </c>
      <c r="BV245" s="60">
        <f>Table2[[#This Row],[Sales Tax Exemption Through FY20]]+Table2[[#This Row],[Sales Tax Exemption FY20 and After]]</f>
        <v>0</v>
      </c>
      <c r="BW245" s="60">
        <v>0</v>
      </c>
      <c r="BX245" s="60">
        <v>0</v>
      </c>
      <c r="BY245" s="60">
        <v>0</v>
      </c>
      <c r="BZ245" s="60">
        <f>Table2[[#This Row],[Energy Tax Savings Through FY20]]+Table2[[#This Row],[Energy Tax Savings FY20 and After]]</f>
        <v>0</v>
      </c>
      <c r="CA245" s="60">
        <v>1.3998999999999999</v>
      </c>
      <c r="CB245" s="60">
        <v>13.119899999999999</v>
      </c>
      <c r="CC245" s="60">
        <v>6.1616</v>
      </c>
      <c r="CD245" s="60">
        <f>Table2[[#This Row],[Tax Exempt Bond Savings Through FY20]]+Table2[[#This Row],[Tax Exempt Bond Savings FY20 and After]]</f>
        <v>19.281500000000001</v>
      </c>
      <c r="CE245" s="60">
        <v>165.4374</v>
      </c>
      <c r="CF245" s="60">
        <v>976.20889999999997</v>
      </c>
      <c r="CG245" s="60">
        <v>856.29949999999997</v>
      </c>
      <c r="CH245" s="60">
        <f>Table2[[#This Row],[Indirect and Induced Through FY20]]+Table2[[#This Row],[Indirect and Induced FY20 and After]]</f>
        <v>1832.5083999999999</v>
      </c>
      <c r="CI245" s="60">
        <v>323.06360000000001</v>
      </c>
      <c r="CJ245" s="60">
        <v>1837.3243</v>
      </c>
      <c r="CK245" s="60">
        <v>1673.2523000000001</v>
      </c>
      <c r="CL245" s="60">
        <f>Table2[[#This Row],[TOTAL Income Consumption Use Taxes Through FY20]]+Table2[[#This Row],[TOTAL Income Consumption Use Taxes FY20 and After]]</f>
        <v>3510.5766000000003</v>
      </c>
      <c r="CM245" s="60">
        <v>1.3998999999999999</v>
      </c>
      <c r="CN245" s="60">
        <v>122.1788</v>
      </c>
      <c r="CO245" s="60">
        <v>6.1616</v>
      </c>
      <c r="CP245" s="60">
        <f>Table2[[#This Row],[Assistance Provided Through FY20]]+Table2[[#This Row],[Assistance Provided FY20 and After]]</f>
        <v>128.34039999999999</v>
      </c>
      <c r="CQ245" s="60">
        <v>0</v>
      </c>
      <c r="CR245" s="60">
        <v>0</v>
      </c>
      <c r="CS245" s="60">
        <v>0</v>
      </c>
      <c r="CT245" s="60">
        <f>Table2[[#This Row],[Recapture Cancellation Reduction Amount Through FY20]]+Table2[[#This Row],[Recapture Cancellation Reduction Amount FY20 and After]]</f>
        <v>0</v>
      </c>
      <c r="CU245" s="60">
        <v>0</v>
      </c>
      <c r="CV245" s="60">
        <v>0</v>
      </c>
      <c r="CW245" s="60">
        <v>0</v>
      </c>
      <c r="CX245" s="60">
        <f>Table2[[#This Row],[Penalty Paid Through FY20]]+Table2[[#This Row],[Penalty Paid FY20 and After]]</f>
        <v>0</v>
      </c>
      <c r="CY245" s="60">
        <v>1.3998999999999999</v>
      </c>
      <c r="CZ245" s="60">
        <v>122.1788</v>
      </c>
      <c r="DA245" s="60">
        <v>6.1616</v>
      </c>
      <c r="DB245" s="60">
        <f>Table2[[#This Row],[TOTAL Assistance Net of Recapture Penalties Through FY20]]+Table2[[#This Row],[TOTAL Assistance Net of Recapture Penalties FY20 and After]]</f>
        <v>128.34039999999999</v>
      </c>
      <c r="DC245" s="60">
        <v>159.02610000000001</v>
      </c>
      <c r="DD245" s="60">
        <v>983.29420000000005</v>
      </c>
      <c r="DE245" s="60">
        <v>823.11440000000005</v>
      </c>
      <c r="DF245" s="60">
        <f>Table2[[#This Row],[Company Direct Tax Revenue Before Assistance Through FY20]]+Table2[[#This Row],[Company Direct Tax Revenue Before Assistance FY20 and After]]</f>
        <v>1806.4086000000002</v>
      </c>
      <c r="DG245" s="60">
        <v>350.98779999999999</v>
      </c>
      <c r="DH245" s="60">
        <v>1965.3498</v>
      </c>
      <c r="DI245" s="60">
        <v>1816.703</v>
      </c>
      <c r="DJ245" s="60">
        <f>Table2[[#This Row],[Indirect and Induced Tax Revenues FY20 and After]]+Table2[[#This Row],[Indirect and Induced Tax Revenues Through FY20]]</f>
        <v>3782.0527999999999</v>
      </c>
      <c r="DK245" s="60">
        <v>510.01389999999998</v>
      </c>
      <c r="DL245" s="60">
        <v>2948.6439999999998</v>
      </c>
      <c r="DM245" s="60">
        <v>2639.8173999999999</v>
      </c>
      <c r="DN245" s="60">
        <f>Table2[[#This Row],[TOTAL Tax Revenues Before Assistance FY20 and After]]+Table2[[#This Row],[TOTAL Tax Revenues Before Assistance Through FY20]]</f>
        <v>5588.4614000000001</v>
      </c>
      <c r="DO245" s="60">
        <v>508.61399999999998</v>
      </c>
      <c r="DP245" s="60">
        <v>2826.4652000000001</v>
      </c>
      <c r="DQ245" s="60">
        <v>2633.6558</v>
      </c>
      <c r="DR245" s="60">
        <f>Table2[[#This Row],[TOTAL Tax Revenues Net of Assistance Recapture and Penalty Through FY20]]+Table2[[#This Row],[TOTAL Tax Revenues Net of Assistance Recapture and Penalty FY20 and After]]</f>
        <v>5460.1210000000001</v>
      </c>
      <c r="DS245" s="60">
        <v>0</v>
      </c>
      <c r="DT245" s="60">
        <v>0</v>
      </c>
      <c r="DU245" s="60">
        <v>0</v>
      </c>
      <c r="DV245" s="60">
        <v>0</v>
      </c>
      <c r="DW245" s="74">
        <v>0</v>
      </c>
      <c r="DX245" s="74">
        <v>0</v>
      </c>
      <c r="DY245" s="74">
        <v>0</v>
      </c>
      <c r="DZ245" s="74">
        <v>0</v>
      </c>
      <c r="EA245" s="74">
        <v>0</v>
      </c>
      <c r="EB245" s="74">
        <v>0</v>
      </c>
      <c r="EC245" s="74">
        <v>0</v>
      </c>
      <c r="ED245" s="74">
        <v>0</v>
      </c>
      <c r="EE245" s="74">
        <v>0</v>
      </c>
      <c r="EF245" s="74">
        <v>0</v>
      </c>
      <c r="EG245" s="74">
        <v>0</v>
      </c>
      <c r="EH245" s="74">
        <v>0</v>
      </c>
      <c r="EI245" s="8">
        <f>Table2[[#This Row],[Total Industrial Employees FY20]]+Table2[[#This Row],[Total Restaurant Employees FY20]]+Table2[[#This Row],[Total Retail Employees FY20]]+Table2[[#This Row],[Total Other Employees FY20]]</f>
        <v>0</v>
      </c>
      <c r="EJ245" s="8">
        <f>Table2[[#This Row],[Number of Industrial Employees Earning More than Living Wage FY20]]+Table2[[#This Row],[Number of Restaurant Employees Earning More than Living Wage FY20]]+Table2[[#This Row],[Number of Retail Employees Earning More than Living Wage FY20]]+Table2[[#This Row],[Number of Other Employees Earning More than Living Wage FY20]]</f>
        <v>0</v>
      </c>
      <c r="EK245" s="72">
        <v>0</v>
      </c>
    </row>
    <row r="246" spans="1:141" x14ac:dyDescent="0.25">
      <c r="A246" s="9">
        <v>94065</v>
      </c>
      <c r="B246" s="11" t="s">
        <v>475</v>
      </c>
      <c r="C246" s="11" t="s">
        <v>927</v>
      </c>
      <c r="D246" s="11" t="s">
        <v>1046</v>
      </c>
      <c r="E246" s="15">
        <v>4</v>
      </c>
      <c r="F246" s="7">
        <v>1338</v>
      </c>
      <c r="G246" s="7">
        <v>1401</v>
      </c>
      <c r="H246" s="7">
        <v>0</v>
      </c>
      <c r="I246" s="7">
        <v>68547</v>
      </c>
      <c r="J246" s="7">
        <v>611710</v>
      </c>
      <c r="K246" s="11" t="s">
        <v>1097</v>
      </c>
      <c r="L246" s="11" t="s">
        <v>1482</v>
      </c>
      <c r="M246" s="11" t="s">
        <v>1483</v>
      </c>
      <c r="N246" s="18">
        <v>12480000</v>
      </c>
      <c r="O246" s="11" t="s">
        <v>1663</v>
      </c>
      <c r="P246" s="8">
        <v>0</v>
      </c>
      <c r="Q246" s="8">
        <v>0</v>
      </c>
      <c r="R246" s="8">
        <v>0</v>
      </c>
      <c r="S246" s="8">
        <v>0</v>
      </c>
      <c r="T246" s="8">
        <v>0</v>
      </c>
      <c r="U246" s="8">
        <v>0</v>
      </c>
      <c r="V246" s="8">
        <v>264</v>
      </c>
      <c r="W246" s="8">
        <v>0</v>
      </c>
      <c r="X246" s="8">
        <v>0</v>
      </c>
      <c r="Y246" s="8">
        <v>271</v>
      </c>
      <c r="Z246" s="8">
        <v>0</v>
      </c>
      <c r="AA246" s="19">
        <v>0</v>
      </c>
      <c r="AB246" s="8">
        <v>0</v>
      </c>
      <c r="AC246" s="8">
        <v>0</v>
      </c>
      <c r="AD246" s="8">
        <v>0</v>
      </c>
      <c r="AE246" s="8">
        <v>0</v>
      </c>
      <c r="AF246" s="8">
        <v>0</v>
      </c>
      <c r="AI246" s="60">
        <v>0</v>
      </c>
      <c r="AJ246" s="60">
        <v>0</v>
      </c>
      <c r="AK246" s="60">
        <v>0</v>
      </c>
      <c r="AL246" s="60">
        <f>Table2[[#This Row],[Company Direct Land Through FY20]]+Table2[[#This Row],[Company Direct Land FY20 and After]]</f>
        <v>0</v>
      </c>
      <c r="AM246" s="60">
        <v>0</v>
      </c>
      <c r="AN246" s="60">
        <v>0</v>
      </c>
      <c r="AO246" s="60">
        <v>0</v>
      </c>
      <c r="AP246" s="60">
        <f>Table2[[#This Row],[Company Direct Building Through FY20]]+Table2[[#This Row],[Company Direct Building FY20 and After]]</f>
        <v>0</v>
      </c>
      <c r="AQ246" s="60">
        <v>0</v>
      </c>
      <c r="AR246" s="60">
        <v>0</v>
      </c>
      <c r="AS246" s="60">
        <v>0</v>
      </c>
      <c r="AT246" s="60">
        <f>Table2[[#This Row],[Mortgage Recording Tax Through FY20]]+Table2[[#This Row],[Mortgage Recording Tax FY20 and After]]</f>
        <v>0</v>
      </c>
      <c r="AU246" s="60">
        <v>0</v>
      </c>
      <c r="AV246" s="60">
        <v>0</v>
      </c>
      <c r="AW246" s="60">
        <v>0</v>
      </c>
      <c r="AX246" s="60">
        <f>Table2[[#This Row],[Pilot Savings Through FY20]]+Table2[[#This Row],[Pilot Savings FY20 and After]]</f>
        <v>0</v>
      </c>
      <c r="AY246" s="60">
        <v>0</v>
      </c>
      <c r="AZ246" s="60">
        <v>0</v>
      </c>
      <c r="BA246" s="60">
        <v>0</v>
      </c>
      <c r="BB246" s="60">
        <f>Table2[[#This Row],[Mortgage Recording Tax Exemption Through FY20]]+Table2[[#This Row],[Indirect and Induced Land FY20]]</f>
        <v>105.8075</v>
      </c>
      <c r="BC246" s="60">
        <v>105.8075</v>
      </c>
      <c r="BD246" s="60">
        <v>585.61749999999995</v>
      </c>
      <c r="BE246" s="60">
        <v>0</v>
      </c>
      <c r="BF246" s="60">
        <f>Table2[[#This Row],[Indirect and Induced Land Through FY20]]+Table2[[#This Row],[Indirect and Induced Land FY20 and After]]</f>
        <v>585.61749999999995</v>
      </c>
      <c r="BG246" s="60">
        <v>375.13569999999999</v>
      </c>
      <c r="BH246" s="60">
        <v>2076.2802000000001</v>
      </c>
      <c r="BI246" s="60">
        <v>0</v>
      </c>
      <c r="BJ246" s="60">
        <f>Table2[[#This Row],[Indirect and Induced Building Through FY20]]+Table2[[#This Row],[Indirect and Induced Building FY20 and After]]</f>
        <v>2076.2802000000001</v>
      </c>
      <c r="BK246" s="60">
        <v>480.94319999999999</v>
      </c>
      <c r="BL246" s="60">
        <v>2661.8977</v>
      </c>
      <c r="BM246" s="60">
        <v>0</v>
      </c>
      <c r="BN246" s="60">
        <f>Table2[[#This Row],[TOTAL Real Property Related Taxes Through FY20]]+Table2[[#This Row],[TOTAL Real Property Related Taxes FY20 and After]]</f>
        <v>2661.8977</v>
      </c>
      <c r="BO246" s="60">
        <v>444.02510000000001</v>
      </c>
      <c r="BP246" s="60">
        <v>2513.4778000000001</v>
      </c>
      <c r="BQ246" s="60">
        <v>0</v>
      </c>
      <c r="BR246" s="60">
        <f>Table2[[#This Row],[Company Direct Through FY20]]+Table2[[#This Row],[Company Direct FY20 and After]]</f>
        <v>2513.4778000000001</v>
      </c>
      <c r="BS246" s="60">
        <v>0</v>
      </c>
      <c r="BT246" s="60">
        <v>0</v>
      </c>
      <c r="BU246" s="60">
        <v>0</v>
      </c>
      <c r="BV246" s="60">
        <f>Table2[[#This Row],[Sales Tax Exemption Through FY20]]+Table2[[#This Row],[Sales Tax Exemption FY20 and After]]</f>
        <v>0</v>
      </c>
      <c r="BW246" s="60">
        <v>0</v>
      </c>
      <c r="BX246" s="60">
        <v>0</v>
      </c>
      <c r="BY246" s="60">
        <v>0</v>
      </c>
      <c r="BZ246" s="60">
        <f>Table2[[#This Row],[Energy Tax Savings Through FY20]]+Table2[[#This Row],[Energy Tax Savings FY20 and After]]</f>
        <v>0</v>
      </c>
      <c r="CA246" s="60">
        <v>6.3875999999999999</v>
      </c>
      <c r="CB246" s="60">
        <v>33.903300000000002</v>
      </c>
      <c r="CC246" s="60">
        <v>0</v>
      </c>
      <c r="CD246" s="60">
        <f>Table2[[#This Row],[Tax Exempt Bond Savings Through FY20]]+Table2[[#This Row],[Tax Exempt Bond Savings FY20 and After]]</f>
        <v>33.903300000000002</v>
      </c>
      <c r="CE246" s="60">
        <v>428.81079999999997</v>
      </c>
      <c r="CF246" s="60">
        <v>2637.6478000000002</v>
      </c>
      <c r="CG246" s="60">
        <v>0</v>
      </c>
      <c r="CH246" s="60">
        <f>Table2[[#This Row],[Indirect and Induced Through FY20]]+Table2[[#This Row],[Indirect and Induced FY20 and After]]</f>
        <v>2637.6478000000002</v>
      </c>
      <c r="CI246" s="60">
        <v>866.44830000000002</v>
      </c>
      <c r="CJ246" s="60">
        <v>5117.2223000000004</v>
      </c>
      <c r="CK246" s="60">
        <v>0</v>
      </c>
      <c r="CL246" s="60">
        <f>Table2[[#This Row],[TOTAL Income Consumption Use Taxes Through FY20]]+Table2[[#This Row],[TOTAL Income Consumption Use Taxes FY20 and After]]</f>
        <v>5117.2223000000004</v>
      </c>
      <c r="CM246" s="60">
        <v>6.3875999999999999</v>
      </c>
      <c r="CN246" s="60">
        <v>33.903300000000002</v>
      </c>
      <c r="CO246" s="60">
        <v>0</v>
      </c>
      <c r="CP246" s="60">
        <f>Table2[[#This Row],[Assistance Provided Through FY20]]+Table2[[#This Row],[Assistance Provided FY20 and After]]</f>
        <v>33.903300000000002</v>
      </c>
      <c r="CQ246" s="60">
        <v>0</v>
      </c>
      <c r="CR246" s="60">
        <v>0</v>
      </c>
      <c r="CS246" s="60">
        <v>0</v>
      </c>
      <c r="CT246" s="60">
        <f>Table2[[#This Row],[Recapture Cancellation Reduction Amount Through FY20]]+Table2[[#This Row],[Recapture Cancellation Reduction Amount FY20 and After]]</f>
        <v>0</v>
      </c>
      <c r="CU246" s="60">
        <v>0</v>
      </c>
      <c r="CV246" s="60">
        <v>0</v>
      </c>
      <c r="CW246" s="60">
        <v>0</v>
      </c>
      <c r="CX246" s="60">
        <f>Table2[[#This Row],[Penalty Paid Through FY20]]+Table2[[#This Row],[Penalty Paid FY20 and After]]</f>
        <v>0</v>
      </c>
      <c r="CY246" s="60">
        <v>6.3875999999999999</v>
      </c>
      <c r="CZ246" s="60">
        <v>33.903300000000002</v>
      </c>
      <c r="DA246" s="60">
        <v>0</v>
      </c>
      <c r="DB246" s="60">
        <f>Table2[[#This Row],[TOTAL Assistance Net of Recapture Penalties Through FY20]]+Table2[[#This Row],[TOTAL Assistance Net of Recapture Penalties FY20 and After]]</f>
        <v>33.903300000000002</v>
      </c>
      <c r="DC246" s="60">
        <v>444.02510000000001</v>
      </c>
      <c r="DD246" s="60">
        <v>2513.4778000000001</v>
      </c>
      <c r="DE246" s="60">
        <v>0</v>
      </c>
      <c r="DF246" s="60">
        <f>Table2[[#This Row],[Company Direct Tax Revenue Before Assistance Through FY20]]+Table2[[#This Row],[Company Direct Tax Revenue Before Assistance FY20 and After]]</f>
        <v>2513.4778000000001</v>
      </c>
      <c r="DG246" s="60">
        <v>909.75400000000002</v>
      </c>
      <c r="DH246" s="60">
        <v>5299.5455000000002</v>
      </c>
      <c r="DI246" s="60">
        <v>0</v>
      </c>
      <c r="DJ246" s="60">
        <f>Table2[[#This Row],[Indirect and Induced Tax Revenues FY20 and After]]+Table2[[#This Row],[Indirect and Induced Tax Revenues Through FY20]]</f>
        <v>5299.5455000000002</v>
      </c>
      <c r="DK246" s="60">
        <v>1353.7791</v>
      </c>
      <c r="DL246" s="60">
        <v>7813.0232999999998</v>
      </c>
      <c r="DM246" s="60">
        <v>0</v>
      </c>
      <c r="DN246" s="60">
        <f>Table2[[#This Row],[TOTAL Tax Revenues Before Assistance FY20 and After]]+Table2[[#This Row],[TOTAL Tax Revenues Before Assistance Through FY20]]</f>
        <v>7813.0232999999998</v>
      </c>
      <c r="DO246" s="60">
        <v>1347.3915</v>
      </c>
      <c r="DP246" s="60">
        <v>7779.12</v>
      </c>
      <c r="DQ246" s="60">
        <v>0</v>
      </c>
      <c r="DR246" s="60">
        <f>Table2[[#This Row],[TOTAL Tax Revenues Net of Assistance Recapture and Penalty Through FY20]]+Table2[[#This Row],[TOTAL Tax Revenues Net of Assistance Recapture and Penalty FY20 and After]]</f>
        <v>7779.12</v>
      </c>
      <c r="DS246" s="60">
        <v>0</v>
      </c>
      <c r="DT246" s="60">
        <v>0</v>
      </c>
      <c r="DU246" s="60">
        <v>0</v>
      </c>
      <c r="DV246" s="60">
        <v>0</v>
      </c>
      <c r="DW246" s="75">
        <v>0</v>
      </c>
      <c r="DX246" s="75">
        <v>0</v>
      </c>
      <c r="DY246" s="75">
        <v>0</v>
      </c>
      <c r="DZ246" s="75">
        <v>0</v>
      </c>
      <c r="EA246" s="75">
        <v>0</v>
      </c>
      <c r="EB246" s="75">
        <v>0</v>
      </c>
      <c r="EC246" s="75">
        <v>0</v>
      </c>
      <c r="ED246" s="75">
        <v>0</v>
      </c>
      <c r="EE246" s="75">
        <v>0</v>
      </c>
      <c r="EF246" s="75">
        <v>0</v>
      </c>
      <c r="EG246" s="75">
        <v>0</v>
      </c>
      <c r="EH246" s="75">
        <v>0</v>
      </c>
      <c r="EI246" s="76">
        <v>0</v>
      </c>
      <c r="EJ246" s="76">
        <v>0</v>
      </c>
      <c r="EK246" s="77">
        <v>0</v>
      </c>
    </row>
    <row r="247" spans="1:141" x14ac:dyDescent="0.25">
      <c r="A247" s="9">
        <v>93885</v>
      </c>
      <c r="B247" s="11" t="s">
        <v>412</v>
      </c>
      <c r="C247" s="11" t="s">
        <v>865</v>
      </c>
      <c r="D247" s="11" t="s">
        <v>1043</v>
      </c>
      <c r="E247" s="15">
        <v>11</v>
      </c>
      <c r="F247" s="7">
        <v>5712</v>
      </c>
      <c r="G247" s="7">
        <v>130</v>
      </c>
      <c r="H247" s="7">
        <v>15245</v>
      </c>
      <c r="I247" s="7">
        <v>30345</v>
      </c>
      <c r="J247" s="7">
        <v>611110</v>
      </c>
      <c r="K247" s="11" t="s">
        <v>1097</v>
      </c>
      <c r="L247" s="11" t="s">
        <v>1395</v>
      </c>
      <c r="M247" s="11" t="s">
        <v>1396</v>
      </c>
      <c r="N247" s="18">
        <v>21050000</v>
      </c>
      <c r="O247" s="11" t="s">
        <v>1671</v>
      </c>
      <c r="P247" s="8">
        <v>1</v>
      </c>
      <c r="Q247" s="8">
        <v>0</v>
      </c>
      <c r="R247" s="8">
        <v>28</v>
      </c>
      <c r="S247" s="8">
        <v>0</v>
      </c>
      <c r="T247" s="8">
        <v>4</v>
      </c>
      <c r="U247" s="8">
        <v>33</v>
      </c>
      <c r="V247" s="8">
        <v>32</v>
      </c>
      <c r="W247" s="8">
        <v>0</v>
      </c>
      <c r="X247" s="8">
        <v>0</v>
      </c>
      <c r="Y247" s="8">
        <v>30</v>
      </c>
      <c r="Z247" s="8">
        <v>18</v>
      </c>
      <c r="AA247" s="19">
        <v>0</v>
      </c>
      <c r="AB247" s="8">
        <v>0</v>
      </c>
      <c r="AC247" s="8">
        <v>0</v>
      </c>
      <c r="AD247" s="8">
        <v>0</v>
      </c>
      <c r="AE247" s="8">
        <v>0</v>
      </c>
      <c r="AF247" s="8">
        <v>87.878787878787875</v>
      </c>
      <c r="AG247" s="8" t="s">
        <v>1686</v>
      </c>
      <c r="AH247" s="8" t="s">
        <v>1687</v>
      </c>
      <c r="AI247" s="60">
        <v>0</v>
      </c>
      <c r="AJ247" s="60">
        <v>0</v>
      </c>
      <c r="AK247" s="60">
        <v>0</v>
      </c>
      <c r="AL247" s="60">
        <f>Table2[[#This Row],[Company Direct Land Through FY20]]+Table2[[#This Row],[Company Direct Land FY20 and After]]</f>
        <v>0</v>
      </c>
      <c r="AM247" s="60">
        <v>0</v>
      </c>
      <c r="AN247" s="60">
        <v>0</v>
      </c>
      <c r="AO247" s="60">
        <v>0</v>
      </c>
      <c r="AP247" s="60">
        <f>Table2[[#This Row],[Company Direct Building Through FY20]]+Table2[[#This Row],[Company Direct Building FY20 and After]]</f>
        <v>0</v>
      </c>
      <c r="AQ247" s="60">
        <v>0</v>
      </c>
      <c r="AR247" s="60">
        <v>299.19400000000002</v>
      </c>
      <c r="AS247" s="60">
        <v>0</v>
      </c>
      <c r="AT247" s="60">
        <f>Table2[[#This Row],[Mortgage Recording Tax Through FY20]]+Table2[[#This Row],[Mortgage Recording Tax FY20 and After]]</f>
        <v>299.19400000000002</v>
      </c>
      <c r="AU247" s="60">
        <v>0</v>
      </c>
      <c r="AV247" s="60">
        <v>0</v>
      </c>
      <c r="AW247" s="60">
        <v>0</v>
      </c>
      <c r="AX247" s="60">
        <f>Table2[[#This Row],[Pilot Savings Through FY20]]+Table2[[#This Row],[Pilot Savings FY20 and After]]</f>
        <v>0</v>
      </c>
      <c r="AY247" s="60">
        <v>0</v>
      </c>
      <c r="AZ247" s="60">
        <v>299.19400000000002</v>
      </c>
      <c r="BA247" s="60">
        <v>0</v>
      </c>
      <c r="BB247" s="60">
        <f>Table2[[#This Row],[Mortgage Recording Tax Exemption Through FY20]]+Table2[[#This Row],[Indirect and Induced Land FY20]]</f>
        <v>312.01940000000002</v>
      </c>
      <c r="BC247" s="60">
        <v>12.8254</v>
      </c>
      <c r="BD247" s="60">
        <v>104.62609999999999</v>
      </c>
      <c r="BE247" s="60">
        <v>147.4871</v>
      </c>
      <c r="BF247" s="60">
        <f>Table2[[#This Row],[Indirect and Induced Land Through FY20]]+Table2[[#This Row],[Indirect and Induced Land FY20 and After]]</f>
        <v>252.11320000000001</v>
      </c>
      <c r="BG247" s="60">
        <v>45.471899999999998</v>
      </c>
      <c r="BH247" s="60">
        <v>370.94749999999999</v>
      </c>
      <c r="BI247" s="60">
        <v>522.90899999999999</v>
      </c>
      <c r="BJ247" s="60">
        <f>Table2[[#This Row],[Indirect and Induced Building Through FY20]]+Table2[[#This Row],[Indirect and Induced Building FY20 and After]]</f>
        <v>893.85649999999998</v>
      </c>
      <c r="BK247" s="60">
        <v>58.2973</v>
      </c>
      <c r="BL247" s="60">
        <v>475.5736</v>
      </c>
      <c r="BM247" s="60">
        <v>670.39610000000005</v>
      </c>
      <c r="BN247" s="60">
        <f>Table2[[#This Row],[TOTAL Real Property Related Taxes Through FY20]]+Table2[[#This Row],[TOTAL Real Property Related Taxes FY20 and After]]</f>
        <v>1145.9697000000001</v>
      </c>
      <c r="BO247" s="60">
        <v>60.113900000000001</v>
      </c>
      <c r="BP247" s="60">
        <v>476.20049999999998</v>
      </c>
      <c r="BQ247" s="60">
        <v>691.28549999999996</v>
      </c>
      <c r="BR247" s="60">
        <f>Table2[[#This Row],[Company Direct Through FY20]]+Table2[[#This Row],[Company Direct FY20 and After]]</f>
        <v>1167.4859999999999</v>
      </c>
      <c r="BS247" s="60">
        <v>0</v>
      </c>
      <c r="BT247" s="60">
        <v>0</v>
      </c>
      <c r="BU247" s="60">
        <v>0</v>
      </c>
      <c r="BV247" s="60">
        <f>Table2[[#This Row],[Sales Tax Exemption Through FY20]]+Table2[[#This Row],[Sales Tax Exemption FY20 and After]]</f>
        <v>0</v>
      </c>
      <c r="BW247" s="60">
        <v>0</v>
      </c>
      <c r="BX247" s="60">
        <v>0</v>
      </c>
      <c r="BY247" s="60">
        <v>0</v>
      </c>
      <c r="BZ247" s="60">
        <f>Table2[[#This Row],[Energy Tax Savings Through FY20]]+Table2[[#This Row],[Energy Tax Savings FY20 and After]]</f>
        <v>0</v>
      </c>
      <c r="CA247" s="60">
        <v>19.915500000000002</v>
      </c>
      <c r="CB247" s="60">
        <v>114.075</v>
      </c>
      <c r="CC247" s="60">
        <v>159.7997</v>
      </c>
      <c r="CD247" s="60">
        <f>Table2[[#This Row],[Tax Exempt Bond Savings Through FY20]]+Table2[[#This Row],[Tax Exempt Bond Savings FY20 and After]]</f>
        <v>273.87470000000002</v>
      </c>
      <c r="CE247" s="60">
        <v>58.055399999999999</v>
      </c>
      <c r="CF247" s="60">
        <v>527.31209999999999</v>
      </c>
      <c r="CG247" s="60">
        <v>667.6146</v>
      </c>
      <c r="CH247" s="60">
        <f>Table2[[#This Row],[Indirect and Induced Through FY20]]+Table2[[#This Row],[Indirect and Induced FY20 and After]]</f>
        <v>1194.9267</v>
      </c>
      <c r="CI247" s="60">
        <v>98.253799999999998</v>
      </c>
      <c r="CJ247" s="60">
        <v>889.43759999999997</v>
      </c>
      <c r="CK247" s="60">
        <v>1199.1004</v>
      </c>
      <c r="CL247" s="60">
        <f>Table2[[#This Row],[TOTAL Income Consumption Use Taxes Through FY20]]+Table2[[#This Row],[TOTAL Income Consumption Use Taxes FY20 and After]]</f>
        <v>2088.538</v>
      </c>
      <c r="CM247" s="60">
        <v>19.915500000000002</v>
      </c>
      <c r="CN247" s="60">
        <v>413.26900000000001</v>
      </c>
      <c r="CO247" s="60">
        <v>159.7997</v>
      </c>
      <c r="CP247" s="60">
        <f>Table2[[#This Row],[Assistance Provided Through FY20]]+Table2[[#This Row],[Assistance Provided FY20 and After]]</f>
        <v>573.06870000000004</v>
      </c>
      <c r="CQ247" s="60">
        <v>0</v>
      </c>
      <c r="CR247" s="60">
        <v>0</v>
      </c>
      <c r="CS247" s="60">
        <v>0</v>
      </c>
      <c r="CT247" s="60">
        <f>Table2[[#This Row],[Recapture Cancellation Reduction Amount Through FY20]]+Table2[[#This Row],[Recapture Cancellation Reduction Amount FY20 and After]]</f>
        <v>0</v>
      </c>
      <c r="CU247" s="60">
        <v>0</v>
      </c>
      <c r="CV247" s="60">
        <v>0</v>
      </c>
      <c r="CW247" s="60">
        <v>0</v>
      </c>
      <c r="CX247" s="60">
        <f>Table2[[#This Row],[Penalty Paid Through FY20]]+Table2[[#This Row],[Penalty Paid FY20 and After]]</f>
        <v>0</v>
      </c>
      <c r="CY247" s="60">
        <v>19.915500000000002</v>
      </c>
      <c r="CZ247" s="60">
        <v>413.26900000000001</v>
      </c>
      <c r="DA247" s="60">
        <v>159.7997</v>
      </c>
      <c r="DB247" s="60">
        <f>Table2[[#This Row],[TOTAL Assistance Net of Recapture Penalties Through FY20]]+Table2[[#This Row],[TOTAL Assistance Net of Recapture Penalties FY20 and After]]</f>
        <v>573.06870000000004</v>
      </c>
      <c r="DC247" s="60">
        <v>60.113900000000001</v>
      </c>
      <c r="DD247" s="60">
        <v>775.39449999999999</v>
      </c>
      <c r="DE247" s="60">
        <v>691.28549999999996</v>
      </c>
      <c r="DF247" s="60">
        <f>Table2[[#This Row],[Company Direct Tax Revenue Before Assistance Through FY20]]+Table2[[#This Row],[Company Direct Tax Revenue Before Assistance FY20 and After]]</f>
        <v>1466.6799999999998</v>
      </c>
      <c r="DG247" s="60">
        <v>116.3527</v>
      </c>
      <c r="DH247" s="60">
        <v>1002.8857</v>
      </c>
      <c r="DI247" s="60">
        <v>1338.0107</v>
      </c>
      <c r="DJ247" s="60">
        <f>Table2[[#This Row],[Indirect and Induced Tax Revenues FY20 and After]]+Table2[[#This Row],[Indirect and Induced Tax Revenues Through FY20]]</f>
        <v>2340.8964000000001</v>
      </c>
      <c r="DK247" s="60">
        <v>176.4666</v>
      </c>
      <c r="DL247" s="60">
        <v>1778.2801999999999</v>
      </c>
      <c r="DM247" s="60">
        <v>2029.2962</v>
      </c>
      <c r="DN247" s="60">
        <f>Table2[[#This Row],[TOTAL Tax Revenues Before Assistance FY20 and After]]+Table2[[#This Row],[TOTAL Tax Revenues Before Assistance Through FY20]]</f>
        <v>3807.5763999999999</v>
      </c>
      <c r="DO247" s="60">
        <v>156.55109999999999</v>
      </c>
      <c r="DP247" s="60">
        <v>1365.0111999999999</v>
      </c>
      <c r="DQ247" s="60">
        <v>1869.4965</v>
      </c>
      <c r="DR247" s="60">
        <f>Table2[[#This Row],[TOTAL Tax Revenues Net of Assistance Recapture and Penalty Through FY20]]+Table2[[#This Row],[TOTAL Tax Revenues Net of Assistance Recapture and Penalty FY20 and After]]</f>
        <v>3234.5077000000001</v>
      </c>
      <c r="DS247" s="60">
        <v>0</v>
      </c>
      <c r="DT247" s="60">
        <v>0</v>
      </c>
      <c r="DU247" s="60">
        <v>0</v>
      </c>
      <c r="DV247" s="60">
        <v>0</v>
      </c>
      <c r="DW247" s="74">
        <v>0</v>
      </c>
      <c r="DX247" s="74">
        <v>0</v>
      </c>
      <c r="DY247" s="74">
        <v>0</v>
      </c>
      <c r="DZ247" s="74">
        <v>0</v>
      </c>
      <c r="EA247" s="74">
        <v>0</v>
      </c>
      <c r="EB247" s="74">
        <v>0</v>
      </c>
      <c r="EC247" s="74">
        <v>0</v>
      </c>
      <c r="ED247" s="74">
        <v>0</v>
      </c>
      <c r="EE247" s="74">
        <v>0</v>
      </c>
      <c r="EF247" s="74">
        <v>0</v>
      </c>
      <c r="EG247" s="74">
        <v>0</v>
      </c>
      <c r="EH247" s="74">
        <v>0</v>
      </c>
      <c r="EI247" s="8">
        <f>Table2[[#This Row],[Total Industrial Employees FY20]]+Table2[[#This Row],[Total Restaurant Employees FY20]]+Table2[[#This Row],[Total Retail Employees FY20]]+Table2[[#This Row],[Total Other Employees FY20]]</f>
        <v>0</v>
      </c>
      <c r="EJ247" s="8">
        <f>Table2[[#This Row],[Number of Industrial Employees Earning More than Living Wage FY20]]+Table2[[#This Row],[Number of Restaurant Employees Earning More than Living Wage FY20]]+Table2[[#This Row],[Number of Retail Employees Earning More than Living Wage FY20]]+Table2[[#This Row],[Number of Other Employees Earning More than Living Wage FY20]]</f>
        <v>0</v>
      </c>
      <c r="EK247" s="72">
        <v>0</v>
      </c>
    </row>
    <row r="248" spans="1:141" x14ac:dyDescent="0.25">
      <c r="A248" s="9">
        <v>94166</v>
      </c>
      <c r="B248" s="11" t="s">
        <v>561</v>
      </c>
      <c r="C248" s="11" t="s">
        <v>1009</v>
      </c>
      <c r="D248" s="11" t="s">
        <v>1046</v>
      </c>
      <c r="E248" s="15">
        <v>10</v>
      </c>
      <c r="F248" s="7">
        <v>2223</v>
      </c>
      <c r="G248" s="7">
        <v>16</v>
      </c>
      <c r="H248" s="7">
        <v>18075</v>
      </c>
      <c r="I248" s="7">
        <v>40218</v>
      </c>
      <c r="J248" s="7">
        <v>611110</v>
      </c>
      <c r="K248" s="11" t="s">
        <v>1097</v>
      </c>
      <c r="L248" s="11" t="s">
        <v>1604</v>
      </c>
      <c r="M248" s="11" t="s">
        <v>1605</v>
      </c>
      <c r="N248" s="18">
        <v>17995000</v>
      </c>
      <c r="O248" s="11" t="s">
        <v>1671</v>
      </c>
      <c r="P248" s="8">
        <v>1</v>
      </c>
      <c r="Q248" s="8">
        <v>0</v>
      </c>
      <c r="R248" s="8">
        <v>74</v>
      </c>
      <c r="S248" s="8">
        <v>0</v>
      </c>
      <c r="T248" s="8">
        <v>0</v>
      </c>
      <c r="U248" s="8">
        <v>75</v>
      </c>
      <c r="V248" s="8">
        <v>74</v>
      </c>
      <c r="W248" s="8">
        <v>10</v>
      </c>
      <c r="X248" s="8">
        <v>0</v>
      </c>
      <c r="Y248" s="8">
        <v>86</v>
      </c>
      <c r="Z248" s="8">
        <v>12</v>
      </c>
      <c r="AA248" s="19">
        <v>0</v>
      </c>
      <c r="AB248" s="8">
        <v>0</v>
      </c>
      <c r="AC248" s="8">
        <v>0</v>
      </c>
      <c r="AD248" s="8">
        <v>0</v>
      </c>
      <c r="AE248" s="8">
        <v>0</v>
      </c>
      <c r="AF248" s="8">
        <v>92</v>
      </c>
      <c r="AG248" s="8" t="s">
        <v>1686</v>
      </c>
      <c r="AH248" s="8" t="s">
        <v>1686</v>
      </c>
      <c r="AI248" s="60">
        <v>0</v>
      </c>
      <c r="AJ248" s="60">
        <v>0</v>
      </c>
      <c r="AK248" s="60">
        <v>0</v>
      </c>
      <c r="AL248" s="60">
        <f>Table2[[#This Row],[Company Direct Land Through FY20]]+Table2[[#This Row],[Company Direct Land FY20 and After]]</f>
        <v>0</v>
      </c>
      <c r="AM248" s="60">
        <v>0</v>
      </c>
      <c r="AN248" s="60">
        <v>0</v>
      </c>
      <c r="AO248" s="60">
        <v>0</v>
      </c>
      <c r="AP248" s="60">
        <f>Table2[[#This Row],[Company Direct Building Through FY20]]+Table2[[#This Row],[Company Direct Building FY20 and After]]</f>
        <v>0</v>
      </c>
      <c r="AQ248" s="60">
        <v>0</v>
      </c>
      <c r="AR248" s="60">
        <v>294.2869</v>
      </c>
      <c r="AS248" s="60">
        <v>0</v>
      </c>
      <c r="AT248" s="60">
        <f>Table2[[#This Row],[Mortgage Recording Tax Through FY20]]+Table2[[#This Row],[Mortgage Recording Tax FY20 and After]]</f>
        <v>294.2869</v>
      </c>
      <c r="AU248" s="60">
        <v>0</v>
      </c>
      <c r="AV248" s="60">
        <v>0</v>
      </c>
      <c r="AW248" s="60">
        <v>0</v>
      </c>
      <c r="AX248" s="60">
        <f>Table2[[#This Row],[Pilot Savings Through FY20]]+Table2[[#This Row],[Pilot Savings FY20 and After]]</f>
        <v>0</v>
      </c>
      <c r="AY248" s="60">
        <v>0</v>
      </c>
      <c r="AZ248" s="60">
        <v>294.2869</v>
      </c>
      <c r="BA248" s="60">
        <v>0</v>
      </c>
      <c r="BB248" s="60">
        <f>Table2[[#This Row],[Mortgage Recording Tax Exemption Through FY20]]+Table2[[#This Row],[Indirect and Induced Land FY20]]</f>
        <v>332.10610000000003</v>
      </c>
      <c r="BC248" s="60">
        <v>37.819200000000002</v>
      </c>
      <c r="BD248" s="60">
        <v>51.656700000000001</v>
      </c>
      <c r="BE248" s="60">
        <v>545.35199999999998</v>
      </c>
      <c r="BF248" s="60">
        <f>Table2[[#This Row],[Indirect and Induced Land Through FY20]]+Table2[[#This Row],[Indirect and Induced Land FY20 and After]]</f>
        <v>597.00869999999998</v>
      </c>
      <c r="BG248" s="60">
        <v>134.08629999999999</v>
      </c>
      <c r="BH248" s="60">
        <v>183.14689999999999</v>
      </c>
      <c r="BI248" s="60">
        <v>1933.5228999999999</v>
      </c>
      <c r="BJ248" s="60">
        <f>Table2[[#This Row],[Indirect and Induced Building Through FY20]]+Table2[[#This Row],[Indirect and Induced Building FY20 and After]]</f>
        <v>2116.6698000000001</v>
      </c>
      <c r="BK248" s="60">
        <v>171.90549999999999</v>
      </c>
      <c r="BL248" s="60">
        <v>234.80359999999999</v>
      </c>
      <c r="BM248" s="60">
        <v>2478.8748999999998</v>
      </c>
      <c r="BN248" s="60">
        <f>Table2[[#This Row],[TOTAL Real Property Related Taxes Through FY20]]+Table2[[#This Row],[TOTAL Real Property Related Taxes FY20 and After]]</f>
        <v>2713.6785</v>
      </c>
      <c r="BO248" s="60">
        <v>158.70930000000001</v>
      </c>
      <c r="BP248" s="60">
        <v>219.815</v>
      </c>
      <c r="BQ248" s="60">
        <v>2158.2440000000001</v>
      </c>
      <c r="BR248" s="60">
        <f>Table2[[#This Row],[Company Direct Through FY20]]+Table2[[#This Row],[Company Direct FY20 and After]]</f>
        <v>2378.0590000000002</v>
      </c>
      <c r="BS248" s="60">
        <v>0</v>
      </c>
      <c r="BT248" s="60">
        <v>0</v>
      </c>
      <c r="BU248" s="60">
        <v>0</v>
      </c>
      <c r="BV248" s="60">
        <f>Table2[[#This Row],[Sales Tax Exemption Through FY20]]+Table2[[#This Row],[Sales Tax Exemption FY20 and After]]</f>
        <v>0</v>
      </c>
      <c r="BW248" s="60">
        <v>0</v>
      </c>
      <c r="BX248" s="60">
        <v>0</v>
      </c>
      <c r="BY248" s="60">
        <v>0</v>
      </c>
      <c r="BZ248" s="60">
        <f>Table2[[#This Row],[Energy Tax Savings Through FY20]]+Table2[[#This Row],[Energy Tax Savings FY20 and After]]</f>
        <v>0</v>
      </c>
      <c r="CA248" s="60">
        <v>0.43569999999999998</v>
      </c>
      <c r="CB248" s="60">
        <v>1.0139</v>
      </c>
      <c r="CC248" s="60">
        <v>5.0444000000000004</v>
      </c>
      <c r="CD248" s="60">
        <f>Table2[[#This Row],[Tax Exempt Bond Savings Through FY20]]+Table2[[#This Row],[Tax Exempt Bond Savings FY20 and After]]</f>
        <v>6.0583000000000009</v>
      </c>
      <c r="CE248" s="60">
        <v>153.27160000000001</v>
      </c>
      <c r="CF248" s="60">
        <v>213.46799999999999</v>
      </c>
      <c r="CG248" s="60">
        <v>2657.8312000000001</v>
      </c>
      <c r="CH248" s="60">
        <f>Table2[[#This Row],[Indirect and Induced Through FY20]]+Table2[[#This Row],[Indirect and Induced FY20 and After]]</f>
        <v>2871.2991999999999</v>
      </c>
      <c r="CI248" s="60">
        <v>311.54520000000002</v>
      </c>
      <c r="CJ248" s="60">
        <v>432.26909999999998</v>
      </c>
      <c r="CK248" s="60">
        <v>4811.0308000000005</v>
      </c>
      <c r="CL248" s="60">
        <f>Table2[[#This Row],[TOTAL Income Consumption Use Taxes Through FY20]]+Table2[[#This Row],[TOTAL Income Consumption Use Taxes FY20 and After]]</f>
        <v>5243.2999</v>
      </c>
      <c r="CM248" s="60">
        <v>0.43569999999999998</v>
      </c>
      <c r="CN248" s="60">
        <v>295.30079999999998</v>
      </c>
      <c r="CO248" s="60">
        <v>5.0444000000000004</v>
      </c>
      <c r="CP248" s="60">
        <f>Table2[[#This Row],[Assistance Provided Through FY20]]+Table2[[#This Row],[Assistance Provided FY20 and After]]</f>
        <v>300.34519999999998</v>
      </c>
      <c r="CQ248" s="60">
        <v>0</v>
      </c>
      <c r="CR248" s="60">
        <v>0</v>
      </c>
      <c r="CS248" s="60">
        <v>0</v>
      </c>
      <c r="CT248" s="60">
        <f>Table2[[#This Row],[Recapture Cancellation Reduction Amount Through FY20]]+Table2[[#This Row],[Recapture Cancellation Reduction Amount FY20 and After]]</f>
        <v>0</v>
      </c>
      <c r="CU248" s="60">
        <v>0</v>
      </c>
      <c r="CV248" s="60">
        <v>0</v>
      </c>
      <c r="CW248" s="60">
        <v>0</v>
      </c>
      <c r="CX248" s="60">
        <f>Table2[[#This Row],[Penalty Paid Through FY20]]+Table2[[#This Row],[Penalty Paid FY20 and After]]</f>
        <v>0</v>
      </c>
      <c r="CY248" s="60">
        <v>0.43569999999999998</v>
      </c>
      <c r="CZ248" s="60">
        <v>295.30079999999998</v>
      </c>
      <c r="DA248" s="60">
        <v>5.0444000000000004</v>
      </c>
      <c r="DB248" s="60">
        <f>Table2[[#This Row],[TOTAL Assistance Net of Recapture Penalties Through FY20]]+Table2[[#This Row],[TOTAL Assistance Net of Recapture Penalties FY20 and After]]</f>
        <v>300.34519999999998</v>
      </c>
      <c r="DC248" s="60">
        <v>158.70930000000001</v>
      </c>
      <c r="DD248" s="60">
        <v>514.1019</v>
      </c>
      <c r="DE248" s="60">
        <v>2158.2440000000001</v>
      </c>
      <c r="DF248" s="60">
        <f>Table2[[#This Row],[Company Direct Tax Revenue Before Assistance Through FY20]]+Table2[[#This Row],[Company Direct Tax Revenue Before Assistance FY20 and After]]</f>
        <v>2672.3459000000003</v>
      </c>
      <c r="DG248" s="60">
        <v>325.1771</v>
      </c>
      <c r="DH248" s="60">
        <v>448.27159999999998</v>
      </c>
      <c r="DI248" s="60">
        <v>5136.7061000000003</v>
      </c>
      <c r="DJ248" s="60">
        <f>Table2[[#This Row],[Indirect and Induced Tax Revenues FY20 and After]]+Table2[[#This Row],[Indirect and Induced Tax Revenues Through FY20]]</f>
        <v>5584.9777000000004</v>
      </c>
      <c r="DK248" s="60">
        <v>483.88639999999998</v>
      </c>
      <c r="DL248" s="60">
        <v>962.37350000000004</v>
      </c>
      <c r="DM248" s="60">
        <v>7294.9501</v>
      </c>
      <c r="DN248" s="60">
        <f>Table2[[#This Row],[TOTAL Tax Revenues Before Assistance FY20 and After]]+Table2[[#This Row],[TOTAL Tax Revenues Before Assistance Through FY20]]</f>
        <v>8257.3235999999997</v>
      </c>
      <c r="DO248" s="60">
        <v>483.45069999999998</v>
      </c>
      <c r="DP248" s="60">
        <v>667.07270000000005</v>
      </c>
      <c r="DQ248" s="60">
        <v>7289.9057000000003</v>
      </c>
      <c r="DR248" s="60">
        <f>Table2[[#This Row],[TOTAL Tax Revenues Net of Assistance Recapture and Penalty Through FY20]]+Table2[[#This Row],[TOTAL Tax Revenues Net of Assistance Recapture and Penalty FY20 and After]]</f>
        <v>7956.9784</v>
      </c>
      <c r="DS248" s="60">
        <v>0</v>
      </c>
      <c r="DT248" s="60">
        <v>0</v>
      </c>
      <c r="DU248" s="60">
        <v>0</v>
      </c>
      <c r="DV248" s="60">
        <v>0</v>
      </c>
      <c r="DW248" s="74">
        <v>0</v>
      </c>
      <c r="DX248" s="74">
        <v>0</v>
      </c>
      <c r="DY248" s="74">
        <v>0</v>
      </c>
      <c r="DZ248" s="74">
        <v>85</v>
      </c>
      <c r="EA248" s="74">
        <v>0</v>
      </c>
      <c r="EB248" s="74">
        <v>0</v>
      </c>
      <c r="EC248" s="74">
        <v>0</v>
      </c>
      <c r="ED248" s="74">
        <v>85</v>
      </c>
      <c r="EE248" s="74">
        <v>0</v>
      </c>
      <c r="EF248" s="74">
        <v>0</v>
      </c>
      <c r="EG248" s="74">
        <v>0</v>
      </c>
      <c r="EH248" s="74">
        <v>100</v>
      </c>
      <c r="EI248" s="8">
        <f>Table2[[#This Row],[Total Industrial Employees FY20]]+Table2[[#This Row],[Total Restaurant Employees FY20]]+Table2[[#This Row],[Total Retail Employees FY20]]+Table2[[#This Row],[Total Other Employees FY20]]</f>
        <v>85</v>
      </c>
      <c r="EJ248" s="8">
        <f>Table2[[#This Row],[Number of Industrial Employees Earning More than Living Wage FY20]]+Table2[[#This Row],[Number of Restaurant Employees Earning More than Living Wage FY20]]+Table2[[#This Row],[Number of Retail Employees Earning More than Living Wage FY20]]+Table2[[#This Row],[Number of Other Employees Earning More than Living Wage FY20]]</f>
        <v>85</v>
      </c>
      <c r="EK248" s="72">
        <f>Table2[[#This Row],[Total Employees Earning More than Living Wage FY20]]/Table2[[#This Row],[Total Jobs FY20]]</f>
        <v>1</v>
      </c>
    </row>
    <row r="249" spans="1:141" x14ac:dyDescent="0.25">
      <c r="A249" s="9">
        <v>93870</v>
      </c>
      <c r="B249" s="11" t="s">
        <v>394</v>
      </c>
      <c r="C249" s="11" t="s">
        <v>847</v>
      </c>
      <c r="D249" s="11" t="s">
        <v>1045</v>
      </c>
      <c r="E249" s="15">
        <v>26</v>
      </c>
      <c r="F249" s="7">
        <v>255</v>
      </c>
      <c r="G249" s="7">
        <v>23</v>
      </c>
      <c r="H249" s="7">
        <v>60000</v>
      </c>
      <c r="I249" s="7">
        <v>120720</v>
      </c>
      <c r="J249" s="7">
        <v>484210</v>
      </c>
      <c r="K249" s="11" t="s">
        <v>1048</v>
      </c>
      <c r="L249" s="11" t="s">
        <v>1372</v>
      </c>
      <c r="M249" s="11" t="s">
        <v>1326</v>
      </c>
      <c r="N249" s="18">
        <v>20550000</v>
      </c>
      <c r="O249" s="11" t="s">
        <v>1658</v>
      </c>
      <c r="P249" s="8">
        <v>1</v>
      </c>
      <c r="Q249" s="8">
        <v>0</v>
      </c>
      <c r="R249" s="8">
        <v>45</v>
      </c>
      <c r="S249" s="8">
        <v>0</v>
      </c>
      <c r="T249" s="8">
        <v>0</v>
      </c>
      <c r="U249" s="8">
        <v>46</v>
      </c>
      <c r="V249" s="8">
        <v>45</v>
      </c>
      <c r="W249" s="8">
        <v>0</v>
      </c>
      <c r="X249" s="8">
        <v>0</v>
      </c>
      <c r="Y249" s="8">
        <v>0</v>
      </c>
      <c r="Z249" s="8">
        <v>3</v>
      </c>
      <c r="AA249" s="19">
        <v>0</v>
      </c>
      <c r="AB249" s="8">
        <v>0</v>
      </c>
      <c r="AC249" s="8">
        <v>0</v>
      </c>
      <c r="AD249" s="8">
        <v>0</v>
      </c>
      <c r="AE249" s="8">
        <v>0</v>
      </c>
      <c r="AF249" s="8">
        <v>73.91304347826086</v>
      </c>
      <c r="AG249" s="8" t="s">
        <v>1686</v>
      </c>
      <c r="AH249" s="8" t="s">
        <v>1686</v>
      </c>
      <c r="AI249" s="60">
        <v>51.9634</v>
      </c>
      <c r="AJ249" s="60">
        <v>695.97730000000001</v>
      </c>
      <c r="AK249" s="60">
        <v>481.37970000000001</v>
      </c>
      <c r="AL249" s="60">
        <f>Table2[[#This Row],[Company Direct Land Through FY20]]+Table2[[#This Row],[Company Direct Land FY20 and After]]</f>
        <v>1177.357</v>
      </c>
      <c r="AM249" s="60">
        <v>475.01260000000002</v>
      </c>
      <c r="AN249" s="60">
        <v>2304.5052999999998</v>
      </c>
      <c r="AO249" s="60">
        <v>4400.4310999999998</v>
      </c>
      <c r="AP249" s="60">
        <f>Table2[[#This Row],[Company Direct Building Through FY20]]+Table2[[#This Row],[Company Direct Building FY20 and After]]</f>
        <v>6704.9363999999996</v>
      </c>
      <c r="AQ249" s="60">
        <v>0</v>
      </c>
      <c r="AR249" s="60">
        <v>121.9447</v>
      </c>
      <c r="AS249" s="60">
        <v>0</v>
      </c>
      <c r="AT249" s="60">
        <f>Table2[[#This Row],[Mortgage Recording Tax Through FY20]]+Table2[[#This Row],[Mortgage Recording Tax FY20 and After]]</f>
        <v>121.9447</v>
      </c>
      <c r="AU249" s="60">
        <v>134.69309999999999</v>
      </c>
      <c r="AV249" s="60">
        <v>295.12079999999997</v>
      </c>
      <c r="AW249" s="60">
        <v>1247.7735</v>
      </c>
      <c r="AX249" s="60">
        <f>Table2[[#This Row],[Pilot Savings Through FY20]]+Table2[[#This Row],[Pilot Savings FY20 and After]]</f>
        <v>1542.8942999999999</v>
      </c>
      <c r="AY249" s="60">
        <v>0</v>
      </c>
      <c r="AZ249" s="60">
        <v>121.9447</v>
      </c>
      <c r="BA249" s="60">
        <v>0</v>
      </c>
      <c r="BB249" s="60">
        <f>Table2[[#This Row],[Mortgage Recording Tax Exemption Through FY20]]+Table2[[#This Row],[Indirect and Induced Land FY20]]</f>
        <v>152.83439999999999</v>
      </c>
      <c r="BC249" s="60">
        <v>30.889700000000001</v>
      </c>
      <c r="BD249" s="60">
        <v>217.45400000000001</v>
      </c>
      <c r="BE249" s="60">
        <v>286.15660000000003</v>
      </c>
      <c r="BF249" s="60">
        <f>Table2[[#This Row],[Indirect and Induced Land Through FY20]]+Table2[[#This Row],[Indirect and Induced Land FY20 and After]]</f>
        <v>503.61060000000003</v>
      </c>
      <c r="BG249" s="60">
        <v>109.5179</v>
      </c>
      <c r="BH249" s="60">
        <v>770.97339999999997</v>
      </c>
      <c r="BI249" s="60">
        <v>1014.5546000000001</v>
      </c>
      <c r="BJ249" s="60">
        <f>Table2[[#This Row],[Indirect and Induced Building Through FY20]]+Table2[[#This Row],[Indirect and Induced Building FY20 and After]]</f>
        <v>1785.528</v>
      </c>
      <c r="BK249" s="60">
        <v>532.69050000000004</v>
      </c>
      <c r="BL249" s="60">
        <v>3693.7892000000002</v>
      </c>
      <c r="BM249" s="60">
        <v>4934.7484999999997</v>
      </c>
      <c r="BN249" s="60">
        <f>Table2[[#This Row],[TOTAL Real Property Related Taxes Through FY20]]+Table2[[#This Row],[TOTAL Real Property Related Taxes FY20 and After]]</f>
        <v>8628.5377000000008</v>
      </c>
      <c r="BO249" s="60">
        <v>257.58539999999999</v>
      </c>
      <c r="BP249" s="60">
        <v>1899.8672999999999</v>
      </c>
      <c r="BQ249" s="60">
        <v>2386.2244999999998</v>
      </c>
      <c r="BR249" s="60">
        <f>Table2[[#This Row],[Company Direct Through FY20]]+Table2[[#This Row],[Company Direct FY20 and After]]</f>
        <v>4286.0918000000001</v>
      </c>
      <c r="BS249" s="60">
        <v>0</v>
      </c>
      <c r="BT249" s="60">
        <v>100.4603</v>
      </c>
      <c r="BU249" s="60">
        <v>0</v>
      </c>
      <c r="BV249" s="60">
        <f>Table2[[#This Row],[Sales Tax Exemption Through FY20]]+Table2[[#This Row],[Sales Tax Exemption FY20 and After]]</f>
        <v>100.4603</v>
      </c>
      <c r="BW249" s="60">
        <v>0</v>
      </c>
      <c r="BX249" s="60">
        <v>0</v>
      </c>
      <c r="BY249" s="60">
        <v>0</v>
      </c>
      <c r="BZ249" s="60">
        <f>Table2[[#This Row],[Energy Tax Savings Through FY20]]+Table2[[#This Row],[Energy Tax Savings FY20 and After]]</f>
        <v>0</v>
      </c>
      <c r="CA249" s="60">
        <v>0</v>
      </c>
      <c r="CB249" s="60">
        <v>0</v>
      </c>
      <c r="CC249" s="60">
        <v>0</v>
      </c>
      <c r="CD249" s="60">
        <f>Table2[[#This Row],[Tax Exempt Bond Savings Through FY20]]+Table2[[#This Row],[Tax Exempt Bond Savings FY20 and After]]</f>
        <v>0</v>
      </c>
      <c r="CE249" s="60">
        <v>139.82480000000001</v>
      </c>
      <c r="CF249" s="60">
        <v>1094.2856999999999</v>
      </c>
      <c r="CG249" s="60">
        <v>1295.3122000000001</v>
      </c>
      <c r="CH249" s="60">
        <f>Table2[[#This Row],[Indirect and Induced Through FY20]]+Table2[[#This Row],[Indirect and Induced FY20 and After]]</f>
        <v>2389.5978999999998</v>
      </c>
      <c r="CI249" s="60">
        <v>397.41019999999997</v>
      </c>
      <c r="CJ249" s="60">
        <v>2893.6927000000001</v>
      </c>
      <c r="CK249" s="60">
        <v>3681.5367000000001</v>
      </c>
      <c r="CL249" s="60">
        <f>Table2[[#This Row],[TOTAL Income Consumption Use Taxes Through FY20]]+Table2[[#This Row],[TOTAL Income Consumption Use Taxes FY20 and After]]</f>
        <v>6575.2294000000002</v>
      </c>
      <c r="CM249" s="60">
        <v>134.69309999999999</v>
      </c>
      <c r="CN249" s="60">
        <v>517.5258</v>
      </c>
      <c r="CO249" s="60">
        <v>1247.7735</v>
      </c>
      <c r="CP249" s="60">
        <f>Table2[[#This Row],[Assistance Provided Through FY20]]+Table2[[#This Row],[Assistance Provided FY20 and After]]</f>
        <v>1765.2993000000001</v>
      </c>
      <c r="CQ249" s="60">
        <v>0</v>
      </c>
      <c r="CR249" s="60">
        <v>0</v>
      </c>
      <c r="CS249" s="60">
        <v>0</v>
      </c>
      <c r="CT249" s="60">
        <f>Table2[[#This Row],[Recapture Cancellation Reduction Amount Through FY20]]+Table2[[#This Row],[Recapture Cancellation Reduction Amount FY20 and After]]</f>
        <v>0</v>
      </c>
      <c r="CU249" s="60">
        <v>0</v>
      </c>
      <c r="CV249" s="60">
        <v>0</v>
      </c>
      <c r="CW249" s="60">
        <v>0</v>
      </c>
      <c r="CX249" s="60">
        <f>Table2[[#This Row],[Penalty Paid Through FY20]]+Table2[[#This Row],[Penalty Paid FY20 and After]]</f>
        <v>0</v>
      </c>
      <c r="CY249" s="60">
        <v>134.69309999999999</v>
      </c>
      <c r="CZ249" s="60">
        <v>517.5258</v>
      </c>
      <c r="DA249" s="60">
        <v>1247.7735</v>
      </c>
      <c r="DB249" s="60">
        <f>Table2[[#This Row],[TOTAL Assistance Net of Recapture Penalties Through FY20]]+Table2[[#This Row],[TOTAL Assistance Net of Recapture Penalties FY20 and After]]</f>
        <v>1765.2993000000001</v>
      </c>
      <c r="DC249" s="60">
        <v>784.56140000000005</v>
      </c>
      <c r="DD249" s="60">
        <v>5022.2946000000002</v>
      </c>
      <c r="DE249" s="60">
        <v>7268.0352999999996</v>
      </c>
      <c r="DF249" s="60">
        <f>Table2[[#This Row],[Company Direct Tax Revenue Before Assistance Through FY20]]+Table2[[#This Row],[Company Direct Tax Revenue Before Assistance FY20 and After]]</f>
        <v>12290.329900000001</v>
      </c>
      <c r="DG249" s="60">
        <v>280.23239999999998</v>
      </c>
      <c r="DH249" s="60">
        <v>2082.7130999999999</v>
      </c>
      <c r="DI249" s="60">
        <v>2596.0234</v>
      </c>
      <c r="DJ249" s="60">
        <f>Table2[[#This Row],[Indirect and Induced Tax Revenues FY20 and After]]+Table2[[#This Row],[Indirect and Induced Tax Revenues Through FY20]]</f>
        <v>4678.7365</v>
      </c>
      <c r="DK249" s="60">
        <v>1064.7937999999999</v>
      </c>
      <c r="DL249" s="60">
        <v>7105.0077000000001</v>
      </c>
      <c r="DM249" s="60">
        <v>9864.0586999999996</v>
      </c>
      <c r="DN249" s="60">
        <f>Table2[[#This Row],[TOTAL Tax Revenues Before Assistance FY20 and After]]+Table2[[#This Row],[TOTAL Tax Revenues Before Assistance Through FY20]]</f>
        <v>16969.0664</v>
      </c>
      <c r="DO249" s="60">
        <v>930.10069999999996</v>
      </c>
      <c r="DP249" s="60">
        <v>6587.4818999999998</v>
      </c>
      <c r="DQ249" s="60">
        <v>8616.2852000000003</v>
      </c>
      <c r="DR249" s="60">
        <f>Table2[[#This Row],[TOTAL Tax Revenues Net of Assistance Recapture and Penalty Through FY20]]+Table2[[#This Row],[TOTAL Tax Revenues Net of Assistance Recapture and Penalty FY20 and After]]</f>
        <v>15203.767100000001</v>
      </c>
      <c r="DS249" s="60">
        <v>0</v>
      </c>
      <c r="DT249" s="60">
        <v>0</v>
      </c>
      <c r="DU249" s="60">
        <v>0</v>
      </c>
      <c r="DV249" s="60">
        <v>0</v>
      </c>
      <c r="DW249" s="74">
        <v>0</v>
      </c>
      <c r="DX249" s="74">
        <v>0</v>
      </c>
      <c r="DY249" s="74">
        <v>0</v>
      </c>
      <c r="DZ249" s="74">
        <v>46</v>
      </c>
      <c r="EA249" s="74">
        <v>0</v>
      </c>
      <c r="EB249" s="74">
        <v>0</v>
      </c>
      <c r="EC249" s="74">
        <v>0</v>
      </c>
      <c r="ED249" s="74">
        <v>46</v>
      </c>
      <c r="EE249" s="74">
        <v>0</v>
      </c>
      <c r="EF249" s="74">
        <v>0</v>
      </c>
      <c r="EG249" s="74">
        <v>0</v>
      </c>
      <c r="EH249" s="74">
        <v>100</v>
      </c>
      <c r="EI249" s="8">
        <f>Table2[[#This Row],[Total Industrial Employees FY20]]+Table2[[#This Row],[Total Restaurant Employees FY20]]+Table2[[#This Row],[Total Retail Employees FY20]]+Table2[[#This Row],[Total Other Employees FY20]]</f>
        <v>46</v>
      </c>
      <c r="EJ249" s="8">
        <f>Table2[[#This Row],[Number of Industrial Employees Earning More than Living Wage FY20]]+Table2[[#This Row],[Number of Restaurant Employees Earning More than Living Wage FY20]]+Table2[[#This Row],[Number of Retail Employees Earning More than Living Wage FY20]]+Table2[[#This Row],[Number of Other Employees Earning More than Living Wage FY20]]</f>
        <v>46</v>
      </c>
      <c r="EK249" s="72">
        <f>Table2[[#This Row],[Total Employees Earning More than Living Wage FY20]]/Table2[[#This Row],[Total Jobs FY20]]</f>
        <v>1</v>
      </c>
    </row>
    <row r="250" spans="1:141" x14ac:dyDescent="0.25">
      <c r="A250" s="9">
        <v>92715</v>
      </c>
      <c r="B250" s="11" t="s">
        <v>223</v>
      </c>
      <c r="C250" s="11" t="s">
        <v>677</v>
      </c>
      <c r="D250" s="11" t="s">
        <v>1045</v>
      </c>
      <c r="E250" s="15">
        <v>26</v>
      </c>
      <c r="F250" s="7">
        <v>314</v>
      </c>
      <c r="G250" s="7">
        <v>1</v>
      </c>
      <c r="H250" s="7">
        <v>33312</v>
      </c>
      <c r="I250" s="7">
        <v>41178</v>
      </c>
      <c r="J250" s="7">
        <v>712110</v>
      </c>
      <c r="K250" s="11" t="s">
        <v>1067</v>
      </c>
      <c r="L250" s="11" t="s">
        <v>1159</v>
      </c>
      <c r="M250" s="11" t="s">
        <v>1087</v>
      </c>
      <c r="N250" s="18">
        <v>9000000</v>
      </c>
      <c r="O250" s="11" t="s">
        <v>1671</v>
      </c>
      <c r="P250" s="8">
        <v>36</v>
      </c>
      <c r="Q250" s="8">
        <v>0</v>
      </c>
      <c r="R250" s="8">
        <v>27</v>
      </c>
      <c r="S250" s="8">
        <v>0</v>
      </c>
      <c r="T250" s="8">
        <v>0</v>
      </c>
      <c r="U250" s="8">
        <v>63</v>
      </c>
      <c r="V250" s="8">
        <v>45</v>
      </c>
      <c r="W250" s="8">
        <v>0</v>
      </c>
      <c r="X250" s="8">
        <v>0</v>
      </c>
      <c r="Y250" s="8">
        <v>14</v>
      </c>
      <c r="Z250" s="8">
        <v>2</v>
      </c>
      <c r="AA250" s="19">
        <v>0</v>
      </c>
      <c r="AB250" s="8">
        <v>0</v>
      </c>
      <c r="AC250" s="8">
        <v>0</v>
      </c>
      <c r="AD250" s="8">
        <v>0</v>
      </c>
      <c r="AE250" s="8">
        <v>0</v>
      </c>
      <c r="AF250" s="8">
        <v>93.650793650793645</v>
      </c>
      <c r="AG250" s="8" t="s">
        <v>1686</v>
      </c>
      <c r="AH250" s="8" t="s">
        <v>1687</v>
      </c>
      <c r="AI250" s="60">
        <v>0</v>
      </c>
      <c r="AJ250" s="60">
        <v>0</v>
      </c>
      <c r="AK250" s="60">
        <v>0</v>
      </c>
      <c r="AL250" s="60">
        <f>Table2[[#This Row],[Company Direct Land Through FY20]]+Table2[[#This Row],[Company Direct Land FY20 and After]]</f>
        <v>0</v>
      </c>
      <c r="AM250" s="60">
        <v>0</v>
      </c>
      <c r="AN250" s="60">
        <v>0</v>
      </c>
      <c r="AO250" s="60">
        <v>0</v>
      </c>
      <c r="AP250" s="60">
        <f>Table2[[#This Row],[Company Direct Building Through FY20]]+Table2[[#This Row],[Company Direct Building FY20 and After]]</f>
        <v>0</v>
      </c>
      <c r="AQ250" s="60">
        <v>0</v>
      </c>
      <c r="AR250" s="60">
        <v>157.905</v>
      </c>
      <c r="AS250" s="60">
        <v>0</v>
      </c>
      <c r="AT250" s="60">
        <f>Table2[[#This Row],[Mortgage Recording Tax Through FY20]]+Table2[[#This Row],[Mortgage Recording Tax FY20 and After]]</f>
        <v>157.905</v>
      </c>
      <c r="AU250" s="60">
        <v>0</v>
      </c>
      <c r="AV250" s="60">
        <v>0</v>
      </c>
      <c r="AW250" s="60">
        <v>0</v>
      </c>
      <c r="AX250" s="60">
        <f>Table2[[#This Row],[Pilot Savings Through FY20]]+Table2[[#This Row],[Pilot Savings FY20 and After]]</f>
        <v>0</v>
      </c>
      <c r="AY250" s="60">
        <v>0</v>
      </c>
      <c r="AZ250" s="60">
        <v>157.905</v>
      </c>
      <c r="BA250" s="60">
        <v>0</v>
      </c>
      <c r="BB250" s="60">
        <f>Table2[[#This Row],[Mortgage Recording Tax Exemption Through FY20]]+Table2[[#This Row],[Indirect and Induced Land FY20]]</f>
        <v>176.61</v>
      </c>
      <c r="BC250" s="60">
        <v>18.704999999999998</v>
      </c>
      <c r="BD250" s="60">
        <v>232.12350000000001</v>
      </c>
      <c r="BE250" s="60">
        <v>23.340299999999999</v>
      </c>
      <c r="BF250" s="60">
        <f>Table2[[#This Row],[Indirect and Induced Land Through FY20]]+Table2[[#This Row],[Indirect and Induced Land FY20 and After]]</f>
        <v>255.46379999999999</v>
      </c>
      <c r="BG250" s="60">
        <v>66.317599999999999</v>
      </c>
      <c r="BH250" s="60">
        <v>822.98289999999997</v>
      </c>
      <c r="BI250" s="60">
        <v>82.751800000000003</v>
      </c>
      <c r="BJ250" s="60">
        <f>Table2[[#This Row],[Indirect and Induced Building Through FY20]]+Table2[[#This Row],[Indirect and Induced Building FY20 and After]]</f>
        <v>905.73469999999998</v>
      </c>
      <c r="BK250" s="60">
        <v>85.022599999999997</v>
      </c>
      <c r="BL250" s="60">
        <v>1055.1063999999999</v>
      </c>
      <c r="BM250" s="60">
        <v>106.0921</v>
      </c>
      <c r="BN250" s="60">
        <f>Table2[[#This Row],[TOTAL Real Property Related Taxes Through FY20]]+Table2[[#This Row],[TOTAL Real Property Related Taxes FY20 and After]]</f>
        <v>1161.1985</v>
      </c>
      <c r="BO250" s="60">
        <v>82.358099999999993</v>
      </c>
      <c r="BP250" s="60">
        <v>988.96469999999999</v>
      </c>
      <c r="BQ250" s="60">
        <v>102.7672</v>
      </c>
      <c r="BR250" s="60">
        <f>Table2[[#This Row],[Company Direct Through FY20]]+Table2[[#This Row],[Company Direct FY20 and After]]</f>
        <v>1091.7319</v>
      </c>
      <c r="BS250" s="60">
        <v>0</v>
      </c>
      <c r="BT250" s="60">
        <v>0</v>
      </c>
      <c r="BU250" s="60">
        <v>0</v>
      </c>
      <c r="BV250" s="60">
        <f>Table2[[#This Row],[Sales Tax Exemption Through FY20]]+Table2[[#This Row],[Sales Tax Exemption FY20 and After]]</f>
        <v>0</v>
      </c>
      <c r="BW250" s="60">
        <v>0</v>
      </c>
      <c r="BX250" s="60">
        <v>0</v>
      </c>
      <c r="BY250" s="60">
        <v>0</v>
      </c>
      <c r="BZ250" s="60">
        <f>Table2[[#This Row],[Energy Tax Savings Through FY20]]+Table2[[#This Row],[Energy Tax Savings FY20 and After]]</f>
        <v>0</v>
      </c>
      <c r="CA250" s="60">
        <v>4.6044999999999998</v>
      </c>
      <c r="CB250" s="60">
        <v>36.903700000000001</v>
      </c>
      <c r="CC250" s="60">
        <v>5.2027000000000001</v>
      </c>
      <c r="CD250" s="60">
        <f>Table2[[#This Row],[Tax Exempt Bond Savings Through FY20]]+Table2[[#This Row],[Tax Exempt Bond Savings FY20 and After]]</f>
        <v>42.106400000000001</v>
      </c>
      <c r="CE250" s="60">
        <v>84.669700000000006</v>
      </c>
      <c r="CF250" s="60">
        <v>1383.3719000000001</v>
      </c>
      <c r="CG250" s="60">
        <v>105.65179999999999</v>
      </c>
      <c r="CH250" s="60">
        <f>Table2[[#This Row],[Indirect and Induced Through FY20]]+Table2[[#This Row],[Indirect and Induced FY20 and After]]</f>
        <v>1489.0237000000002</v>
      </c>
      <c r="CI250" s="60">
        <v>162.42330000000001</v>
      </c>
      <c r="CJ250" s="60">
        <v>2335.4328999999998</v>
      </c>
      <c r="CK250" s="60">
        <v>203.21629999999999</v>
      </c>
      <c r="CL250" s="60">
        <f>Table2[[#This Row],[TOTAL Income Consumption Use Taxes Through FY20]]+Table2[[#This Row],[TOTAL Income Consumption Use Taxes FY20 and After]]</f>
        <v>2538.6491999999998</v>
      </c>
      <c r="CM250" s="60">
        <v>4.6044999999999998</v>
      </c>
      <c r="CN250" s="60">
        <v>194.80869999999999</v>
      </c>
      <c r="CO250" s="60">
        <v>5.2027000000000001</v>
      </c>
      <c r="CP250" s="60">
        <f>Table2[[#This Row],[Assistance Provided Through FY20]]+Table2[[#This Row],[Assistance Provided FY20 and After]]</f>
        <v>200.01139999999998</v>
      </c>
      <c r="CQ250" s="60">
        <v>0</v>
      </c>
      <c r="CR250" s="60">
        <v>0</v>
      </c>
      <c r="CS250" s="60">
        <v>0</v>
      </c>
      <c r="CT250" s="60">
        <f>Table2[[#This Row],[Recapture Cancellation Reduction Amount Through FY20]]+Table2[[#This Row],[Recapture Cancellation Reduction Amount FY20 and After]]</f>
        <v>0</v>
      </c>
      <c r="CU250" s="60">
        <v>0</v>
      </c>
      <c r="CV250" s="60">
        <v>0</v>
      </c>
      <c r="CW250" s="60">
        <v>0</v>
      </c>
      <c r="CX250" s="60">
        <f>Table2[[#This Row],[Penalty Paid Through FY20]]+Table2[[#This Row],[Penalty Paid FY20 and After]]</f>
        <v>0</v>
      </c>
      <c r="CY250" s="60">
        <v>4.6044999999999998</v>
      </c>
      <c r="CZ250" s="60">
        <v>194.80869999999999</v>
      </c>
      <c r="DA250" s="60">
        <v>5.2027000000000001</v>
      </c>
      <c r="DB250" s="60">
        <f>Table2[[#This Row],[TOTAL Assistance Net of Recapture Penalties Through FY20]]+Table2[[#This Row],[TOTAL Assistance Net of Recapture Penalties FY20 and After]]</f>
        <v>200.01139999999998</v>
      </c>
      <c r="DC250" s="60">
        <v>82.358099999999993</v>
      </c>
      <c r="DD250" s="60">
        <v>1146.8697</v>
      </c>
      <c r="DE250" s="60">
        <v>102.7672</v>
      </c>
      <c r="DF250" s="60">
        <f>Table2[[#This Row],[Company Direct Tax Revenue Before Assistance Through FY20]]+Table2[[#This Row],[Company Direct Tax Revenue Before Assistance FY20 and After]]</f>
        <v>1249.6369</v>
      </c>
      <c r="DG250" s="60">
        <v>169.69229999999999</v>
      </c>
      <c r="DH250" s="60">
        <v>2438.4783000000002</v>
      </c>
      <c r="DI250" s="60">
        <v>211.7439</v>
      </c>
      <c r="DJ250" s="60">
        <f>Table2[[#This Row],[Indirect and Induced Tax Revenues FY20 and After]]+Table2[[#This Row],[Indirect and Induced Tax Revenues Through FY20]]</f>
        <v>2650.2222000000002</v>
      </c>
      <c r="DK250" s="60">
        <v>252.0504</v>
      </c>
      <c r="DL250" s="60">
        <v>3585.348</v>
      </c>
      <c r="DM250" s="60">
        <v>314.5111</v>
      </c>
      <c r="DN250" s="60">
        <f>Table2[[#This Row],[TOTAL Tax Revenues Before Assistance FY20 and After]]+Table2[[#This Row],[TOTAL Tax Revenues Before Assistance Through FY20]]</f>
        <v>3899.8591000000001</v>
      </c>
      <c r="DO250" s="60">
        <v>247.44589999999999</v>
      </c>
      <c r="DP250" s="60">
        <v>3390.5392999999999</v>
      </c>
      <c r="DQ250" s="60">
        <v>309.30840000000001</v>
      </c>
      <c r="DR250" s="60">
        <f>Table2[[#This Row],[TOTAL Tax Revenues Net of Assistance Recapture and Penalty Through FY20]]+Table2[[#This Row],[TOTAL Tax Revenues Net of Assistance Recapture and Penalty FY20 and After]]</f>
        <v>3699.8476999999998</v>
      </c>
      <c r="DS250" s="60">
        <v>0</v>
      </c>
      <c r="DT250" s="60">
        <v>0</v>
      </c>
      <c r="DU250" s="60">
        <v>0</v>
      </c>
      <c r="DV250" s="60">
        <v>0</v>
      </c>
      <c r="DW250" s="74">
        <v>0</v>
      </c>
      <c r="DX250" s="74">
        <v>0</v>
      </c>
      <c r="DY250" s="74">
        <v>4</v>
      </c>
      <c r="DZ250" s="74">
        <v>59</v>
      </c>
      <c r="EA250" s="74">
        <v>0</v>
      </c>
      <c r="EB250" s="74">
        <v>0</v>
      </c>
      <c r="EC250" s="74">
        <v>4</v>
      </c>
      <c r="ED250" s="74">
        <v>59</v>
      </c>
      <c r="EE250" s="74">
        <v>0</v>
      </c>
      <c r="EF250" s="74">
        <v>0</v>
      </c>
      <c r="EG250" s="74">
        <v>100</v>
      </c>
      <c r="EH250" s="74">
        <v>100</v>
      </c>
      <c r="EI250" s="8">
        <f>Table2[[#This Row],[Total Industrial Employees FY20]]+Table2[[#This Row],[Total Restaurant Employees FY20]]+Table2[[#This Row],[Total Retail Employees FY20]]+Table2[[#This Row],[Total Other Employees FY20]]</f>
        <v>63</v>
      </c>
      <c r="EJ250" s="8">
        <f>Table2[[#This Row],[Number of Industrial Employees Earning More than Living Wage FY20]]+Table2[[#This Row],[Number of Restaurant Employees Earning More than Living Wage FY20]]+Table2[[#This Row],[Number of Retail Employees Earning More than Living Wage FY20]]+Table2[[#This Row],[Number of Other Employees Earning More than Living Wage FY20]]</f>
        <v>63</v>
      </c>
      <c r="EK250" s="72">
        <f>Table2[[#This Row],[Total Employees Earning More than Living Wage FY20]]/Table2[[#This Row],[Total Jobs FY20]]</f>
        <v>1</v>
      </c>
    </row>
    <row r="251" spans="1:141" x14ac:dyDescent="0.25">
      <c r="A251" s="9">
        <v>92417</v>
      </c>
      <c r="B251" s="11" t="s">
        <v>168</v>
      </c>
      <c r="C251" s="11" t="s">
        <v>622</v>
      </c>
      <c r="D251" s="11" t="s">
        <v>1047</v>
      </c>
      <c r="E251" s="15">
        <v>49</v>
      </c>
      <c r="F251" s="7">
        <v>2829</v>
      </c>
      <c r="G251" s="7">
        <v>31</v>
      </c>
      <c r="H251" s="7">
        <v>58860</v>
      </c>
      <c r="I251" s="7">
        <v>37500</v>
      </c>
      <c r="J251" s="7">
        <v>443142</v>
      </c>
      <c r="K251" s="11" t="s">
        <v>1048</v>
      </c>
      <c r="L251" s="11" t="s">
        <v>1086</v>
      </c>
      <c r="M251" s="11" t="s">
        <v>1087</v>
      </c>
      <c r="N251" s="18">
        <v>2700000</v>
      </c>
      <c r="O251" s="11" t="s">
        <v>1658</v>
      </c>
      <c r="P251" s="8">
        <v>12</v>
      </c>
      <c r="Q251" s="8">
        <v>0</v>
      </c>
      <c r="R251" s="8">
        <v>65</v>
      </c>
      <c r="S251" s="8">
        <v>0</v>
      </c>
      <c r="T251" s="8">
        <v>0</v>
      </c>
      <c r="U251" s="8">
        <v>77</v>
      </c>
      <c r="V251" s="8">
        <v>71</v>
      </c>
      <c r="W251" s="8">
        <v>0</v>
      </c>
      <c r="X251" s="8">
        <v>0</v>
      </c>
      <c r="Y251" s="8">
        <v>0</v>
      </c>
      <c r="Z251" s="8">
        <v>140</v>
      </c>
      <c r="AA251" s="19">
        <v>24</v>
      </c>
      <c r="AB251" s="8">
        <v>0</v>
      </c>
      <c r="AC251" s="8">
        <v>10</v>
      </c>
      <c r="AD251" s="8">
        <v>24</v>
      </c>
      <c r="AE251" s="8">
        <v>43</v>
      </c>
      <c r="AF251" s="8">
        <v>67.532467532467535</v>
      </c>
      <c r="AG251" s="8" t="s">
        <v>1686</v>
      </c>
      <c r="AH251" s="8" t="s">
        <v>1687</v>
      </c>
      <c r="AI251" s="60">
        <v>46.298999999999999</v>
      </c>
      <c r="AJ251" s="60">
        <v>429.39109999999999</v>
      </c>
      <c r="AK251" s="60">
        <v>46.181600000000003</v>
      </c>
      <c r="AL251" s="60">
        <f>Table2[[#This Row],[Company Direct Land Through FY20]]+Table2[[#This Row],[Company Direct Land FY20 and After]]</f>
        <v>475.5727</v>
      </c>
      <c r="AM251" s="60">
        <v>79.876999999999995</v>
      </c>
      <c r="AN251" s="60">
        <v>438.11279999999999</v>
      </c>
      <c r="AO251" s="60">
        <v>79.674400000000006</v>
      </c>
      <c r="AP251" s="60">
        <f>Table2[[#This Row],[Company Direct Building Through FY20]]+Table2[[#This Row],[Company Direct Building FY20 and After]]</f>
        <v>517.78719999999998</v>
      </c>
      <c r="AQ251" s="60">
        <v>0</v>
      </c>
      <c r="AR251" s="60">
        <v>30.528300000000002</v>
      </c>
      <c r="AS251" s="60">
        <v>0</v>
      </c>
      <c r="AT251" s="60">
        <f>Table2[[#This Row],[Mortgage Recording Tax Through FY20]]+Table2[[#This Row],[Mortgage Recording Tax FY20 and After]]</f>
        <v>30.528300000000002</v>
      </c>
      <c r="AU251" s="60">
        <v>70.890699999999995</v>
      </c>
      <c r="AV251" s="60">
        <v>456.98200000000003</v>
      </c>
      <c r="AW251" s="60">
        <v>70.710899999999995</v>
      </c>
      <c r="AX251" s="60">
        <f>Table2[[#This Row],[Pilot Savings Through FY20]]+Table2[[#This Row],[Pilot Savings FY20 and After]]</f>
        <v>527.69290000000001</v>
      </c>
      <c r="AY251" s="60">
        <v>0</v>
      </c>
      <c r="AZ251" s="60">
        <v>30.528300000000002</v>
      </c>
      <c r="BA251" s="60">
        <v>0</v>
      </c>
      <c r="BB251" s="60">
        <f>Table2[[#This Row],[Mortgage Recording Tax Exemption Through FY20]]+Table2[[#This Row],[Indirect and Induced Land FY20]]</f>
        <v>63.441600000000001</v>
      </c>
      <c r="BC251" s="60">
        <v>32.9133</v>
      </c>
      <c r="BD251" s="60">
        <v>217.62360000000001</v>
      </c>
      <c r="BE251" s="60">
        <v>32.829799999999999</v>
      </c>
      <c r="BF251" s="60">
        <f>Table2[[#This Row],[Indirect and Induced Land Through FY20]]+Table2[[#This Row],[Indirect and Induced Land FY20 and After]]</f>
        <v>250.45340000000002</v>
      </c>
      <c r="BG251" s="60">
        <v>116.6925</v>
      </c>
      <c r="BH251" s="60">
        <v>771.57460000000003</v>
      </c>
      <c r="BI251" s="60">
        <v>116.3963</v>
      </c>
      <c r="BJ251" s="60">
        <f>Table2[[#This Row],[Indirect and Induced Building Through FY20]]+Table2[[#This Row],[Indirect and Induced Building FY20 and After]]</f>
        <v>887.97090000000003</v>
      </c>
      <c r="BK251" s="60">
        <v>204.89109999999999</v>
      </c>
      <c r="BL251" s="60">
        <v>1399.7201</v>
      </c>
      <c r="BM251" s="60">
        <v>204.37119999999999</v>
      </c>
      <c r="BN251" s="60">
        <f>Table2[[#This Row],[TOTAL Real Property Related Taxes Through FY20]]+Table2[[#This Row],[TOTAL Real Property Related Taxes FY20 and After]]</f>
        <v>1604.0913</v>
      </c>
      <c r="BO251" s="60">
        <v>234.2868</v>
      </c>
      <c r="BP251" s="60">
        <v>2049.2602000000002</v>
      </c>
      <c r="BQ251" s="60">
        <v>233.69239999999999</v>
      </c>
      <c r="BR251" s="60">
        <f>Table2[[#This Row],[Company Direct Through FY20]]+Table2[[#This Row],[Company Direct FY20 and After]]</f>
        <v>2282.9526000000001</v>
      </c>
      <c r="BS251" s="60">
        <v>0</v>
      </c>
      <c r="BT251" s="60">
        <v>27.999199999999998</v>
      </c>
      <c r="BU251" s="60">
        <v>0</v>
      </c>
      <c r="BV251" s="60">
        <f>Table2[[#This Row],[Sales Tax Exemption Through FY20]]+Table2[[#This Row],[Sales Tax Exemption FY20 and After]]</f>
        <v>27.999199999999998</v>
      </c>
      <c r="BW251" s="60">
        <v>0</v>
      </c>
      <c r="BX251" s="60">
        <v>0</v>
      </c>
      <c r="BY251" s="60">
        <v>0</v>
      </c>
      <c r="BZ251" s="60">
        <f>Table2[[#This Row],[Energy Tax Savings Through FY20]]+Table2[[#This Row],[Energy Tax Savings FY20 and After]]</f>
        <v>0</v>
      </c>
      <c r="CA251" s="60">
        <v>0</v>
      </c>
      <c r="CB251" s="60">
        <v>0</v>
      </c>
      <c r="CC251" s="60">
        <v>0</v>
      </c>
      <c r="CD251" s="60">
        <f>Table2[[#This Row],[Tax Exempt Bond Savings Through FY20]]+Table2[[#This Row],[Tax Exempt Bond Savings FY20 and After]]</f>
        <v>0</v>
      </c>
      <c r="CE251" s="60">
        <v>162.92910000000001</v>
      </c>
      <c r="CF251" s="60">
        <v>1414.296</v>
      </c>
      <c r="CG251" s="60">
        <v>162.51580000000001</v>
      </c>
      <c r="CH251" s="60">
        <f>Table2[[#This Row],[Indirect and Induced Through FY20]]+Table2[[#This Row],[Indirect and Induced FY20 and After]]</f>
        <v>1576.8117999999999</v>
      </c>
      <c r="CI251" s="60">
        <v>397.21589999999998</v>
      </c>
      <c r="CJ251" s="60">
        <v>3435.5569999999998</v>
      </c>
      <c r="CK251" s="60">
        <v>396.20819999999998</v>
      </c>
      <c r="CL251" s="60">
        <f>Table2[[#This Row],[TOTAL Income Consumption Use Taxes Through FY20]]+Table2[[#This Row],[TOTAL Income Consumption Use Taxes FY20 and After]]</f>
        <v>3831.7651999999998</v>
      </c>
      <c r="CM251" s="60">
        <v>70.890699999999995</v>
      </c>
      <c r="CN251" s="60">
        <v>515.5095</v>
      </c>
      <c r="CO251" s="60">
        <v>70.710899999999995</v>
      </c>
      <c r="CP251" s="60">
        <f>Table2[[#This Row],[Assistance Provided Through FY20]]+Table2[[#This Row],[Assistance Provided FY20 and After]]</f>
        <v>586.22040000000004</v>
      </c>
      <c r="CQ251" s="60">
        <v>0</v>
      </c>
      <c r="CR251" s="60">
        <v>0</v>
      </c>
      <c r="CS251" s="60">
        <v>0</v>
      </c>
      <c r="CT251" s="60">
        <f>Table2[[#This Row],[Recapture Cancellation Reduction Amount Through FY20]]+Table2[[#This Row],[Recapture Cancellation Reduction Amount FY20 and After]]</f>
        <v>0</v>
      </c>
      <c r="CU251" s="60">
        <v>0</v>
      </c>
      <c r="CV251" s="60">
        <v>0</v>
      </c>
      <c r="CW251" s="60">
        <v>0</v>
      </c>
      <c r="CX251" s="60">
        <f>Table2[[#This Row],[Penalty Paid Through FY20]]+Table2[[#This Row],[Penalty Paid FY20 and After]]</f>
        <v>0</v>
      </c>
      <c r="CY251" s="60">
        <v>70.890699999999995</v>
      </c>
      <c r="CZ251" s="60">
        <v>515.5095</v>
      </c>
      <c r="DA251" s="60">
        <v>70.710899999999995</v>
      </c>
      <c r="DB251" s="60">
        <f>Table2[[#This Row],[TOTAL Assistance Net of Recapture Penalties Through FY20]]+Table2[[#This Row],[TOTAL Assistance Net of Recapture Penalties FY20 and After]]</f>
        <v>586.22040000000004</v>
      </c>
      <c r="DC251" s="60">
        <v>360.46280000000002</v>
      </c>
      <c r="DD251" s="60">
        <v>2947.2923999999998</v>
      </c>
      <c r="DE251" s="60">
        <v>359.54840000000002</v>
      </c>
      <c r="DF251" s="60">
        <f>Table2[[#This Row],[Company Direct Tax Revenue Before Assistance Through FY20]]+Table2[[#This Row],[Company Direct Tax Revenue Before Assistance FY20 and After]]</f>
        <v>3306.8407999999999</v>
      </c>
      <c r="DG251" s="60">
        <v>312.53489999999999</v>
      </c>
      <c r="DH251" s="60">
        <v>2403.4942000000001</v>
      </c>
      <c r="DI251" s="60">
        <v>311.74189999999999</v>
      </c>
      <c r="DJ251" s="60">
        <f>Table2[[#This Row],[Indirect and Induced Tax Revenues FY20 and After]]+Table2[[#This Row],[Indirect and Induced Tax Revenues Through FY20]]</f>
        <v>2715.2361000000001</v>
      </c>
      <c r="DK251" s="60">
        <v>672.99770000000001</v>
      </c>
      <c r="DL251" s="60">
        <v>5350.7866000000004</v>
      </c>
      <c r="DM251" s="60">
        <v>671.2903</v>
      </c>
      <c r="DN251" s="60">
        <f>Table2[[#This Row],[TOTAL Tax Revenues Before Assistance FY20 and After]]+Table2[[#This Row],[TOTAL Tax Revenues Before Assistance Through FY20]]</f>
        <v>6022.0769</v>
      </c>
      <c r="DO251" s="60">
        <v>602.10699999999997</v>
      </c>
      <c r="DP251" s="60">
        <v>4835.2771000000002</v>
      </c>
      <c r="DQ251" s="60">
        <v>600.57939999999996</v>
      </c>
      <c r="DR251" s="60">
        <f>Table2[[#This Row],[TOTAL Tax Revenues Net of Assistance Recapture and Penalty Through FY20]]+Table2[[#This Row],[TOTAL Tax Revenues Net of Assistance Recapture and Penalty FY20 and After]]</f>
        <v>5435.8564999999999</v>
      </c>
      <c r="DS251" s="60">
        <v>0</v>
      </c>
      <c r="DT251" s="60">
        <v>0</v>
      </c>
      <c r="DU251" s="60">
        <v>0</v>
      </c>
      <c r="DV251" s="60">
        <v>0</v>
      </c>
      <c r="DW251" s="74">
        <v>0</v>
      </c>
      <c r="DX251" s="74">
        <v>0</v>
      </c>
      <c r="DY251" s="74">
        <v>0</v>
      </c>
      <c r="DZ251" s="74">
        <v>77</v>
      </c>
      <c r="EA251" s="74">
        <v>0</v>
      </c>
      <c r="EB251" s="74">
        <v>0</v>
      </c>
      <c r="EC251" s="74">
        <v>0</v>
      </c>
      <c r="ED251" s="74">
        <v>77</v>
      </c>
      <c r="EE251" s="74">
        <v>0</v>
      </c>
      <c r="EF251" s="74">
        <v>0</v>
      </c>
      <c r="EG251" s="74">
        <v>0</v>
      </c>
      <c r="EH251" s="74">
        <v>100</v>
      </c>
      <c r="EI251" s="8">
        <f>Table2[[#This Row],[Total Industrial Employees FY20]]+Table2[[#This Row],[Total Restaurant Employees FY20]]+Table2[[#This Row],[Total Retail Employees FY20]]+Table2[[#This Row],[Total Other Employees FY20]]</f>
        <v>77</v>
      </c>
      <c r="EJ251" s="8">
        <f>Table2[[#This Row],[Number of Industrial Employees Earning More than Living Wage FY20]]+Table2[[#This Row],[Number of Restaurant Employees Earning More than Living Wage FY20]]+Table2[[#This Row],[Number of Retail Employees Earning More than Living Wage FY20]]+Table2[[#This Row],[Number of Other Employees Earning More than Living Wage FY20]]</f>
        <v>77</v>
      </c>
      <c r="EK251" s="72">
        <f>Table2[[#This Row],[Total Employees Earning More than Living Wage FY20]]/Table2[[#This Row],[Total Jobs FY20]]</f>
        <v>1</v>
      </c>
    </row>
    <row r="252" spans="1:141" x14ac:dyDescent="0.25">
      <c r="A252" s="9">
        <v>93179</v>
      </c>
      <c r="B252" s="11" t="s">
        <v>296</v>
      </c>
      <c r="C252" s="11" t="s">
        <v>749</v>
      </c>
      <c r="D252" s="11" t="s">
        <v>1045</v>
      </c>
      <c r="E252" s="15">
        <v>30</v>
      </c>
      <c r="F252" s="7">
        <v>2602</v>
      </c>
      <c r="G252" s="7">
        <v>220</v>
      </c>
      <c r="H252" s="7">
        <v>68000</v>
      </c>
      <c r="I252" s="7">
        <v>57430</v>
      </c>
      <c r="J252" s="7">
        <v>424430</v>
      </c>
      <c r="K252" s="11" t="s">
        <v>1048</v>
      </c>
      <c r="L252" s="11" t="s">
        <v>1246</v>
      </c>
      <c r="M252" s="11" t="s">
        <v>1225</v>
      </c>
      <c r="N252" s="18">
        <v>540288</v>
      </c>
      <c r="O252" s="11" t="s">
        <v>1662</v>
      </c>
      <c r="P252" s="8">
        <v>13</v>
      </c>
      <c r="Q252" s="8">
        <v>0</v>
      </c>
      <c r="R252" s="8">
        <v>37</v>
      </c>
      <c r="S252" s="8">
        <v>0</v>
      </c>
      <c r="T252" s="8">
        <v>96</v>
      </c>
      <c r="U252" s="8">
        <v>146</v>
      </c>
      <c r="V252" s="8">
        <v>139</v>
      </c>
      <c r="W252" s="8">
        <v>0</v>
      </c>
      <c r="X252" s="8">
        <v>0</v>
      </c>
      <c r="Y252" s="8">
        <v>86</v>
      </c>
      <c r="Z252" s="8">
        <v>10</v>
      </c>
      <c r="AA252" s="19">
        <v>0</v>
      </c>
      <c r="AB252" s="8">
        <v>0</v>
      </c>
      <c r="AC252" s="8">
        <v>0</v>
      </c>
      <c r="AD252" s="8">
        <v>0</v>
      </c>
      <c r="AE252" s="8">
        <v>0</v>
      </c>
      <c r="AF252" s="8">
        <v>96.575342465753423</v>
      </c>
      <c r="AG252" s="8" t="s">
        <v>1686</v>
      </c>
      <c r="AH252" s="8" t="s">
        <v>1687</v>
      </c>
      <c r="AI252" s="60">
        <v>76.108199999999997</v>
      </c>
      <c r="AJ252" s="60">
        <v>611.61320000000001</v>
      </c>
      <c r="AK252" s="60">
        <v>351.63229999999999</v>
      </c>
      <c r="AL252" s="60">
        <f>Table2[[#This Row],[Company Direct Land Through FY20]]+Table2[[#This Row],[Company Direct Land FY20 and After]]</f>
        <v>963.24549999999999</v>
      </c>
      <c r="AM252" s="60">
        <v>141.34379999999999</v>
      </c>
      <c r="AN252" s="60">
        <v>994.66489999999999</v>
      </c>
      <c r="AO252" s="60">
        <v>653.03110000000004</v>
      </c>
      <c r="AP252" s="60">
        <f>Table2[[#This Row],[Company Direct Building Through FY20]]+Table2[[#This Row],[Company Direct Building FY20 and After]]</f>
        <v>1647.6959999999999</v>
      </c>
      <c r="AQ252" s="60">
        <v>0</v>
      </c>
      <c r="AR252" s="60">
        <v>0</v>
      </c>
      <c r="AS252" s="60">
        <v>0</v>
      </c>
      <c r="AT252" s="60">
        <f>Table2[[#This Row],[Mortgage Recording Tax Through FY20]]+Table2[[#This Row],[Mortgage Recording Tax FY20 and After]]</f>
        <v>0</v>
      </c>
      <c r="AU252" s="60">
        <v>152.60329999999999</v>
      </c>
      <c r="AV252" s="60">
        <v>772.04859999999996</v>
      </c>
      <c r="AW252" s="60">
        <v>705.05219999999997</v>
      </c>
      <c r="AX252" s="60">
        <f>Table2[[#This Row],[Pilot Savings Through FY20]]+Table2[[#This Row],[Pilot Savings FY20 and After]]</f>
        <v>1477.1007999999999</v>
      </c>
      <c r="AY252" s="60">
        <v>0</v>
      </c>
      <c r="AZ252" s="60">
        <v>0</v>
      </c>
      <c r="BA252" s="60">
        <v>0</v>
      </c>
      <c r="BB252" s="60">
        <f>Table2[[#This Row],[Mortgage Recording Tax Exemption Through FY20]]+Table2[[#This Row],[Indirect and Induced Land FY20]]</f>
        <v>236.1576</v>
      </c>
      <c r="BC252" s="60">
        <v>236.1576</v>
      </c>
      <c r="BD252" s="60">
        <v>1129.1054999999999</v>
      </c>
      <c r="BE252" s="60">
        <v>1091.0858000000001</v>
      </c>
      <c r="BF252" s="60">
        <f>Table2[[#This Row],[Indirect and Induced Land Through FY20]]+Table2[[#This Row],[Indirect and Induced Land FY20 and After]]</f>
        <v>2220.1913</v>
      </c>
      <c r="BG252" s="60">
        <v>837.28589999999997</v>
      </c>
      <c r="BH252" s="60">
        <v>4003.1923000000002</v>
      </c>
      <c r="BI252" s="60">
        <v>3868.3964000000001</v>
      </c>
      <c r="BJ252" s="60">
        <f>Table2[[#This Row],[Indirect and Induced Building Through FY20]]+Table2[[#This Row],[Indirect and Induced Building FY20 and After]]</f>
        <v>7871.5887000000002</v>
      </c>
      <c r="BK252" s="60">
        <v>1138.2922000000001</v>
      </c>
      <c r="BL252" s="60">
        <v>5966.5272999999997</v>
      </c>
      <c r="BM252" s="60">
        <v>5259.0933999999997</v>
      </c>
      <c r="BN252" s="60">
        <f>Table2[[#This Row],[TOTAL Real Property Related Taxes Through FY20]]+Table2[[#This Row],[TOTAL Real Property Related Taxes FY20 and After]]</f>
        <v>11225.620699999999</v>
      </c>
      <c r="BO252" s="60">
        <v>1822.2501999999999</v>
      </c>
      <c r="BP252" s="60">
        <v>10800.875099999999</v>
      </c>
      <c r="BQ252" s="60">
        <v>8419.0905000000002</v>
      </c>
      <c r="BR252" s="60">
        <f>Table2[[#This Row],[Company Direct Through FY20]]+Table2[[#This Row],[Company Direct FY20 and After]]</f>
        <v>19219.9656</v>
      </c>
      <c r="BS252" s="60">
        <v>0</v>
      </c>
      <c r="BT252" s="60">
        <v>0</v>
      </c>
      <c r="BU252" s="60">
        <v>0</v>
      </c>
      <c r="BV252" s="60">
        <f>Table2[[#This Row],[Sales Tax Exemption Through FY20]]+Table2[[#This Row],[Sales Tax Exemption FY20 and After]]</f>
        <v>0</v>
      </c>
      <c r="BW252" s="60">
        <v>0</v>
      </c>
      <c r="BX252" s="60">
        <v>0</v>
      </c>
      <c r="BY252" s="60">
        <v>0</v>
      </c>
      <c r="BZ252" s="60">
        <f>Table2[[#This Row],[Energy Tax Savings Through FY20]]+Table2[[#This Row],[Energy Tax Savings FY20 and After]]</f>
        <v>0</v>
      </c>
      <c r="CA252" s="60">
        <v>0</v>
      </c>
      <c r="CB252" s="60">
        <v>0</v>
      </c>
      <c r="CC252" s="60">
        <v>0</v>
      </c>
      <c r="CD252" s="60">
        <f>Table2[[#This Row],[Tax Exempt Bond Savings Through FY20]]+Table2[[#This Row],[Tax Exempt Bond Savings FY20 and After]]</f>
        <v>0</v>
      </c>
      <c r="CE252" s="60">
        <v>1068.9875999999999</v>
      </c>
      <c r="CF252" s="60">
        <v>6114.2259999999997</v>
      </c>
      <c r="CG252" s="60">
        <v>4938.8958000000002</v>
      </c>
      <c r="CH252" s="60">
        <f>Table2[[#This Row],[Indirect and Induced Through FY20]]+Table2[[#This Row],[Indirect and Induced FY20 and After]]</f>
        <v>11053.121800000001</v>
      </c>
      <c r="CI252" s="60">
        <v>2891.2377999999999</v>
      </c>
      <c r="CJ252" s="60">
        <v>16915.1011</v>
      </c>
      <c r="CK252" s="60">
        <v>13357.9863</v>
      </c>
      <c r="CL252" s="60">
        <f>Table2[[#This Row],[TOTAL Income Consumption Use Taxes Through FY20]]+Table2[[#This Row],[TOTAL Income Consumption Use Taxes FY20 and After]]</f>
        <v>30273.0874</v>
      </c>
      <c r="CM252" s="60">
        <v>152.60329999999999</v>
      </c>
      <c r="CN252" s="60">
        <v>772.04859999999996</v>
      </c>
      <c r="CO252" s="60">
        <v>705.05219999999997</v>
      </c>
      <c r="CP252" s="60">
        <f>Table2[[#This Row],[Assistance Provided Through FY20]]+Table2[[#This Row],[Assistance Provided FY20 and After]]</f>
        <v>1477.1007999999999</v>
      </c>
      <c r="CQ252" s="60">
        <v>0</v>
      </c>
      <c r="CR252" s="60">
        <v>0</v>
      </c>
      <c r="CS252" s="60">
        <v>0</v>
      </c>
      <c r="CT252" s="60">
        <f>Table2[[#This Row],[Recapture Cancellation Reduction Amount Through FY20]]+Table2[[#This Row],[Recapture Cancellation Reduction Amount FY20 and After]]</f>
        <v>0</v>
      </c>
      <c r="CU252" s="60">
        <v>0</v>
      </c>
      <c r="CV252" s="60">
        <v>0</v>
      </c>
      <c r="CW252" s="60">
        <v>0</v>
      </c>
      <c r="CX252" s="60">
        <f>Table2[[#This Row],[Penalty Paid Through FY20]]+Table2[[#This Row],[Penalty Paid FY20 and After]]</f>
        <v>0</v>
      </c>
      <c r="CY252" s="60">
        <v>152.60329999999999</v>
      </c>
      <c r="CZ252" s="60">
        <v>772.04859999999996</v>
      </c>
      <c r="DA252" s="60">
        <v>705.05219999999997</v>
      </c>
      <c r="DB252" s="60">
        <f>Table2[[#This Row],[TOTAL Assistance Net of Recapture Penalties Through FY20]]+Table2[[#This Row],[TOTAL Assistance Net of Recapture Penalties FY20 and After]]</f>
        <v>1477.1007999999999</v>
      </c>
      <c r="DC252" s="60">
        <v>2039.7021999999999</v>
      </c>
      <c r="DD252" s="60">
        <v>12407.153200000001</v>
      </c>
      <c r="DE252" s="60">
        <v>9423.7538999999997</v>
      </c>
      <c r="DF252" s="60">
        <f>Table2[[#This Row],[Company Direct Tax Revenue Before Assistance Through FY20]]+Table2[[#This Row],[Company Direct Tax Revenue Before Assistance FY20 and After]]</f>
        <v>21830.9071</v>
      </c>
      <c r="DG252" s="60">
        <v>2142.4310999999998</v>
      </c>
      <c r="DH252" s="60">
        <v>11246.523800000001</v>
      </c>
      <c r="DI252" s="60">
        <v>9898.3780000000006</v>
      </c>
      <c r="DJ252" s="60">
        <f>Table2[[#This Row],[Indirect and Induced Tax Revenues FY20 and After]]+Table2[[#This Row],[Indirect and Induced Tax Revenues Through FY20]]</f>
        <v>21144.9018</v>
      </c>
      <c r="DK252" s="60">
        <v>4182.1333000000004</v>
      </c>
      <c r="DL252" s="60">
        <v>23653.677</v>
      </c>
      <c r="DM252" s="60">
        <v>19322.1319</v>
      </c>
      <c r="DN252" s="60">
        <f>Table2[[#This Row],[TOTAL Tax Revenues Before Assistance FY20 and After]]+Table2[[#This Row],[TOTAL Tax Revenues Before Assistance Through FY20]]</f>
        <v>42975.808900000004</v>
      </c>
      <c r="DO252" s="60">
        <v>4029.53</v>
      </c>
      <c r="DP252" s="60">
        <v>22881.628400000001</v>
      </c>
      <c r="DQ252" s="60">
        <v>18617.079699999998</v>
      </c>
      <c r="DR252" s="60">
        <f>Table2[[#This Row],[TOTAL Tax Revenues Net of Assistance Recapture and Penalty Through FY20]]+Table2[[#This Row],[TOTAL Tax Revenues Net of Assistance Recapture and Penalty FY20 and After]]</f>
        <v>41498.708100000003</v>
      </c>
      <c r="DS252" s="60">
        <v>0</v>
      </c>
      <c r="DT252" s="60">
        <v>0</v>
      </c>
      <c r="DU252" s="60">
        <v>0</v>
      </c>
      <c r="DV252" s="60">
        <v>0</v>
      </c>
      <c r="DW252" s="74">
        <v>0</v>
      </c>
      <c r="DX252" s="74">
        <v>0</v>
      </c>
      <c r="DY252" s="74">
        <v>0</v>
      </c>
      <c r="DZ252" s="74">
        <v>146</v>
      </c>
      <c r="EA252" s="74">
        <v>0</v>
      </c>
      <c r="EB252" s="74">
        <v>0</v>
      </c>
      <c r="EC252" s="74">
        <v>0</v>
      </c>
      <c r="ED252" s="74">
        <v>146</v>
      </c>
      <c r="EE252" s="74">
        <v>0</v>
      </c>
      <c r="EF252" s="74">
        <v>0</v>
      </c>
      <c r="EG252" s="74">
        <v>0</v>
      </c>
      <c r="EH252" s="74">
        <v>100</v>
      </c>
      <c r="EI252" s="8">
        <f>Table2[[#This Row],[Total Industrial Employees FY20]]+Table2[[#This Row],[Total Restaurant Employees FY20]]+Table2[[#This Row],[Total Retail Employees FY20]]+Table2[[#This Row],[Total Other Employees FY20]]</f>
        <v>146</v>
      </c>
      <c r="EJ252" s="8">
        <f>Table2[[#This Row],[Number of Industrial Employees Earning More than Living Wage FY20]]+Table2[[#This Row],[Number of Restaurant Employees Earning More than Living Wage FY20]]+Table2[[#This Row],[Number of Retail Employees Earning More than Living Wage FY20]]+Table2[[#This Row],[Number of Other Employees Earning More than Living Wage FY20]]</f>
        <v>146</v>
      </c>
      <c r="EK252" s="72">
        <f>Table2[[#This Row],[Total Employees Earning More than Living Wage FY20]]/Table2[[#This Row],[Total Jobs FY20]]</f>
        <v>1</v>
      </c>
    </row>
    <row r="253" spans="1:141" x14ac:dyDescent="0.25">
      <c r="A253" s="9">
        <v>93448</v>
      </c>
      <c r="B253" s="11" t="s">
        <v>350</v>
      </c>
      <c r="C253" s="11" t="s">
        <v>803</v>
      </c>
      <c r="D253" s="11" t="s">
        <v>1045</v>
      </c>
      <c r="E253" s="15">
        <v>26</v>
      </c>
      <c r="F253" s="7">
        <v>458</v>
      </c>
      <c r="G253" s="7">
        <v>90</v>
      </c>
      <c r="H253" s="7">
        <v>17000</v>
      </c>
      <c r="I253" s="7">
        <v>19250</v>
      </c>
      <c r="J253" s="7">
        <v>337122</v>
      </c>
      <c r="K253" s="11" t="s">
        <v>1048</v>
      </c>
      <c r="L253" s="11" t="s">
        <v>1316</v>
      </c>
      <c r="M253" s="11" t="s">
        <v>1311</v>
      </c>
      <c r="N253" s="18">
        <v>4050000</v>
      </c>
      <c r="O253" s="11" t="s">
        <v>1658</v>
      </c>
      <c r="P253" s="8">
        <v>0</v>
      </c>
      <c r="Q253" s="8">
        <v>0</v>
      </c>
      <c r="R253" s="8">
        <v>11</v>
      </c>
      <c r="S253" s="8">
        <v>0</v>
      </c>
      <c r="T253" s="8">
        <v>0</v>
      </c>
      <c r="U253" s="8">
        <v>11</v>
      </c>
      <c r="V253" s="8">
        <v>11</v>
      </c>
      <c r="W253" s="8">
        <v>0</v>
      </c>
      <c r="X253" s="8">
        <v>0</v>
      </c>
      <c r="Y253" s="8">
        <v>0</v>
      </c>
      <c r="Z253" s="8">
        <v>6</v>
      </c>
      <c r="AA253" s="19">
        <v>0</v>
      </c>
      <c r="AB253" s="8">
        <v>0</v>
      </c>
      <c r="AC253" s="8">
        <v>0</v>
      </c>
      <c r="AD253" s="8">
        <v>0</v>
      </c>
      <c r="AE253" s="8">
        <v>0</v>
      </c>
      <c r="AF253" s="8">
        <v>100</v>
      </c>
      <c r="AG253" s="8" t="s">
        <v>1686</v>
      </c>
      <c r="AH253" s="8" t="s">
        <v>1687</v>
      </c>
      <c r="AI253" s="60">
        <v>23.666</v>
      </c>
      <c r="AJ253" s="60">
        <v>187.983</v>
      </c>
      <c r="AK253" s="60">
        <v>176.8682</v>
      </c>
      <c r="AL253" s="60">
        <f>Table2[[#This Row],[Company Direct Land Through FY20]]+Table2[[#This Row],[Company Direct Land FY20 and After]]</f>
        <v>364.85120000000001</v>
      </c>
      <c r="AM253" s="60">
        <v>53.503799999999998</v>
      </c>
      <c r="AN253" s="60">
        <v>282.91129999999998</v>
      </c>
      <c r="AO253" s="60">
        <v>399.8612</v>
      </c>
      <c r="AP253" s="60">
        <f>Table2[[#This Row],[Company Direct Building Through FY20]]+Table2[[#This Row],[Company Direct Building FY20 and After]]</f>
        <v>682.77250000000004</v>
      </c>
      <c r="AQ253" s="60">
        <v>0</v>
      </c>
      <c r="AR253" s="60">
        <v>64.310400000000001</v>
      </c>
      <c r="AS253" s="60">
        <v>0</v>
      </c>
      <c r="AT253" s="60">
        <f>Table2[[#This Row],[Mortgage Recording Tax Through FY20]]+Table2[[#This Row],[Mortgage Recording Tax FY20 and After]]</f>
        <v>64.310400000000001</v>
      </c>
      <c r="AU253" s="60">
        <v>44.198900000000002</v>
      </c>
      <c r="AV253" s="60">
        <v>125.87649999999999</v>
      </c>
      <c r="AW253" s="60">
        <v>330.32139999999998</v>
      </c>
      <c r="AX253" s="60">
        <f>Table2[[#This Row],[Pilot Savings Through FY20]]+Table2[[#This Row],[Pilot Savings FY20 and After]]</f>
        <v>456.1979</v>
      </c>
      <c r="AY253" s="60">
        <v>0</v>
      </c>
      <c r="AZ253" s="60">
        <v>64.310400000000001</v>
      </c>
      <c r="BA253" s="60">
        <v>0</v>
      </c>
      <c r="BB253" s="60">
        <f>Table2[[#This Row],[Mortgage Recording Tax Exemption Through FY20]]+Table2[[#This Row],[Indirect and Induced Land FY20]]</f>
        <v>72.584299999999999</v>
      </c>
      <c r="BC253" s="60">
        <v>8.2738999999999994</v>
      </c>
      <c r="BD253" s="60">
        <v>168.60820000000001</v>
      </c>
      <c r="BE253" s="60">
        <v>61.834899999999998</v>
      </c>
      <c r="BF253" s="60">
        <f>Table2[[#This Row],[Indirect and Induced Land Through FY20]]+Table2[[#This Row],[Indirect and Induced Land FY20 and After]]</f>
        <v>230.44310000000002</v>
      </c>
      <c r="BG253" s="60">
        <v>29.334900000000001</v>
      </c>
      <c r="BH253" s="60">
        <v>597.7921</v>
      </c>
      <c r="BI253" s="60">
        <v>219.2347</v>
      </c>
      <c r="BJ253" s="60">
        <f>Table2[[#This Row],[Indirect and Induced Building Through FY20]]+Table2[[#This Row],[Indirect and Induced Building FY20 and After]]</f>
        <v>817.02679999999998</v>
      </c>
      <c r="BK253" s="60">
        <v>70.579700000000003</v>
      </c>
      <c r="BL253" s="60">
        <v>1111.4181000000001</v>
      </c>
      <c r="BM253" s="60">
        <v>527.47760000000005</v>
      </c>
      <c r="BN253" s="60">
        <f>Table2[[#This Row],[TOTAL Real Property Related Taxes Through FY20]]+Table2[[#This Row],[TOTAL Real Property Related Taxes FY20 and After]]</f>
        <v>1638.8957</v>
      </c>
      <c r="BO253" s="60">
        <v>89.217200000000005</v>
      </c>
      <c r="BP253" s="60">
        <v>1989.5422000000001</v>
      </c>
      <c r="BQ253" s="60">
        <v>666.76639999999998</v>
      </c>
      <c r="BR253" s="60">
        <f>Table2[[#This Row],[Company Direct Through FY20]]+Table2[[#This Row],[Company Direct FY20 and After]]</f>
        <v>2656.3086000000003</v>
      </c>
      <c r="BS253" s="60">
        <v>0</v>
      </c>
      <c r="BT253" s="60">
        <v>2.6267999999999998</v>
      </c>
      <c r="BU253" s="60">
        <v>0</v>
      </c>
      <c r="BV253" s="60">
        <f>Table2[[#This Row],[Sales Tax Exemption Through FY20]]+Table2[[#This Row],[Sales Tax Exemption FY20 and After]]</f>
        <v>2.6267999999999998</v>
      </c>
      <c r="BW253" s="60">
        <v>0</v>
      </c>
      <c r="BX253" s="60">
        <v>0</v>
      </c>
      <c r="BY253" s="60">
        <v>0</v>
      </c>
      <c r="BZ253" s="60">
        <f>Table2[[#This Row],[Energy Tax Savings Through FY20]]+Table2[[#This Row],[Energy Tax Savings FY20 and After]]</f>
        <v>0</v>
      </c>
      <c r="CA253" s="60">
        <v>0</v>
      </c>
      <c r="CB253" s="60">
        <v>0</v>
      </c>
      <c r="CC253" s="60">
        <v>0</v>
      </c>
      <c r="CD253" s="60">
        <f>Table2[[#This Row],[Tax Exempt Bond Savings Through FY20]]+Table2[[#This Row],[Tax Exempt Bond Savings FY20 and After]]</f>
        <v>0</v>
      </c>
      <c r="CE253" s="60">
        <v>37.4527</v>
      </c>
      <c r="CF253" s="60">
        <v>882.30799999999999</v>
      </c>
      <c r="CG253" s="60">
        <v>279.90339999999998</v>
      </c>
      <c r="CH253" s="60">
        <f>Table2[[#This Row],[Indirect and Induced Through FY20]]+Table2[[#This Row],[Indirect and Induced FY20 and After]]</f>
        <v>1162.2113999999999</v>
      </c>
      <c r="CI253" s="60">
        <v>126.6699</v>
      </c>
      <c r="CJ253" s="60">
        <v>2869.2233999999999</v>
      </c>
      <c r="CK253" s="60">
        <v>946.66980000000001</v>
      </c>
      <c r="CL253" s="60">
        <f>Table2[[#This Row],[TOTAL Income Consumption Use Taxes Through FY20]]+Table2[[#This Row],[TOTAL Income Consumption Use Taxes FY20 and After]]</f>
        <v>3815.8932</v>
      </c>
      <c r="CM253" s="60">
        <v>44.198900000000002</v>
      </c>
      <c r="CN253" s="60">
        <v>192.81370000000001</v>
      </c>
      <c r="CO253" s="60">
        <v>330.32139999999998</v>
      </c>
      <c r="CP253" s="60">
        <f>Table2[[#This Row],[Assistance Provided Through FY20]]+Table2[[#This Row],[Assistance Provided FY20 and After]]</f>
        <v>523.13509999999997</v>
      </c>
      <c r="CQ253" s="60">
        <v>0</v>
      </c>
      <c r="CR253" s="60">
        <v>0</v>
      </c>
      <c r="CS253" s="60">
        <v>0</v>
      </c>
      <c r="CT253" s="60">
        <f>Table2[[#This Row],[Recapture Cancellation Reduction Amount Through FY20]]+Table2[[#This Row],[Recapture Cancellation Reduction Amount FY20 and After]]</f>
        <v>0</v>
      </c>
      <c r="CU253" s="60">
        <v>0</v>
      </c>
      <c r="CV253" s="60">
        <v>0</v>
      </c>
      <c r="CW253" s="60">
        <v>0</v>
      </c>
      <c r="CX253" s="60">
        <f>Table2[[#This Row],[Penalty Paid Through FY20]]+Table2[[#This Row],[Penalty Paid FY20 and After]]</f>
        <v>0</v>
      </c>
      <c r="CY253" s="60">
        <v>44.198900000000002</v>
      </c>
      <c r="CZ253" s="60">
        <v>192.81370000000001</v>
      </c>
      <c r="DA253" s="60">
        <v>330.32139999999998</v>
      </c>
      <c r="DB253" s="60">
        <f>Table2[[#This Row],[TOTAL Assistance Net of Recapture Penalties Through FY20]]+Table2[[#This Row],[TOTAL Assistance Net of Recapture Penalties FY20 and After]]</f>
        <v>523.13509999999997</v>
      </c>
      <c r="DC253" s="60">
        <v>166.387</v>
      </c>
      <c r="DD253" s="60">
        <v>2524.7469000000001</v>
      </c>
      <c r="DE253" s="60">
        <v>1243.4957999999999</v>
      </c>
      <c r="DF253" s="60">
        <f>Table2[[#This Row],[Company Direct Tax Revenue Before Assistance Through FY20]]+Table2[[#This Row],[Company Direct Tax Revenue Before Assistance FY20 and After]]</f>
        <v>3768.2426999999998</v>
      </c>
      <c r="DG253" s="60">
        <v>75.061499999999995</v>
      </c>
      <c r="DH253" s="60">
        <v>1648.7083</v>
      </c>
      <c r="DI253" s="60">
        <v>560.97299999999996</v>
      </c>
      <c r="DJ253" s="60">
        <f>Table2[[#This Row],[Indirect and Induced Tax Revenues FY20 and After]]+Table2[[#This Row],[Indirect and Induced Tax Revenues Through FY20]]</f>
        <v>2209.6813000000002</v>
      </c>
      <c r="DK253" s="60">
        <v>241.4485</v>
      </c>
      <c r="DL253" s="60">
        <v>4173.4552000000003</v>
      </c>
      <c r="DM253" s="60">
        <v>1804.4688000000001</v>
      </c>
      <c r="DN253" s="60">
        <f>Table2[[#This Row],[TOTAL Tax Revenues Before Assistance FY20 and After]]+Table2[[#This Row],[TOTAL Tax Revenues Before Assistance Through FY20]]</f>
        <v>5977.9240000000009</v>
      </c>
      <c r="DO253" s="60">
        <v>197.24959999999999</v>
      </c>
      <c r="DP253" s="60">
        <v>3980.6415000000002</v>
      </c>
      <c r="DQ253" s="60">
        <v>1474.1474000000001</v>
      </c>
      <c r="DR253" s="60">
        <f>Table2[[#This Row],[TOTAL Tax Revenues Net of Assistance Recapture and Penalty Through FY20]]+Table2[[#This Row],[TOTAL Tax Revenues Net of Assistance Recapture and Penalty FY20 and After]]</f>
        <v>5454.7889000000005</v>
      </c>
      <c r="DS253" s="60">
        <v>0</v>
      </c>
      <c r="DT253" s="60">
        <v>0</v>
      </c>
      <c r="DU253" s="60">
        <v>0</v>
      </c>
      <c r="DV253" s="60">
        <v>0</v>
      </c>
      <c r="DW253" s="74">
        <v>0</v>
      </c>
      <c r="DX253" s="74">
        <v>0</v>
      </c>
      <c r="DY253" s="74">
        <v>0</v>
      </c>
      <c r="DZ253" s="74">
        <v>0</v>
      </c>
      <c r="EA253" s="74">
        <v>0</v>
      </c>
      <c r="EB253" s="74">
        <v>0</v>
      </c>
      <c r="EC253" s="74">
        <v>0</v>
      </c>
      <c r="ED253" s="74">
        <v>0</v>
      </c>
      <c r="EE253" s="74">
        <v>0</v>
      </c>
      <c r="EF253" s="74">
        <v>0</v>
      </c>
      <c r="EG253" s="74">
        <v>0</v>
      </c>
      <c r="EH253" s="74">
        <v>0</v>
      </c>
      <c r="EI253" s="8">
        <f>Table2[[#This Row],[Total Industrial Employees FY20]]+Table2[[#This Row],[Total Restaurant Employees FY20]]+Table2[[#This Row],[Total Retail Employees FY20]]+Table2[[#This Row],[Total Other Employees FY20]]</f>
        <v>0</v>
      </c>
      <c r="EJ253" s="8">
        <f>Table2[[#This Row],[Number of Industrial Employees Earning More than Living Wage FY20]]+Table2[[#This Row],[Number of Restaurant Employees Earning More than Living Wage FY20]]+Table2[[#This Row],[Number of Retail Employees Earning More than Living Wage FY20]]+Table2[[#This Row],[Number of Other Employees Earning More than Living Wage FY20]]</f>
        <v>0</v>
      </c>
      <c r="EK253" s="72">
        <v>0</v>
      </c>
    </row>
    <row r="254" spans="1:141" x14ac:dyDescent="0.25">
      <c r="A254" s="9">
        <v>92783</v>
      </c>
      <c r="B254" s="11" t="s">
        <v>251</v>
      </c>
      <c r="C254" s="11" t="s">
        <v>705</v>
      </c>
      <c r="D254" s="11" t="s">
        <v>1045</v>
      </c>
      <c r="E254" s="15">
        <v>24</v>
      </c>
      <c r="F254" s="7">
        <v>9761</v>
      </c>
      <c r="G254" s="7">
        <v>18</v>
      </c>
      <c r="H254" s="7">
        <v>117248</v>
      </c>
      <c r="I254" s="7">
        <v>339319</v>
      </c>
      <c r="J254" s="7">
        <v>812930</v>
      </c>
      <c r="K254" s="11" t="s">
        <v>1067</v>
      </c>
      <c r="L254" s="11" t="s">
        <v>1190</v>
      </c>
      <c r="M254" s="11" t="s">
        <v>1191</v>
      </c>
      <c r="N254" s="18">
        <v>9525000</v>
      </c>
      <c r="O254" s="11" t="s">
        <v>1671</v>
      </c>
      <c r="P254" s="8">
        <v>1</v>
      </c>
      <c r="Q254" s="8">
        <v>0</v>
      </c>
      <c r="R254" s="8">
        <v>0</v>
      </c>
      <c r="S254" s="8">
        <v>0</v>
      </c>
      <c r="T254" s="8">
        <v>3</v>
      </c>
      <c r="U254" s="8">
        <v>4</v>
      </c>
      <c r="V254" s="8">
        <v>3</v>
      </c>
      <c r="W254" s="8">
        <v>0</v>
      </c>
      <c r="X254" s="8">
        <v>0</v>
      </c>
      <c r="Y254" s="8">
        <v>0</v>
      </c>
      <c r="Z254" s="8">
        <v>7</v>
      </c>
      <c r="AA254" s="19">
        <v>0</v>
      </c>
      <c r="AB254" s="8">
        <v>0</v>
      </c>
      <c r="AC254" s="8">
        <v>0</v>
      </c>
      <c r="AD254" s="8">
        <v>0</v>
      </c>
      <c r="AE254" s="8">
        <v>0</v>
      </c>
      <c r="AF254" s="8">
        <v>100</v>
      </c>
      <c r="AG254" s="8" t="s">
        <v>1686</v>
      </c>
      <c r="AH254" s="8" t="s">
        <v>1687</v>
      </c>
      <c r="AI254" s="60">
        <v>0</v>
      </c>
      <c r="AJ254" s="60">
        <v>0</v>
      </c>
      <c r="AK254" s="60">
        <v>0</v>
      </c>
      <c r="AL254" s="60">
        <f>Table2[[#This Row],[Company Direct Land Through FY20]]+Table2[[#This Row],[Company Direct Land FY20 and After]]</f>
        <v>0</v>
      </c>
      <c r="AM254" s="60">
        <v>0</v>
      </c>
      <c r="AN254" s="60">
        <v>0</v>
      </c>
      <c r="AO254" s="60">
        <v>0</v>
      </c>
      <c r="AP254" s="60">
        <f>Table2[[#This Row],[Company Direct Building Through FY20]]+Table2[[#This Row],[Company Direct Building FY20 and After]]</f>
        <v>0</v>
      </c>
      <c r="AQ254" s="60">
        <v>0</v>
      </c>
      <c r="AR254" s="60">
        <v>167.99340000000001</v>
      </c>
      <c r="AS254" s="60">
        <v>0</v>
      </c>
      <c r="AT254" s="60">
        <f>Table2[[#This Row],[Mortgage Recording Tax Through FY20]]+Table2[[#This Row],[Mortgage Recording Tax FY20 and After]]</f>
        <v>167.99340000000001</v>
      </c>
      <c r="AU254" s="60">
        <v>0</v>
      </c>
      <c r="AV254" s="60">
        <v>0</v>
      </c>
      <c r="AW254" s="60">
        <v>0</v>
      </c>
      <c r="AX254" s="60">
        <f>Table2[[#This Row],[Pilot Savings Through FY20]]+Table2[[#This Row],[Pilot Savings FY20 and After]]</f>
        <v>0</v>
      </c>
      <c r="AY254" s="60">
        <v>0</v>
      </c>
      <c r="AZ254" s="60">
        <v>167.99340000000001</v>
      </c>
      <c r="BA254" s="60">
        <v>0</v>
      </c>
      <c r="BB254" s="60">
        <f>Table2[[#This Row],[Mortgage Recording Tax Exemption Through FY20]]+Table2[[#This Row],[Indirect and Induced Land FY20]]</f>
        <v>169.5162</v>
      </c>
      <c r="BC254" s="60">
        <v>1.5227999999999999</v>
      </c>
      <c r="BD254" s="60">
        <v>109.58969999999999</v>
      </c>
      <c r="BE254" s="60">
        <v>4.8385999999999996</v>
      </c>
      <c r="BF254" s="60">
        <f>Table2[[#This Row],[Indirect and Induced Land Through FY20]]+Table2[[#This Row],[Indirect and Induced Land FY20 and After]]</f>
        <v>114.42829999999999</v>
      </c>
      <c r="BG254" s="60">
        <v>5.399</v>
      </c>
      <c r="BH254" s="60">
        <v>388.54489999999998</v>
      </c>
      <c r="BI254" s="60">
        <v>17.154800000000002</v>
      </c>
      <c r="BJ254" s="60">
        <f>Table2[[#This Row],[Indirect and Induced Building Through FY20]]+Table2[[#This Row],[Indirect and Induced Building FY20 and After]]</f>
        <v>405.69970000000001</v>
      </c>
      <c r="BK254" s="60">
        <v>6.9218000000000002</v>
      </c>
      <c r="BL254" s="60">
        <v>498.13459999999998</v>
      </c>
      <c r="BM254" s="60">
        <v>21.993400000000001</v>
      </c>
      <c r="BN254" s="60">
        <f>Table2[[#This Row],[TOTAL Real Property Related Taxes Through FY20]]+Table2[[#This Row],[TOTAL Real Property Related Taxes FY20 and After]]</f>
        <v>520.12799999999993</v>
      </c>
      <c r="BO254" s="60">
        <v>6.6567999999999996</v>
      </c>
      <c r="BP254" s="60">
        <v>529.18050000000005</v>
      </c>
      <c r="BQ254" s="60">
        <v>21.151199999999999</v>
      </c>
      <c r="BR254" s="60">
        <f>Table2[[#This Row],[Company Direct Through FY20]]+Table2[[#This Row],[Company Direct FY20 and After]]</f>
        <v>550.33170000000007</v>
      </c>
      <c r="BS254" s="60">
        <v>0</v>
      </c>
      <c r="BT254" s="60">
        <v>0</v>
      </c>
      <c r="BU254" s="60">
        <v>0</v>
      </c>
      <c r="BV254" s="60">
        <f>Table2[[#This Row],[Sales Tax Exemption Through FY20]]+Table2[[#This Row],[Sales Tax Exemption FY20 and After]]</f>
        <v>0</v>
      </c>
      <c r="BW254" s="60">
        <v>0</v>
      </c>
      <c r="BX254" s="60">
        <v>0</v>
      </c>
      <c r="BY254" s="60">
        <v>0</v>
      </c>
      <c r="BZ254" s="60">
        <f>Table2[[#This Row],[Energy Tax Savings Through FY20]]+Table2[[#This Row],[Energy Tax Savings FY20 and After]]</f>
        <v>0</v>
      </c>
      <c r="CA254" s="60">
        <v>2.9573</v>
      </c>
      <c r="CB254" s="60">
        <v>35.094099999999997</v>
      </c>
      <c r="CC254" s="60">
        <v>7.4938000000000002</v>
      </c>
      <c r="CD254" s="60">
        <f>Table2[[#This Row],[Tax Exempt Bond Savings Through FY20]]+Table2[[#This Row],[Tax Exempt Bond Savings FY20 and After]]</f>
        <v>42.587899999999998</v>
      </c>
      <c r="CE254" s="60">
        <v>6.8930999999999996</v>
      </c>
      <c r="CF254" s="60">
        <v>641.05070000000001</v>
      </c>
      <c r="CG254" s="60">
        <v>21.9024</v>
      </c>
      <c r="CH254" s="60">
        <f>Table2[[#This Row],[Indirect and Induced Through FY20]]+Table2[[#This Row],[Indirect and Induced FY20 and After]]</f>
        <v>662.95309999999995</v>
      </c>
      <c r="CI254" s="60">
        <v>10.592599999999999</v>
      </c>
      <c r="CJ254" s="60">
        <v>1135.1370999999999</v>
      </c>
      <c r="CK254" s="60">
        <v>35.559800000000003</v>
      </c>
      <c r="CL254" s="60">
        <f>Table2[[#This Row],[TOTAL Income Consumption Use Taxes Through FY20]]+Table2[[#This Row],[TOTAL Income Consumption Use Taxes FY20 and After]]</f>
        <v>1170.6968999999999</v>
      </c>
      <c r="CM254" s="60">
        <v>2.9573</v>
      </c>
      <c r="CN254" s="60">
        <v>203.08750000000001</v>
      </c>
      <c r="CO254" s="60">
        <v>7.4938000000000002</v>
      </c>
      <c r="CP254" s="60">
        <f>Table2[[#This Row],[Assistance Provided Through FY20]]+Table2[[#This Row],[Assistance Provided FY20 and After]]</f>
        <v>210.5813</v>
      </c>
      <c r="CQ254" s="60">
        <v>0</v>
      </c>
      <c r="CR254" s="60">
        <v>0</v>
      </c>
      <c r="CS254" s="60">
        <v>0</v>
      </c>
      <c r="CT254" s="60">
        <f>Table2[[#This Row],[Recapture Cancellation Reduction Amount Through FY20]]+Table2[[#This Row],[Recapture Cancellation Reduction Amount FY20 and After]]</f>
        <v>0</v>
      </c>
      <c r="CU254" s="60">
        <v>0</v>
      </c>
      <c r="CV254" s="60">
        <v>0</v>
      </c>
      <c r="CW254" s="60">
        <v>0</v>
      </c>
      <c r="CX254" s="60">
        <f>Table2[[#This Row],[Penalty Paid Through FY20]]+Table2[[#This Row],[Penalty Paid FY20 and After]]</f>
        <v>0</v>
      </c>
      <c r="CY254" s="60">
        <v>2.9573</v>
      </c>
      <c r="CZ254" s="60">
        <v>203.08750000000001</v>
      </c>
      <c r="DA254" s="60">
        <v>7.4938000000000002</v>
      </c>
      <c r="DB254" s="60">
        <f>Table2[[#This Row],[TOTAL Assistance Net of Recapture Penalties Through FY20]]+Table2[[#This Row],[TOTAL Assistance Net of Recapture Penalties FY20 and After]]</f>
        <v>210.5813</v>
      </c>
      <c r="DC254" s="60">
        <v>6.6567999999999996</v>
      </c>
      <c r="DD254" s="60">
        <v>697.1739</v>
      </c>
      <c r="DE254" s="60">
        <v>21.151199999999999</v>
      </c>
      <c r="DF254" s="60">
        <f>Table2[[#This Row],[Company Direct Tax Revenue Before Assistance Through FY20]]+Table2[[#This Row],[Company Direct Tax Revenue Before Assistance FY20 and After]]</f>
        <v>718.32510000000002</v>
      </c>
      <c r="DG254" s="60">
        <v>13.8149</v>
      </c>
      <c r="DH254" s="60">
        <v>1139.1853000000001</v>
      </c>
      <c r="DI254" s="60">
        <v>43.895800000000001</v>
      </c>
      <c r="DJ254" s="60">
        <f>Table2[[#This Row],[Indirect and Induced Tax Revenues FY20 and After]]+Table2[[#This Row],[Indirect and Induced Tax Revenues Through FY20]]</f>
        <v>1183.0811000000001</v>
      </c>
      <c r="DK254" s="60">
        <v>20.471699999999998</v>
      </c>
      <c r="DL254" s="60">
        <v>1836.3592000000001</v>
      </c>
      <c r="DM254" s="60">
        <v>65.046999999999997</v>
      </c>
      <c r="DN254" s="60">
        <f>Table2[[#This Row],[TOTAL Tax Revenues Before Assistance FY20 and After]]+Table2[[#This Row],[TOTAL Tax Revenues Before Assistance Through FY20]]</f>
        <v>1901.4062000000001</v>
      </c>
      <c r="DO254" s="60">
        <v>17.514399999999998</v>
      </c>
      <c r="DP254" s="60">
        <v>1633.2717</v>
      </c>
      <c r="DQ254" s="60">
        <v>57.553199999999997</v>
      </c>
      <c r="DR254" s="60">
        <f>Table2[[#This Row],[TOTAL Tax Revenues Net of Assistance Recapture and Penalty Through FY20]]+Table2[[#This Row],[TOTAL Tax Revenues Net of Assistance Recapture and Penalty FY20 and After]]</f>
        <v>1690.8249000000001</v>
      </c>
      <c r="DS254" s="60">
        <v>0</v>
      </c>
      <c r="DT254" s="60">
        <v>0</v>
      </c>
      <c r="DU254" s="60">
        <v>0</v>
      </c>
      <c r="DV254" s="60">
        <v>0</v>
      </c>
      <c r="DW254" s="74">
        <v>0</v>
      </c>
      <c r="DX254" s="74">
        <v>0</v>
      </c>
      <c r="DY254" s="74">
        <v>0</v>
      </c>
      <c r="DZ254" s="74">
        <v>4</v>
      </c>
      <c r="EA254" s="74">
        <v>0</v>
      </c>
      <c r="EB254" s="74">
        <v>0</v>
      </c>
      <c r="EC254" s="74">
        <v>0</v>
      </c>
      <c r="ED254" s="74">
        <v>4</v>
      </c>
      <c r="EE254" s="74">
        <v>0</v>
      </c>
      <c r="EF254" s="74">
        <v>0</v>
      </c>
      <c r="EG254" s="74">
        <v>0</v>
      </c>
      <c r="EH254" s="74">
        <v>100</v>
      </c>
      <c r="EI254" s="8">
        <f>Table2[[#This Row],[Total Industrial Employees FY20]]+Table2[[#This Row],[Total Restaurant Employees FY20]]+Table2[[#This Row],[Total Retail Employees FY20]]+Table2[[#This Row],[Total Other Employees FY20]]</f>
        <v>4</v>
      </c>
      <c r="EJ254" s="8">
        <f>Table2[[#This Row],[Number of Industrial Employees Earning More than Living Wage FY20]]+Table2[[#This Row],[Number of Restaurant Employees Earning More than Living Wage FY20]]+Table2[[#This Row],[Number of Retail Employees Earning More than Living Wage FY20]]+Table2[[#This Row],[Number of Other Employees Earning More than Living Wage FY20]]</f>
        <v>4</v>
      </c>
      <c r="EK254" s="72">
        <f>Table2[[#This Row],[Total Employees Earning More than Living Wage FY20]]/Table2[[#This Row],[Total Jobs FY20]]</f>
        <v>1</v>
      </c>
    </row>
    <row r="255" spans="1:141" x14ac:dyDescent="0.25">
      <c r="A255" s="9">
        <v>92784</v>
      </c>
      <c r="B255" s="11" t="s">
        <v>252</v>
      </c>
      <c r="C255" s="11" t="s">
        <v>706</v>
      </c>
      <c r="D255" s="11" t="s">
        <v>1046</v>
      </c>
      <c r="E255" s="15">
        <v>1</v>
      </c>
      <c r="F255" s="7">
        <v>214</v>
      </c>
      <c r="G255" s="7">
        <v>1115</v>
      </c>
      <c r="H255" s="7">
        <v>21584</v>
      </c>
      <c r="I255" s="7">
        <v>4092</v>
      </c>
      <c r="J255" s="7">
        <v>337212</v>
      </c>
      <c r="K255" s="11" t="s">
        <v>1048</v>
      </c>
      <c r="L255" s="11" t="s">
        <v>1192</v>
      </c>
      <c r="M255" s="11" t="s">
        <v>1180</v>
      </c>
      <c r="N255" s="18">
        <v>1700000</v>
      </c>
      <c r="O255" s="11" t="s">
        <v>1658</v>
      </c>
      <c r="P255" s="8">
        <v>0</v>
      </c>
      <c r="Q255" s="8">
        <v>0</v>
      </c>
      <c r="R255" s="8">
        <v>10</v>
      </c>
      <c r="S255" s="8">
        <v>0</v>
      </c>
      <c r="T255" s="8">
        <v>0</v>
      </c>
      <c r="U255" s="8">
        <v>10</v>
      </c>
      <c r="V255" s="8">
        <v>10</v>
      </c>
      <c r="W255" s="8">
        <v>0</v>
      </c>
      <c r="X255" s="8">
        <v>0</v>
      </c>
      <c r="Y255" s="8">
        <v>0</v>
      </c>
      <c r="Z255" s="8">
        <v>4</v>
      </c>
      <c r="AA255" s="19">
        <v>50</v>
      </c>
      <c r="AB255" s="8">
        <v>0</v>
      </c>
      <c r="AC255" s="8">
        <v>0</v>
      </c>
      <c r="AD255" s="8">
        <v>0</v>
      </c>
      <c r="AE255" s="8">
        <v>50</v>
      </c>
      <c r="AF255" s="8">
        <v>100</v>
      </c>
      <c r="AG255" s="8" t="s">
        <v>1686</v>
      </c>
      <c r="AH255" s="8" t="s">
        <v>1687</v>
      </c>
      <c r="AI255" s="60">
        <v>4.22</v>
      </c>
      <c r="AJ255" s="60">
        <v>126.1944</v>
      </c>
      <c r="AK255" s="60">
        <v>9.4588999999999999</v>
      </c>
      <c r="AL255" s="60">
        <f>Table2[[#This Row],[Company Direct Land Through FY20]]+Table2[[#This Row],[Company Direct Land FY20 and After]]</f>
        <v>135.6533</v>
      </c>
      <c r="AM255" s="60">
        <v>63.838900000000002</v>
      </c>
      <c r="AN255" s="60">
        <v>255.7328</v>
      </c>
      <c r="AO255" s="60">
        <v>143.0898</v>
      </c>
      <c r="AP255" s="60">
        <f>Table2[[#This Row],[Company Direct Building Through FY20]]+Table2[[#This Row],[Company Direct Building FY20 and After]]</f>
        <v>398.82259999999997</v>
      </c>
      <c r="AQ255" s="60">
        <v>0</v>
      </c>
      <c r="AR255" s="60">
        <v>12.281499999999999</v>
      </c>
      <c r="AS255" s="60">
        <v>0</v>
      </c>
      <c r="AT255" s="60">
        <f>Table2[[#This Row],[Mortgage Recording Tax Through FY20]]+Table2[[#This Row],[Mortgage Recording Tax FY20 and After]]</f>
        <v>12.281499999999999</v>
      </c>
      <c r="AU255" s="60">
        <v>35.487000000000002</v>
      </c>
      <c r="AV255" s="60">
        <v>147.57669999999999</v>
      </c>
      <c r="AW255" s="60">
        <v>79.5411</v>
      </c>
      <c r="AX255" s="60">
        <f>Table2[[#This Row],[Pilot Savings Through FY20]]+Table2[[#This Row],[Pilot Savings FY20 and After]]</f>
        <v>227.11779999999999</v>
      </c>
      <c r="AY255" s="60">
        <v>0</v>
      </c>
      <c r="AZ255" s="60">
        <v>12.281499999999999</v>
      </c>
      <c r="BA255" s="60">
        <v>0</v>
      </c>
      <c r="BB255" s="60">
        <f>Table2[[#This Row],[Mortgage Recording Tax Exemption Through FY20]]+Table2[[#This Row],[Indirect and Induced Land FY20]]</f>
        <v>19.8034</v>
      </c>
      <c r="BC255" s="60">
        <v>7.5218999999999996</v>
      </c>
      <c r="BD255" s="60">
        <v>62.045099999999998</v>
      </c>
      <c r="BE255" s="60">
        <v>16.8598</v>
      </c>
      <c r="BF255" s="60">
        <f>Table2[[#This Row],[Indirect and Induced Land Through FY20]]+Table2[[#This Row],[Indirect and Induced Land FY20 and After]]</f>
        <v>78.904899999999998</v>
      </c>
      <c r="BG255" s="60">
        <v>26.668399999999998</v>
      </c>
      <c r="BH255" s="60">
        <v>219.97919999999999</v>
      </c>
      <c r="BI255" s="60">
        <v>59.775100000000002</v>
      </c>
      <c r="BJ255" s="60">
        <f>Table2[[#This Row],[Indirect and Induced Building Through FY20]]+Table2[[#This Row],[Indirect and Induced Building FY20 and After]]</f>
        <v>279.7543</v>
      </c>
      <c r="BK255" s="60">
        <v>66.762200000000007</v>
      </c>
      <c r="BL255" s="60">
        <v>516.37480000000005</v>
      </c>
      <c r="BM255" s="60">
        <v>149.64250000000001</v>
      </c>
      <c r="BN255" s="60">
        <f>Table2[[#This Row],[TOTAL Real Property Related Taxes Through FY20]]+Table2[[#This Row],[TOTAL Real Property Related Taxes FY20 and After]]</f>
        <v>666.01730000000009</v>
      </c>
      <c r="BO255" s="60">
        <v>72.616299999999995</v>
      </c>
      <c r="BP255" s="60">
        <v>666.79</v>
      </c>
      <c r="BQ255" s="60">
        <v>162.7637</v>
      </c>
      <c r="BR255" s="60">
        <f>Table2[[#This Row],[Company Direct Through FY20]]+Table2[[#This Row],[Company Direct FY20 and After]]</f>
        <v>829.55369999999994</v>
      </c>
      <c r="BS255" s="60">
        <v>0</v>
      </c>
      <c r="BT255" s="60">
        <v>0.89090000000000003</v>
      </c>
      <c r="BU255" s="60">
        <v>0</v>
      </c>
      <c r="BV255" s="60">
        <f>Table2[[#This Row],[Sales Tax Exemption Through FY20]]+Table2[[#This Row],[Sales Tax Exemption FY20 and After]]</f>
        <v>0.89090000000000003</v>
      </c>
      <c r="BW255" s="60">
        <v>0</v>
      </c>
      <c r="BX255" s="60">
        <v>0</v>
      </c>
      <c r="BY255" s="60">
        <v>0</v>
      </c>
      <c r="BZ255" s="60">
        <f>Table2[[#This Row],[Energy Tax Savings Through FY20]]+Table2[[#This Row],[Energy Tax Savings FY20 and After]]</f>
        <v>0</v>
      </c>
      <c r="CA255" s="60">
        <v>0</v>
      </c>
      <c r="CB255" s="60">
        <v>0</v>
      </c>
      <c r="CC255" s="60">
        <v>0</v>
      </c>
      <c r="CD255" s="60">
        <f>Table2[[#This Row],[Tax Exempt Bond Savings Through FY20]]+Table2[[#This Row],[Tax Exempt Bond Savings FY20 and After]]</f>
        <v>0</v>
      </c>
      <c r="CE255" s="60">
        <v>30.484200000000001</v>
      </c>
      <c r="CF255" s="60">
        <v>316.72859999999997</v>
      </c>
      <c r="CG255" s="60">
        <v>68.327600000000004</v>
      </c>
      <c r="CH255" s="60">
        <f>Table2[[#This Row],[Indirect and Induced Through FY20]]+Table2[[#This Row],[Indirect and Induced FY20 and After]]</f>
        <v>385.05619999999999</v>
      </c>
      <c r="CI255" s="60">
        <v>103.1005</v>
      </c>
      <c r="CJ255" s="60">
        <v>982.6277</v>
      </c>
      <c r="CK255" s="60">
        <v>231.09129999999999</v>
      </c>
      <c r="CL255" s="60">
        <f>Table2[[#This Row],[TOTAL Income Consumption Use Taxes Through FY20]]+Table2[[#This Row],[TOTAL Income Consumption Use Taxes FY20 and After]]</f>
        <v>1213.7190000000001</v>
      </c>
      <c r="CM255" s="60">
        <v>35.487000000000002</v>
      </c>
      <c r="CN255" s="60">
        <v>160.7491</v>
      </c>
      <c r="CO255" s="60">
        <v>79.5411</v>
      </c>
      <c r="CP255" s="60">
        <f>Table2[[#This Row],[Assistance Provided Through FY20]]+Table2[[#This Row],[Assistance Provided FY20 and After]]</f>
        <v>240.2902</v>
      </c>
      <c r="CQ255" s="60">
        <v>0</v>
      </c>
      <c r="CR255" s="60">
        <v>0</v>
      </c>
      <c r="CS255" s="60">
        <v>0</v>
      </c>
      <c r="CT255" s="60">
        <f>Table2[[#This Row],[Recapture Cancellation Reduction Amount Through FY20]]+Table2[[#This Row],[Recapture Cancellation Reduction Amount FY20 and After]]</f>
        <v>0</v>
      </c>
      <c r="CU255" s="60">
        <v>0</v>
      </c>
      <c r="CV255" s="60">
        <v>0</v>
      </c>
      <c r="CW255" s="60">
        <v>0</v>
      </c>
      <c r="CX255" s="60">
        <f>Table2[[#This Row],[Penalty Paid Through FY20]]+Table2[[#This Row],[Penalty Paid FY20 and After]]</f>
        <v>0</v>
      </c>
      <c r="CY255" s="60">
        <v>35.487000000000002</v>
      </c>
      <c r="CZ255" s="60">
        <v>160.7491</v>
      </c>
      <c r="DA255" s="60">
        <v>79.5411</v>
      </c>
      <c r="DB255" s="60">
        <f>Table2[[#This Row],[TOTAL Assistance Net of Recapture Penalties Through FY20]]+Table2[[#This Row],[TOTAL Assistance Net of Recapture Penalties FY20 and After]]</f>
        <v>240.2902</v>
      </c>
      <c r="DC255" s="60">
        <v>140.67519999999999</v>
      </c>
      <c r="DD255" s="60">
        <v>1060.9987000000001</v>
      </c>
      <c r="DE255" s="60">
        <v>315.31240000000003</v>
      </c>
      <c r="DF255" s="60">
        <f>Table2[[#This Row],[Company Direct Tax Revenue Before Assistance Through FY20]]+Table2[[#This Row],[Company Direct Tax Revenue Before Assistance FY20 and After]]</f>
        <v>1376.3111000000001</v>
      </c>
      <c r="DG255" s="60">
        <v>64.674499999999995</v>
      </c>
      <c r="DH255" s="60">
        <v>598.75289999999995</v>
      </c>
      <c r="DI255" s="60">
        <v>144.96250000000001</v>
      </c>
      <c r="DJ255" s="60">
        <f>Table2[[#This Row],[Indirect and Induced Tax Revenues FY20 and After]]+Table2[[#This Row],[Indirect and Induced Tax Revenues Through FY20]]</f>
        <v>743.71539999999993</v>
      </c>
      <c r="DK255" s="60">
        <v>205.34970000000001</v>
      </c>
      <c r="DL255" s="60">
        <v>1659.7516000000001</v>
      </c>
      <c r="DM255" s="60">
        <v>460.2749</v>
      </c>
      <c r="DN255" s="60">
        <f>Table2[[#This Row],[TOTAL Tax Revenues Before Assistance FY20 and After]]+Table2[[#This Row],[TOTAL Tax Revenues Before Assistance Through FY20]]</f>
        <v>2120.0264999999999</v>
      </c>
      <c r="DO255" s="60">
        <v>169.86269999999999</v>
      </c>
      <c r="DP255" s="60">
        <v>1499.0025000000001</v>
      </c>
      <c r="DQ255" s="60">
        <v>380.73379999999997</v>
      </c>
      <c r="DR255" s="60">
        <f>Table2[[#This Row],[TOTAL Tax Revenues Net of Assistance Recapture and Penalty Through FY20]]+Table2[[#This Row],[TOTAL Tax Revenues Net of Assistance Recapture and Penalty FY20 and After]]</f>
        <v>1879.7363</v>
      </c>
      <c r="DS255" s="60">
        <v>0</v>
      </c>
      <c r="DT255" s="60">
        <v>0</v>
      </c>
      <c r="DU255" s="60">
        <v>0</v>
      </c>
      <c r="DV255" s="60">
        <v>0</v>
      </c>
      <c r="DW255" s="74">
        <v>0</v>
      </c>
      <c r="DX255" s="74">
        <v>0</v>
      </c>
      <c r="DY255" s="74">
        <v>0</v>
      </c>
      <c r="DZ255" s="74">
        <v>10</v>
      </c>
      <c r="EA255" s="74">
        <v>0</v>
      </c>
      <c r="EB255" s="74">
        <v>0</v>
      </c>
      <c r="EC255" s="74">
        <v>0</v>
      </c>
      <c r="ED255" s="74">
        <v>10</v>
      </c>
      <c r="EE255" s="74">
        <v>0</v>
      </c>
      <c r="EF255" s="74">
        <v>0</v>
      </c>
      <c r="EG255" s="74">
        <v>0</v>
      </c>
      <c r="EH255" s="74">
        <v>100</v>
      </c>
      <c r="EI255" s="8">
        <f>Table2[[#This Row],[Total Industrial Employees FY20]]+Table2[[#This Row],[Total Restaurant Employees FY20]]+Table2[[#This Row],[Total Retail Employees FY20]]+Table2[[#This Row],[Total Other Employees FY20]]</f>
        <v>10</v>
      </c>
      <c r="EJ255" s="8">
        <f>Table2[[#This Row],[Number of Industrial Employees Earning More than Living Wage FY20]]+Table2[[#This Row],[Number of Restaurant Employees Earning More than Living Wage FY20]]+Table2[[#This Row],[Number of Retail Employees Earning More than Living Wage FY20]]+Table2[[#This Row],[Number of Other Employees Earning More than Living Wage FY20]]</f>
        <v>10</v>
      </c>
      <c r="EK255" s="72">
        <f>Table2[[#This Row],[Total Employees Earning More than Living Wage FY20]]/Table2[[#This Row],[Total Jobs FY20]]</f>
        <v>1</v>
      </c>
    </row>
    <row r="256" spans="1:141" x14ac:dyDescent="0.25">
      <c r="A256" s="9">
        <v>91176</v>
      </c>
      <c r="B256" s="11" t="s">
        <v>159</v>
      </c>
      <c r="C256" s="11" t="s">
        <v>613</v>
      </c>
      <c r="D256" s="11" t="s">
        <v>1044</v>
      </c>
      <c r="E256" s="15">
        <v>39</v>
      </c>
      <c r="F256" s="7">
        <v>329</v>
      </c>
      <c r="G256" s="7">
        <v>154</v>
      </c>
      <c r="H256" s="7">
        <v>8000</v>
      </c>
      <c r="I256" s="7">
        <v>10880</v>
      </c>
      <c r="J256" s="7">
        <v>238210</v>
      </c>
      <c r="K256" s="11" t="s">
        <v>1048</v>
      </c>
      <c r="L256" s="11" t="s">
        <v>1074</v>
      </c>
      <c r="M256" s="11" t="s">
        <v>1075</v>
      </c>
      <c r="N256" s="18">
        <v>880000</v>
      </c>
      <c r="O256" s="11" t="s">
        <v>1658</v>
      </c>
      <c r="P256" s="8">
        <v>0</v>
      </c>
      <c r="Q256" s="8">
        <v>0</v>
      </c>
      <c r="R256" s="8">
        <v>34</v>
      </c>
      <c r="S256" s="8">
        <v>0</v>
      </c>
      <c r="T256" s="8">
        <v>0</v>
      </c>
      <c r="U256" s="8">
        <v>34</v>
      </c>
      <c r="V256" s="8">
        <v>34</v>
      </c>
      <c r="W256" s="8">
        <v>0</v>
      </c>
      <c r="X256" s="8">
        <v>0</v>
      </c>
      <c r="Y256" s="8">
        <v>0</v>
      </c>
      <c r="Z256" s="8">
        <v>5</v>
      </c>
      <c r="AA256" s="19">
        <v>0</v>
      </c>
      <c r="AB256" s="8">
        <v>0</v>
      </c>
      <c r="AC256" s="8">
        <v>0</v>
      </c>
      <c r="AD256" s="8">
        <v>0</v>
      </c>
      <c r="AE256" s="8">
        <v>0</v>
      </c>
      <c r="AF256" s="8">
        <v>55.882352941176471</v>
      </c>
      <c r="AG256" s="8" t="s">
        <v>1686</v>
      </c>
      <c r="AH256" s="8" t="s">
        <v>1687</v>
      </c>
      <c r="AI256" s="60">
        <v>6.2022000000000004</v>
      </c>
      <c r="AJ256" s="60">
        <v>72.298400000000001</v>
      </c>
      <c r="AK256" s="60">
        <v>3.3249</v>
      </c>
      <c r="AL256" s="60">
        <f>Table2[[#This Row],[Company Direct Land Through FY20]]+Table2[[#This Row],[Company Direct Land FY20 and After]]</f>
        <v>75.6233</v>
      </c>
      <c r="AM256" s="60">
        <v>28.77</v>
      </c>
      <c r="AN256" s="60">
        <v>176.50800000000001</v>
      </c>
      <c r="AO256" s="60">
        <v>15.422700000000001</v>
      </c>
      <c r="AP256" s="60">
        <f>Table2[[#This Row],[Company Direct Building Through FY20]]+Table2[[#This Row],[Company Direct Building FY20 and After]]</f>
        <v>191.9307</v>
      </c>
      <c r="AQ256" s="60">
        <v>0</v>
      </c>
      <c r="AR256" s="60">
        <v>8.4598999999999993</v>
      </c>
      <c r="AS256" s="60">
        <v>0</v>
      </c>
      <c r="AT256" s="60">
        <f>Table2[[#This Row],[Mortgage Recording Tax Through FY20]]+Table2[[#This Row],[Mortgage Recording Tax FY20 and After]]</f>
        <v>8.4598999999999993</v>
      </c>
      <c r="AU256" s="60">
        <v>8.3409999999999993</v>
      </c>
      <c r="AV256" s="60">
        <v>146.39830000000001</v>
      </c>
      <c r="AW256" s="60">
        <v>4.4714</v>
      </c>
      <c r="AX256" s="60">
        <f>Table2[[#This Row],[Pilot Savings Through FY20]]+Table2[[#This Row],[Pilot Savings FY20 and After]]</f>
        <v>150.86969999999999</v>
      </c>
      <c r="AY256" s="60">
        <v>0</v>
      </c>
      <c r="AZ256" s="60">
        <v>8.4598999999999993</v>
      </c>
      <c r="BA256" s="60">
        <v>0</v>
      </c>
      <c r="BB256" s="60">
        <f>Table2[[#This Row],[Mortgage Recording Tax Exemption Through FY20]]+Table2[[#This Row],[Indirect and Induced Land FY20]]</f>
        <v>28.470199999999998</v>
      </c>
      <c r="BC256" s="60">
        <v>20.010300000000001</v>
      </c>
      <c r="BD256" s="60">
        <v>350.0652</v>
      </c>
      <c r="BE256" s="60">
        <v>10.727</v>
      </c>
      <c r="BF256" s="60">
        <f>Table2[[#This Row],[Indirect and Induced Land Through FY20]]+Table2[[#This Row],[Indirect and Induced Land FY20 and After]]</f>
        <v>360.79219999999998</v>
      </c>
      <c r="BG256" s="60">
        <v>70.945599999999999</v>
      </c>
      <c r="BH256" s="60">
        <v>1241.1403</v>
      </c>
      <c r="BI256" s="60">
        <v>38.031799999999997</v>
      </c>
      <c r="BJ256" s="60">
        <f>Table2[[#This Row],[Indirect and Induced Building Through FY20]]+Table2[[#This Row],[Indirect and Induced Building FY20 and After]]</f>
        <v>1279.1721</v>
      </c>
      <c r="BK256" s="60">
        <v>117.58710000000001</v>
      </c>
      <c r="BL256" s="60">
        <v>1693.6135999999999</v>
      </c>
      <c r="BM256" s="60">
        <v>63.034999999999997</v>
      </c>
      <c r="BN256" s="60">
        <f>Table2[[#This Row],[TOTAL Real Property Related Taxes Through FY20]]+Table2[[#This Row],[TOTAL Real Property Related Taxes FY20 and After]]</f>
        <v>1756.6486</v>
      </c>
      <c r="BO256" s="60">
        <v>224.95099999999999</v>
      </c>
      <c r="BP256" s="60">
        <v>4487.0721000000003</v>
      </c>
      <c r="BQ256" s="60">
        <v>120.5895</v>
      </c>
      <c r="BR256" s="60">
        <f>Table2[[#This Row],[Company Direct Through FY20]]+Table2[[#This Row],[Company Direct FY20 and After]]</f>
        <v>4607.6616000000004</v>
      </c>
      <c r="BS256" s="60">
        <v>0</v>
      </c>
      <c r="BT256" s="60">
        <v>0</v>
      </c>
      <c r="BU256" s="60">
        <v>0</v>
      </c>
      <c r="BV256" s="60">
        <f>Table2[[#This Row],[Sales Tax Exemption Through FY20]]+Table2[[#This Row],[Sales Tax Exemption FY20 and After]]</f>
        <v>0</v>
      </c>
      <c r="BW256" s="60">
        <v>0</v>
      </c>
      <c r="BX256" s="60">
        <v>0</v>
      </c>
      <c r="BY256" s="60">
        <v>0</v>
      </c>
      <c r="BZ256" s="60">
        <f>Table2[[#This Row],[Energy Tax Savings Through FY20]]+Table2[[#This Row],[Energy Tax Savings FY20 and After]]</f>
        <v>0</v>
      </c>
      <c r="CA256" s="60">
        <v>0</v>
      </c>
      <c r="CB256" s="60">
        <v>0</v>
      </c>
      <c r="CC256" s="60">
        <v>0</v>
      </c>
      <c r="CD256" s="60">
        <f>Table2[[#This Row],[Tax Exempt Bond Savings Through FY20]]+Table2[[#This Row],[Tax Exempt Bond Savings FY20 and After]]</f>
        <v>0</v>
      </c>
      <c r="CE256" s="60">
        <v>98.61</v>
      </c>
      <c r="CF256" s="60">
        <v>2260.9560000000001</v>
      </c>
      <c r="CG256" s="60">
        <v>52.861899999999999</v>
      </c>
      <c r="CH256" s="60">
        <f>Table2[[#This Row],[Indirect and Induced Through FY20]]+Table2[[#This Row],[Indirect and Induced FY20 and After]]</f>
        <v>2313.8179</v>
      </c>
      <c r="CI256" s="60">
        <v>323.56099999999998</v>
      </c>
      <c r="CJ256" s="60">
        <v>6748.0281000000004</v>
      </c>
      <c r="CK256" s="60">
        <v>173.45140000000001</v>
      </c>
      <c r="CL256" s="60">
        <f>Table2[[#This Row],[TOTAL Income Consumption Use Taxes Through FY20]]+Table2[[#This Row],[TOTAL Income Consumption Use Taxes FY20 and After]]</f>
        <v>6921.4795000000004</v>
      </c>
      <c r="CM256" s="60">
        <v>8.3409999999999993</v>
      </c>
      <c r="CN256" s="60">
        <v>154.85820000000001</v>
      </c>
      <c r="CO256" s="60">
        <v>4.4714</v>
      </c>
      <c r="CP256" s="60">
        <f>Table2[[#This Row],[Assistance Provided Through FY20]]+Table2[[#This Row],[Assistance Provided FY20 and After]]</f>
        <v>159.3296</v>
      </c>
      <c r="CQ256" s="60">
        <v>0</v>
      </c>
      <c r="CR256" s="60">
        <v>0</v>
      </c>
      <c r="CS256" s="60">
        <v>0</v>
      </c>
      <c r="CT256" s="60">
        <f>Table2[[#This Row],[Recapture Cancellation Reduction Amount Through FY20]]+Table2[[#This Row],[Recapture Cancellation Reduction Amount FY20 and After]]</f>
        <v>0</v>
      </c>
      <c r="CU256" s="60">
        <v>0</v>
      </c>
      <c r="CV256" s="60">
        <v>0</v>
      </c>
      <c r="CW256" s="60">
        <v>0</v>
      </c>
      <c r="CX256" s="60">
        <f>Table2[[#This Row],[Penalty Paid Through FY20]]+Table2[[#This Row],[Penalty Paid FY20 and After]]</f>
        <v>0</v>
      </c>
      <c r="CY256" s="60">
        <v>8.3409999999999993</v>
      </c>
      <c r="CZ256" s="60">
        <v>154.85820000000001</v>
      </c>
      <c r="DA256" s="60">
        <v>4.4714</v>
      </c>
      <c r="DB256" s="60">
        <f>Table2[[#This Row],[TOTAL Assistance Net of Recapture Penalties Through FY20]]+Table2[[#This Row],[TOTAL Assistance Net of Recapture Penalties FY20 and After]]</f>
        <v>159.3296</v>
      </c>
      <c r="DC256" s="60">
        <v>259.92320000000001</v>
      </c>
      <c r="DD256" s="60">
        <v>4744.3383999999996</v>
      </c>
      <c r="DE256" s="60">
        <v>139.33709999999999</v>
      </c>
      <c r="DF256" s="60">
        <f>Table2[[#This Row],[Company Direct Tax Revenue Before Assistance Through FY20]]+Table2[[#This Row],[Company Direct Tax Revenue Before Assistance FY20 and After]]</f>
        <v>4883.6754999999994</v>
      </c>
      <c r="DG256" s="60">
        <v>189.5659</v>
      </c>
      <c r="DH256" s="60">
        <v>3852.1615000000002</v>
      </c>
      <c r="DI256" s="60">
        <v>101.6207</v>
      </c>
      <c r="DJ256" s="60">
        <f>Table2[[#This Row],[Indirect and Induced Tax Revenues FY20 and After]]+Table2[[#This Row],[Indirect and Induced Tax Revenues Through FY20]]</f>
        <v>3953.7822000000001</v>
      </c>
      <c r="DK256" s="60">
        <v>449.48910000000001</v>
      </c>
      <c r="DL256" s="60">
        <v>8596.4999000000007</v>
      </c>
      <c r="DM256" s="60">
        <v>240.95779999999999</v>
      </c>
      <c r="DN256" s="60">
        <f>Table2[[#This Row],[TOTAL Tax Revenues Before Assistance FY20 and After]]+Table2[[#This Row],[TOTAL Tax Revenues Before Assistance Through FY20]]</f>
        <v>8837.4577000000008</v>
      </c>
      <c r="DO256" s="60">
        <v>441.1481</v>
      </c>
      <c r="DP256" s="60">
        <v>8441.6417000000001</v>
      </c>
      <c r="DQ256" s="60">
        <v>236.4864</v>
      </c>
      <c r="DR256" s="60">
        <f>Table2[[#This Row],[TOTAL Tax Revenues Net of Assistance Recapture and Penalty Through FY20]]+Table2[[#This Row],[TOTAL Tax Revenues Net of Assistance Recapture and Penalty FY20 and After]]</f>
        <v>8678.1280999999999</v>
      </c>
      <c r="DS256" s="60">
        <v>0</v>
      </c>
      <c r="DT256" s="60">
        <v>0</v>
      </c>
      <c r="DU256" s="60">
        <v>0</v>
      </c>
      <c r="DV256" s="60">
        <v>0</v>
      </c>
      <c r="DW256" s="74">
        <v>34</v>
      </c>
      <c r="DX256" s="74">
        <v>0</v>
      </c>
      <c r="DY256" s="74">
        <v>0</v>
      </c>
      <c r="DZ256" s="74">
        <v>0</v>
      </c>
      <c r="EA256" s="74">
        <v>34</v>
      </c>
      <c r="EB256" s="74">
        <v>0</v>
      </c>
      <c r="EC256" s="74">
        <v>0</v>
      </c>
      <c r="ED256" s="74">
        <v>0</v>
      </c>
      <c r="EE256" s="74">
        <v>100</v>
      </c>
      <c r="EF256" s="74">
        <v>0</v>
      </c>
      <c r="EG256" s="74">
        <v>0</v>
      </c>
      <c r="EH256" s="74">
        <v>0</v>
      </c>
      <c r="EI256" s="8">
        <f>Table2[[#This Row],[Total Industrial Employees FY20]]+Table2[[#This Row],[Total Restaurant Employees FY20]]+Table2[[#This Row],[Total Retail Employees FY20]]+Table2[[#This Row],[Total Other Employees FY20]]</f>
        <v>34</v>
      </c>
      <c r="EJ256" s="8">
        <f>Table2[[#This Row],[Number of Industrial Employees Earning More than Living Wage FY20]]+Table2[[#This Row],[Number of Restaurant Employees Earning More than Living Wage FY20]]+Table2[[#This Row],[Number of Retail Employees Earning More than Living Wage FY20]]+Table2[[#This Row],[Number of Other Employees Earning More than Living Wage FY20]]</f>
        <v>34</v>
      </c>
      <c r="EK256" s="72">
        <f>Table2[[#This Row],[Total Employees Earning More than Living Wage FY20]]/Table2[[#This Row],[Total Jobs FY20]]</f>
        <v>1</v>
      </c>
    </row>
    <row r="257" spans="1:141" x14ac:dyDescent="0.25">
      <c r="A257" s="9">
        <v>93863</v>
      </c>
      <c r="B257" s="11" t="s">
        <v>386</v>
      </c>
      <c r="C257" s="11" t="s">
        <v>839</v>
      </c>
      <c r="D257" s="11" t="s">
        <v>1045</v>
      </c>
      <c r="E257" s="15">
        <v>20</v>
      </c>
      <c r="F257" s="7">
        <v>4406</v>
      </c>
      <c r="G257" s="7">
        <v>9</v>
      </c>
      <c r="H257" s="7">
        <v>57838</v>
      </c>
      <c r="I257" s="7">
        <v>31163</v>
      </c>
      <c r="J257" s="7">
        <v>424460</v>
      </c>
      <c r="K257" s="11" t="s">
        <v>1048</v>
      </c>
      <c r="L257" s="11" t="s">
        <v>1361</v>
      </c>
      <c r="M257" s="11" t="s">
        <v>1326</v>
      </c>
      <c r="N257" s="18">
        <v>10514000</v>
      </c>
      <c r="O257" s="11" t="s">
        <v>1658</v>
      </c>
      <c r="P257" s="8">
        <v>0</v>
      </c>
      <c r="Q257" s="8">
        <v>0</v>
      </c>
      <c r="R257" s="8">
        <v>6</v>
      </c>
      <c r="S257" s="8">
        <v>0</v>
      </c>
      <c r="T257" s="8">
        <v>0</v>
      </c>
      <c r="U257" s="8">
        <v>6</v>
      </c>
      <c r="V257" s="8">
        <v>6</v>
      </c>
      <c r="W257" s="8">
        <v>0</v>
      </c>
      <c r="X257" s="8">
        <v>0</v>
      </c>
      <c r="Y257" s="8">
        <v>3</v>
      </c>
      <c r="Z257" s="8">
        <v>17</v>
      </c>
      <c r="AA257" s="19">
        <v>0</v>
      </c>
      <c r="AB257" s="8">
        <v>0</v>
      </c>
      <c r="AC257" s="8">
        <v>0</v>
      </c>
      <c r="AD257" s="8">
        <v>0</v>
      </c>
      <c r="AE257" s="8">
        <v>0</v>
      </c>
      <c r="AF257" s="8">
        <v>100</v>
      </c>
      <c r="AG257" s="8" t="s">
        <v>1687</v>
      </c>
      <c r="AH257" s="8" t="s">
        <v>1687</v>
      </c>
      <c r="AI257" s="60">
        <v>24.412800000000001</v>
      </c>
      <c r="AJ257" s="60">
        <v>411.83</v>
      </c>
      <c r="AK257" s="60">
        <v>226.1551</v>
      </c>
      <c r="AL257" s="60">
        <f>Table2[[#This Row],[Company Direct Land Through FY20]]+Table2[[#This Row],[Company Direct Land FY20 and After]]</f>
        <v>637.98509999999999</v>
      </c>
      <c r="AM257" s="60">
        <v>51.1723</v>
      </c>
      <c r="AN257" s="60">
        <v>424.23880000000003</v>
      </c>
      <c r="AO257" s="60">
        <v>474.05</v>
      </c>
      <c r="AP257" s="60">
        <f>Table2[[#This Row],[Company Direct Building Through FY20]]+Table2[[#This Row],[Company Direct Building FY20 and After]]</f>
        <v>898.28880000000004</v>
      </c>
      <c r="AQ257" s="60">
        <v>0</v>
      </c>
      <c r="AR257" s="60">
        <v>101.136</v>
      </c>
      <c r="AS257" s="60">
        <v>0</v>
      </c>
      <c r="AT257" s="60">
        <f>Table2[[#This Row],[Mortgage Recording Tax Through FY20]]+Table2[[#This Row],[Mortgage Recording Tax FY20 and After]]</f>
        <v>101.136</v>
      </c>
      <c r="AU257" s="60">
        <v>53.311799999999998</v>
      </c>
      <c r="AV257" s="60">
        <v>164.0521</v>
      </c>
      <c r="AW257" s="60">
        <v>493.87130000000002</v>
      </c>
      <c r="AX257" s="60">
        <f>Table2[[#This Row],[Pilot Savings Through FY20]]+Table2[[#This Row],[Pilot Savings FY20 and After]]</f>
        <v>657.92340000000002</v>
      </c>
      <c r="AY257" s="60">
        <v>0</v>
      </c>
      <c r="AZ257" s="60">
        <v>101.136</v>
      </c>
      <c r="BA257" s="60">
        <v>0</v>
      </c>
      <c r="BB257" s="60">
        <f>Table2[[#This Row],[Mortgage Recording Tax Exemption Through FY20]]+Table2[[#This Row],[Indirect and Induced Land FY20]]</f>
        <v>111.32979999999999</v>
      </c>
      <c r="BC257" s="60">
        <v>10.1938</v>
      </c>
      <c r="BD257" s="60">
        <v>67.635000000000005</v>
      </c>
      <c r="BE257" s="60">
        <v>94.433800000000005</v>
      </c>
      <c r="BF257" s="60">
        <f>Table2[[#This Row],[Indirect and Induced Land Through FY20]]+Table2[[#This Row],[Indirect and Induced Land FY20 and After]]</f>
        <v>162.06880000000001</v>
      </c>
      <c r="BG257" s="60">
        <v>36.141500000000001</v>
      </c>
      <c r="BH257" s="60">
        <v>239.7961</v>
      </c>
      <c r="BI257" s="60">
        <v>334.80869999999999</v>
      </c>
      <c r="BJ257" s="60">
        <f>Table2[[#This Row],[Indirect and Induced Building Through FY20]]+Table2[[#This Row],[Indirect and Induced Building FY20 and After]]</f>
        <v>574.60479999999995</v>
      </c>
      <c r="BK257" s="60">
        <v>68.608599999999996</v>
      </c>
      <c r="BL257" s="60">
        <v>979.44780000000003</v>
      </c>
      <c r="BM257" s="60">
        <v>635.57629999999995</v>
      </c>
      <c r="BN257" s="60">
        <f>Table2[[#This Row],[TOTAL Real Property Related Taxes Through FY20]]+Table2[[#This Row],[TOTAL Real Property Related Taxes FY20 and After]]</f>
        <v>1615.0241000000001</v>
      </c>
      <c r="BO257" s="60">
        <v>78.658299999999997</v>
      </c>
      <c r="BP257" s="60">
        <v>592.64859999999999</v>
      </c>
      <c r="BQ257" s="60">
        <v>728.67520000000002</v>
      </c>
      <c r="BR257" s="60">
        <f>Table2[[#This Row],[Company Direct Through FY20]]+Table2[[#This Row],[Company Direct FY20 and After]]</f>
        <v>1321.3238000000001</v>
      </c>
      <c r="BS257" s="60">
        <v>0</v>
      </c>
      <c r="BT257" s="60">
        <v>6.2504999999999997</v>
      </c>
      <c r="BU257" s="60">
        <v>0</v>
      </c>
      <c r="BV257" s="60">
        <f>Table2[[#This Row],[Sales Tax Exemption Through FY20]]+Table2[[#This Row],[Sales Tax Exemption FY20 and After]]</f>
        <v>6.2504999999999997</v>
      </c>
      <c r="BW257" s="60">
        <v>0</v>
      </c>
      <c r="BX257" s="60">
        <v>0</v>
      </c>
      <c r="BY257" s="60">
        <v>0</v>
      </c>
      <c r="BZ257" s="60">
        <f>Table2[[#This Row],[Energy Tax Savings Through FY20]]+Table2[[#This Row],[Energy Tax Savings FY20 and After]]</f>
        <v>0</v>
      </c>
      <c r="CA257" s="60">
        <v>0</v>
      </c>
      <c r="CB257" s="60">
        <v>0</v>
      </c>
      <c r="CC257" s="60">
        <v>0</v>
      </c>
      <c r="CD257" s="60">
        <f>Table2[[#This Row],[Tax Exempt Bond Savings Through FY20]]+Table2[[#This Row],[Tax Exempt Bond Savings FY20 and After]]</f>
        <v>0</v>
      </c>
      <c r="CE257" s="60">
        <v>46.142899999999997</v>
      </c>
      <c r="CF257" s="60">
        <v>340.68619999999999</v>
      </c>
      <c r="CG257" s="60">
        <v>427.45890000000003</v>
      </c>
      <c r="CH257" s="60">
        <f>Table2[[#This Row],[Indirect and Induced Through FY20]]+Table2[[#This Row],[Indirect and Induced FY20 and After]]</f>
        <v>768.14509999999996</v>
      </c>
      <c r="CI257" s="60">
        <v>124.80119999999999</v>
      </c>
      <c r="CJ257" s="60">
        <v>927.08429999999998</v>
      </c>
      <c r="CK257" s="60">
        <v>1156.1341</v>
      </c>
      <c r="CL257" s="60">
        <f>Table2[[#This Row],[TOTAL Income Consumption Use Taxes Through FY20]]+Table2[[#This Row],[TOTAL Income Consumption Use Taxes FY20 and After]]</f>
        <v>2083.2183999999997</v>
      </c>
      <c r="CM257" s="60">
        <v>53.311799999999998</v>
      </c>
      <c r="CN257" s="60">
        <v>271.43860000000001</v>
      </c>
      <c r="CO257" s="60">
        <v>493.87130000000002</v>
      </c>
      <c r="CP257" s="60">
        <f>Table2[[#This Row],[Assistance Provided Through FY20]]+Table2[[#This Row],[Assistance Provided FY20 and After]]</f>
        <v>765.30989999999997</v>
      </c>
      <c r="CQ257" s="60">
        <v>0</v>
      </c>
      <c r="CR257" s="60">
        <v>0</v>
      </c>
      <c r="CS257" s="60">
        <v>0</v>
      </c>
      <c r="CT257" s="60">
        <f>Table2[[#This Row],[Recapture Cancellation Reduction Amount Through FY20]]+Table2[[#This Row],[Recapture Cancellation Reduction Amount FY20 and After]]</f>
        <v>0</v>
      </c>
      <c r="CU257" s="60">
        <v>0</v>
      </c>
      <c r="CV257" s="60">
        <v>0</v>
      </c>
      <c r="CW257" s="60">
        <v>0</v>
      </c>
      <c r="CX257" s="60">
        <f>Table2[[#This Row],[Penalty Paid Through FY20]]+Table2[[#This Row],[Penalty Paid FY20 and After]]</f>
        <v>0</v>
      </c>
      <c r="CY257" s="60">
        <v>53.311799999999998</v>
      </c>
      <c r="CZ257" s="60">
        <v>271.43860000000001</v>
      </c>
      <c r="DA257" s="60">
        <v>493.87130000000002</v>
      </c>
      <c r="DB257" s="60">
        <f>Table2[[#This Row],[TOTAL Assistance Net of Recapture Penalties Through FY20]]+Table2[[#This Row],[TOTAL Assistance Net of Recapture Penalties FY20 and After]]</f>
        <v>765.30989999999997</v>
      </c>
      <c r="DC257" s="60">
        <v>154.24340000000001</v>
      </c>
      <c r="DD257" s="60">
        <v>1529.8534</v>
      </c>
      <c r="DE257" s="60">
        <v>1428.8803</v>
      </c>
      <c r="DF257" s="60">
        <f>Table2[[#This Row],[Company Direct Tax Revenue Before Assistance Through FY20]]+Table2[[#This Row],[Company Direct Tax Revenue Before Assistance FY20 and After]]</f>
        <v>2958.7336999999998</v>
      </c>
      <c r="DG257" s="60">
        <v>92.478200000000001</v>
      </c>
      <c r="DH257" s="60">
        <v>648.1173</v>
      </c>
      <c r="DI257" s="60">
        <v>856.70140000000004</v>
      </c>
      <c r="DJ257" s="60">
        <f>Table2[[#This Row],[Indirect and Induced Tax Revenues FY20 and After]]+Table2[[#This Row],[Indirect and Induced Tax Revenues Through FY20]]</f>
        <v>1504.8187</v>
      </c>
      <c r="DK257" s="60">
        <v>246.7216</v>
      </c>
      <c r="DL257" s="60">
        <v>2177.9706999999999</v>
      </c>
      <c r="DM257" s="60">
        <v>2285.5817000000002</v>
      </c>
      <c r="DN257" s="60">
        <f>Table2[[#This Row],[TOTAL Tax Revenues Before Assistance FY20 and After]]+Table2[[#This Row],[TOTAL Tax Revenues Before Assistance Through FY20]]</f>
        <v>4463.5524000000005</v>
      </c>
      <c r="DO257" s="60">
        <v>193.40979999999999</v>
      </c>
      <c r="DP257" s="60">
        <v>1906.5320999999999</v>
      </c>
      <c r="DQ257" s="60">
        <v>1791.7103999999999</v>
      </c>
      <c r="DR257" s="60">
        <f>Table2[[#This Row],[TOTAL Tax Revenues Net of Assistance Recapture and Penalty Through FY20]]+Table2[[#This Row],[TOTAL Tax Revenues Net of Assistance Recapture and Penalty FY20 and After]]</f>
        <v>3698.2424999999998</v>
      </c>
      <c r="DS257" s="60">
        <v>0</v>
      </c>
      <c r="DT257" s="60">
        <v>0</v>
      </c>
      <c r="DU257" s="60">
        <v>0</v>
      </c>
      <c r="DV257" s="60">
        <v>0</v>
      </c>
      <c r="DW257" s="74">
        <v>0</v>
      </c>
      <c r="DX257" s="74">
        <v>0</v>
      </c>
      <c r="DY257" s="74">
        <v>0</v>
      </c>
      <c r="DZ257" s="74">
        <v>6</v>
      </c>
      <c r="EA257" s="74">
        <v>0</v>
      </c>
      <c r="EB257" s="74">
        <v>0</v>
      </c>
      <c r="EC257" s="74">
        <v>0</v>
      </c>
      <c r="ED257" s="74">
        <v>6</v>
      </c>
      <c r="EE257" s="74">
        <v>0</v>
      </c>
      <c r="EF257" s="74">
        <v>0</v>
      </c>
      <c r="EG257" s="74">
        <v>0</v>
      </c>
      <c r="EH257" s="74">
        <v>100</v>
      </c>
      <c r="EI257" s="8">
        <f>Table2[[#This Row],[Total Industrial Employees FY20]]+Table2[[#This Row],[Total Restaurant Employees FY20]]+Table2[[#This Row],[Total Retail Employees FY20]]+Table2[[#This Row],[Total Other Employees FY20]]</f>
        <v>6</v>
      </c>
      <c r="EJ257" s="8">
        <f>Table2[[#This Row],[Number of Industrial Employees Earning More than Living Wage FY20]]+Table2[[#This Row],[Number of Restaurant Employees Earning More than Living Wage FY20]]+Table2[[#This Row],[Number of Retail Employees Earning More than Living Wage FY20]]+Table2[[#This Row],[Number of Other Employees Earning More than Living Wage FY20]]</f>
        <v>6</v>
      </c>
      <c r="EK257" s="72">
        <f>Table2[[#This Row],[Total Employees Earning More than Living Wage FY20]]/Table2[[#This Row],[Total Jobs FY20]]</f>
        <v>1</v>
      </c>
    </row>
    <row r="258" spans="1:141" x14ac:dyDescent="0.25">
      <c r="A258" s="9">
        <v>93449</v>
      </c>
      <c r="B258" s="11" t="s">
        <v>351</v>
      </c>
      <c r="C258" s="11" t="s">
        <v>804</v>
      </c>
      <c r="D258" s="11" t="s">
        <v>1045</v>
      </c>
      <c r="E258" s="15">
        <v>26</v>
      </c>
      <c r="F258" s="7">
        <v>416</v>
      </c>
      <c r="G258" s="7">
        <v>10</v>
      </c>
      <c r="H258" s="7">
        <v>52531</v>
      </c>
      <c r="I258" s="7">
        <v>225000</v>
      </c>
      <c r="J258" s="7">
        <v>481111</v>
      </c>
      <c r="K258" s="11" t="s">
        <v>1062</v>
      </c>
      <c r="L258" s="11" t="s">
        <v>1317</v>
      </c>
      <c r="M258" s="11" t="s">
        <v>1075</v>
      </c>
      <c r="N258" s="18">
        <v>52800000</v>
      </c>
      <c r="O258" s="11" t="s">
        <v>1683</v>
      </c>
      <c r="P258" s="8">
        <v>3</v>
      </c>
      <c r="Q258" s="8">
        <v>1</v>
      </c>
      <c r="R258" s="8">
        <v>1524</v>
      </c>
      <c r="S258" s="8">
        <v>23</v>
      </c>
      <c r="T258" s="8">
        <v>139</v>
      </c>
      <c r="U258" s="8">
        <v>1690</v>
      </c>
      <c r="V258" s="8">
        <v>1731</v>
      </c>
      <c r="W258" s="8">
        <v>0</v>
      </c>
      <c r="X258" s="8">
        <v>1300</v>
      </c>
      <c r="Y258" s="8">
        <v>880</v>
      </c>
      <c r="Z258" s="8">
        <v>70</v>
      </c>
      <c r="AA258" s="19">
        <v>46</v>
      </c>
      <c r="AB258" s="8">
        <v>0</v>
      </c>
      <c r="AC258" s="8">
        <v>0</v>
      </c>
      <c r="AD258" s="8">
        <v>7</v>
      </c>
      <c r="AE258" s="8">
        <v>46</v>
      </c>
      <c r="AF258" s="8">
        <v>51.893491124260358</v>
      </c>
      <c r="AG258" s="8" t="s">
        <v>1686</v>
      </c>
      <c r="AH258" s="8" t="s">
        <v>1687</v>
      </c>
      <c r="AI258" s="60">
        <v>529.40819999999997</v>
      </c>
      <c r="AJ258" s="60">
        <v>5580.7052000000003</v>
      </c>
      <c r="AK258" s="60">
        <v>873.52200000000005</v>
      </c>
      <c r="AL258" s="60">
        <f>Table2[[#This Row],[Company Direct Land Through FY20]]+Table2[[#This Row],[Company Direct Land FY20 and After]]</f>
        <v>6454.2272000000003</v>
      </c>
      <c r="AM258" s="60">
        <v>983.1866</v>
      </c>
      <c r="AN258" s="60">
        <v>5138.4059999999999</v>
      </c>
      <c r="AO258" s="60">
        <v>1622.2548999999999</v>
      </c>
      <c r="AP258" s="60">
        <f>Table2[[#This Row],[Company Direct Building Through FY20]]+Table2[[#This Row],[Company Direct Building FY20 and After]]</f>
        <v>6760.6608999999999</v>
      </c>
      <c r="AQ258" s="60">
        <v>0</v>
      </c>
      <c r="AR258" s="60">
        <v>0</v>
      </c>
      <c r="AS258" s="60">
        <v>0</v>
      </c>
      <c r="AT258" s="60">
        <f>Table2[[#This Row],[Mortgage Recording Tax Through FY20]]+Table2[[#This Row],[Mortgage Recording Tax FY20 and After]]</f>
        <v>0</v>
      </c>
      <c r="AU258" s="60">
        <v>0</v>
      </c>
      <c r="AV258" s="60">
        <v>0</v>
      </c>
      <c r="AW258" s="60">
        <v>0</v>
      </c>
      <c r="AX258" s="60">
        <f>Table2[[#This Row],[Pilot Savings Through FY20]]+Table2[[#This Row],[Pilot Savings FY20 and After]]</f>
        <v>0</v>
      </c>
      <c r="AY258" s="60">
        <v>0</v>
      </c>
      <c r="AZ258" s="60">
        <v>0</v>
      </c>
      <c r="BA258" s="60">
        <v>0</v>
      </c>
      <c r="BB258" s="60">
        <f>Table2[[#This Row],[Mortgage Recording Tax Exemption Through FY20]]+Table2[[#This Row],[Indirect and Induced Land FY20]]</f>
        <v>2844.7577999999999</v>
      </c>
      <c r="BC258" s="60">
        <v>2844.7577999999999</v>
      </c>
      <c r="BD258" s="60">
        <v>13922.232900000001</v>
      </c>
      <c r="BE258" s="60">
        <v>4693.8419999999996</v>
      </c>
      <c r="BF258" s="60">
        <f>Table2[[#This Row],[Indirect and Induced Land Through FY20]]+Table2[[#This Row],[Indirect and Induced Land FY20 and After]]</f>
        <v>18616.0749</v>
      </c>
      <c r="BG258" s="60">
        <v>10085.9596</v>
      </c>
      <c r="BH258" s="60">
        <v>49360.643799999998</v>
      </c>
      <c r="BI258" s="60">
        <v>16641.8037</v>
      </c>
      <c r="BJ258" s="60">
        <f>Table2[[#This Row],[Indirect and Induced Building Through FY20]]+Table2[[#This Row],[Indirect and Induced Building FY20 and After]]</f>
        <v>66002.447499999995</v>
      </c>
      <c r="BK258" s="60">
        <v>14443.3122</v>
      </c>
      <c r="BL258" s="60">
        <v>74001.987899999993</v>
      </c>
      <c r="BM258" s="60">
        <v>23831.422600000002</v>
      </c>
      <c r="BN258" s="60">
        <f>Table2[[#This Row],[TOTAL Real Property Related Taxes Through FY20]]+Table2[[#This Row],[TOTAL Real Property Related Taxes FY20 and After]]</f>
        <v>97833.410499999998</v>
      </c>
      <c r="BO258" s="60">
        <v>31424.084999999999</v>
      </c>
      <c r="BP258" s="60">
        <v>165641.24359999999</v>
      </c>
      <c r="BQ258" s="60">
        <v>51849.648099999999</v>
      </c>
      <c r="BR258" s="60">
        <f>Table2[[#This Row],[Company Direct Through FY20]]+Table2[[#This Row],[Company Direct FY20 and After]]</f>
        <v>217490.89169999998</v>
      </c>
      <c r="BS258" s="60">
        <v>31.320599999999999</v>
      </c>
      <c r="BT258" s="60">
        <v>890.92060000000004</v>
      </c>
      <c r="BU258" s="60">
        <v>13109.079400000001</v>
      </c>
      <c r="BV258" s="60">
        <f>Table2[[#This Row],[Sales Tax Exemption Through FY20]]+Table2[[#This Row],[Sales Tax Exemption FY20 and After]]</f>
        <v>14000</v>
      </c>
      <c r="BW258" s="60">
        <v>0</v>
      </c>
      <c r="BX258" s="60">
        <v>0</v>
      </c>
      <c r="BY258" s="60">
        <v>0</v>
      </c>
      <c r="BZ258" s="60">
        <f>Table2[[#This Row],[Energy Tax Savings Through FY20]]+Table2[[#This Row],[Energy Tax Savings FY20 and After]]</f>
        <v>0</v>
      </c>
      <c r="CA258" s="60">
        <v>0</v>
      </c>
      <c r="CB258" s="60">
        <v>0</v>
      </c>
      <c r="CC258" s="60">
        <v>0</v>
      </c>
      <c r="CD258" s="60">
        <f>Table2[[#This Row],[Tax Exempt Bond Savings Through FY20]]+Table2[[#This Row],[Tax Exempt Bond Savings FY20 and After]]</f>
        <v>0</v>
      </c>
      <c r="CE258" s="60">
        <v>12877.0427</v>
      </c>
      <c r="CF258" s="60">
        <v>71031.036300000007</v>
      </c>
      <c r="CG258" s="60">
        <v>21247.082699999999</v>
      </c>
      <c r="CH258" s="60">
        <f>Table2[[#This Row],[Indirect and Induced Through FY20]]+Table2[[#This Row],[Indirect and Induced FY20 and After]]</f>
        <v>92278.119000000006</v>
      </c>
      <c r="CI258" s="60">
        <v>44269.807099999998</v>
      </c>
      <c r="CJ258" s="60">
        <v>235781.35930000001</v>
      </c>
      <c r="CK258" s="60">
        <v>59987.651400000002</v>
      </c>
      <c r="CL258" s="60">
        <f>Table2[[#This Row],[TOTAL Income Consumption Use Taxes Through FY20]]+Table2[[#This Row],[TOTAL Income Consumption Use Taxes FY20 and After]]</f>
        <v>295769.01069999998</v>
      </c>
      <c r="CM258" s="60">
        <v>31.320599999999999</v>
      </c>
      <c r="CN258" s="60">
        <v>890.92060000000004</v>
      </c>
      <c r="CO258" s="60">
        <v>13109.079400000001</v>
      </c>
      <c r="CP258" s="60">
        <f>Table2[[#This Row],[Assistance Provided Through FY20]]+Table2[[#This Row],[Assistance Provided FY20 and After]]</f>
        <v>14000</v>
      </c>
      <c r="CQ258" s="60">
        <v>0</v>
      </c>
      <c r="CR258" s="60">
        <v>0</v>
      </c>
      <c r="CS258" s="60">
        <v>0</v>
      </c>
      <c r="CT258" s="60">
        <f>Table2[[#This Row],[Recapture Cancellation Reduction Amount Through FY20]]+Table2[[#This Row],[Recapture Cancellation Reduction Amount FY20 and After]]</f>
        <v>0</v>
      </c>
      <c r="CU258" s="60">
        <v>0</v>
      </c>
      <c r="CV258" s="60">
        <v>0</v>
      </c>
      <c r="CW258" s="60">
        <v>0</v>
      </c>
      <c r="CX258" s="60">
        <f>Table2[[#This Row],[Penalty Paid Through FY20]]+Table2[[#This Row],[Penalty Paid FY20 and After]]</f>
        <v>0</v>
      </c>
      <c r="CY258" s="60">
        <v>31.320599999999999</v>
      </c>
      <c r="CZ258" s="60">
        <v>890.92060000000004</v>
      </c>
      <c r="DA258" s="60">
        <v>13109.079400000001</v>
      </c>
      <c r="DB258" s="60">
        <f>Table2[[#This Row],[TOTAL Assistance Net of Recapture Penalties Through FY20]]+Table2[[#This Row],[TOTAL Assistance Net of Recapture Penalties FY20 and After]]</f>
        <v>14000</v>
      </c>
      <c r="DC258" s="60">
        <v>32936.679799999998</v>
      </c>
      <c r="DD258" s="60">
        <v>176360.3548</v>
      </c>
      <c r="DE258" s="60">
        <v>54345.425000000003</v>
      </c>
      <c r="DF258" s="60">
        <f>Table2[[#This Row],[Company Direct Tax Revenue Before Assistance Through FY20]]+Table2[[#This Row],[Company Direct Tax Revenue Before Assistance FY20 and After]]</f>
        <v>230705.77980000002</v>
      </c>
      <c r="DG258" s="60">
        <v>25807.7601</v>
      </c>
      <c r="DH258" s="60">
        <v>134313.913</v>
      </c>
      <c r="DI258" s="60">
        <v>42582.7284</v>
      </c>
      <c r="DJ258" s="60">
        <f>Table2[[#This Row],[Indirect and Induced Tax Revenues FY20 and After]]+Table2[[#This Row],[Indirect and Induced Tax Revenues Through FY20]]</f>
        <v>176896.64139999999</v>
      </c>
      <c r="DK258" s="60">
        <v>58744.439899999998</v>
      </c>
      <c r="DL258" s="60">
        <v>310674.26779999997</v>
      </c>
      <c r="DM258" s="60">
        <v>96928.153399999996</v>
      </c>
      <c r="DN258" s="60">
        <f>Table2[[#This Row],[TOTAL Tax Revenues Before Assistance FY20 and After]]+Table2[[#This Row],[TOTAL Tax Revenues Before Assistance Through FY20]]</f>
        <v>407602.42119999998</v>
      </c>
      <c r="DO258" s="60">
        <v>58713.119299999998</v>
      </c>
      <c r="DP258" s="60">
        <v>309783.34720000002</v>
      </c>
      <c r="DQ258" s="60">
        <v>83819.073999999993</v>
      </c>
      <c r="DR258" s="60">
        <f>Table2[[#This Row],[TOTAL Tax Revenues Net of Assistance Recapture and Penalty Through FY20]]+Table2[[#This Row],[TOTAL Tax Revenues Net of Assistance Recapture and Penalty FY20 and After]]</f>
        <v>393602.42119999998</v>
      </c>
      <c r="DS258" s="60">
        <v>0</v>
      </c>
      <c r="DT258" s="60">
        <v>0</v>
      </c>
      <c r="DU258" s="60">
        <v>0</v>
      </c>
      <c r="DV258" s="60">
        <v>0</v>
      </c>
      <c r="DW258" s="74">
        <v>0</v>
      </c>
      <c r="DX258" s="74">
        <v>0</v>
      </c>
      <c r="DY258" s="74">
        <v>0</v>
      </c>
      <c r="DZ258" s="74">
        <v>1690</v>
      </c>
      <c r="EA258" s="74">
        <v>0</v>
      </c>
      <c r="EB258" s="74">
        <v>0</v>
      </c>
      <c r="EC258" s="74">
        <v>0</v>
      </c>
      <c r="ED258" s="74">
        <v>1690</v>
      </c>
      <c r="EE258" s="74">
        <v>0</v>
      </c>
      <c r="EF258" s="74">
        <v>0</v>
      </c>
      <c r="EG258" s="74">
        <v>0</v>
      </c>
      <c r="EH258" s="74">
        <v>100</v>
      </c>
      <c r="EI258" s="8">
        <f>Table2[[#This Row],[Total Industrial Employees FY20]]+Table2[[#This Row],[Total Restaurant Employees FY20]]+Table2[[#This Row],[Total Retail Employees FY20]]+Table2[[#This Row],[Total Other Employees FY20]]</f>
        <v>1690</v>
      </c>
      <c r="EJ258" s="8">
        <f>Table2[[#This Row],[Number of Industrial Employees Earning More than Living Wage FY20]]+Table2[[#This Row],[Number of Restaurant Employees Earning More than Living Wage FY20]]+Table2[[#This Row],[Number of Retail Employees Earning More than Living Wage FY20]]+Table2[[#This Row],[Number of Other Employees Earning More than Living Wage FY20]]</f>
        <v>1690</v>
      </c>
      <c r="EK258" s="72">
        <f>Table2[[#This Row],[Total Employees Earning More than Living Wage FY20]]/Table2[[#This Row],[Total Jobs FY20]]</f>
        <v>1</v>
      </c>
    </row>
    <row r="259" spans="1:141" x14ac:dyDescent="0.25">
      <c r="A259" s="9">
        <v>92914</v>
      </c>
      <c r="B259" s="11" t="s">
        <v>245</v>
      </c>
      <c r="C259" s="11" t="s">
        <v>699</v>
      </c>
      <c r="D259" s="11" t="s">
        <v>1044</v>
      </c>
      <c r="E259" s="15">
        <v>38</v>
      </c>
      <c r="F259" s="7">
        <v>625</v>
      </c>
      <c r="G259" s="7">
        <v>80</v>
      </c>
      <c r="H259" s="7">
        <v>204822</v>
      </c>
      <c r="I259" s="7">
        <v>135000</v>
      </c>
      <c r="J259" s="7">
        <v>424410</v>
      </c>
      <c r="K259" s="11" t="s">
        <v>1048</v>
      </c>
      <c r="L259" s="11" t="s">
        <v>1183</v>
      </c>
      <c r="M259" s="11" t="s">
        <v>1180</v>
      </c>
      <c r="N259" s="18">
        <v>2400000</v>
      </c>
      <c r="O259" s="11" t="s">
        <v>1662</v>
      </c>
      <c r="P259" s="8">
        <v>3</v>
      </c>
      <c r="Q259" s="8">
        <v>0</v>
      </c>
      <c r="R259" s="8">
        <v>117</v>
      </c>
      <c r="S259" s="8">
        <v>0</v>
      </c>
      <c r="T259" s="8">
        <v>0</v>
      </c>
      <c r="U259" s="8">
        <v>120</v>
      </c>
      <c r="V259" s="8">
        <v>118</v>
      </c>
      <c r="W259" s="8">
        <v>0</v>
      </c>
      <c r="X259" s="8">
        <v>0</v>
      </c>
      <c r="Y259" s="8">
        <v>122</v>
      </c>
      <c r="Z259" s="8">
        <v>15</v>
      </c>
      <c r="AA259" s="19">
        <v>0</v>
      </c>
      <c r="AB259" s="8">
        <v>0</v>
      </c>
      <c r="AC259" s="8">
        <v>0</v>
      </c>
      <c r="AD259" s="8">
        <v>0</v>
      </c>
      <c r="AE259" s="8">
        <v>0</v>
      </c>
      <c r="AF259" s="8">
        <v>99.166666666666671</v>
      </c>
      <c r="AG259" s="8" t="s">
        <v>1686</v>
      </c>
      <c r="AH259" s="8" t="s">
        <v>1687</v>
      </c>
      <c r="AI259" s="60">
        <v>105.79040000000001</v>
      </c>
      <c r="AJ259" s="60">
        <v>1180.0469000000001</v>
      </c>
      <c r="AK259" s="60">
        <v>255.49780000000001</v>
      </c>
      <c r="AL259" s="60">
        <f>Table2[[#This Row],[Company Direct Land Through FY20]]+Table2[[#This Row],[Company Direct Land FY20 and After]]</f>
        <v>1435.5447000000001</v>
      </c>
      <c r="AM259" s="60">
        <v>877.37360000000001</v>
      </c>
      <c r="AN259" s="60">
        <v>2722.3874000000001</v>
      </c>
      <c r="AO259" s="60">
        <v>2118.9712</v>
      </c>
      <c r="AP259" s="60">
        <f>Table2[[#This Row],[Company Direct Building Through FY20]]+Table2[[#This Row],[Company Direct Building FY20 and After]]</f>
        <v>4841.3585999999996</v>
      </c>
      <c r="AQ259" s="60">
        <v>0</v>
      </c>
      <c r="AR259" s="60">
        <v>0</v>
      </c>
      <c r="AS259" s="60">
        <v>0</v>
      </c>
      <c r="AT259" s="60">
        <f>Table2[[#This Row],[Mortgage Recording Tax Through FY20]]+Table2[[#This Row],[Mortgage Recording Tax FY20 and After]]</f>
        <v>0</v>
      </c>
      <c r="AU259" s="60">
        <v>322.38799999999998</v>
      </c>
      <c r="AV259" s="60">
        <v>3537.6641</v>
      </c>
      <c r="AW259" s="60">
        <v>778.60889999999995</v>
      </c>
      <c r="AX259" s="60">
        <f>Table2[[#This Row],[Pilot Savings Through FY20]]+Table2[[#This Row],[Pilot Savings FY20 and After]]</f>
        <v>4316.2730000000001</v>
      </c>
      <c r="AY259" s="60">
        <v>0</v>
      </c>
      <c r="AZ259" s="60">
        <v>0</v>
      </c>
      <c r="BA259" s="60">
        <v>0</v>
      </c>
      <c r="BB259" s="60">
        <f>Table2[[#This Row],[Mortgage Recording Tax Exemption Through FY20]]+Table2[[#This Row],[Indirect and Induced Land FY20]]</f>
        <v>200.47909999999999</v>
      </c>
      <c r="BC259" s="60">
        <v>200.47909999999999</v>
      </c>
      <c r="BD259" s="60">
        <v>1250.0743</v>
      </c>
      <c r="BE259" s="60">
        <v>484.18310000000002</v>
      </c>
      <c r="BF259" s="60">
        <f>Table2[[#This Row],[Indirect and Induced Land Through FY20]]+Table2[[#This Row],[Indirect and Induced Land FY20 and After]]</f>
        <v>1734.2574</v>
      </c>
      <c r="BG259" s="60">
        <v>710.78959999999995</v>
      </c>
      <c r="BH259" s="60">
        <v>4432.0816000000004</v>
      </c>
      <c r="BI259" s="60">
        <v>1716.6489999999999</v>
      </c>
      <c r="BJ259" s="60">
        <f>Table2[[#This Row],[Indirect and Induced Building Through FY20]]+Table2[[#This Row],[Indirect and Induced Building FY20 and After]]</f>
        <v>6148.7306000000008</v>
      </c>
      <c r="BK259" s="60">
        <v>1572.0446999999999</v>
      </c>
      <c r="BL259" s="60">
        <v>6046.9260999999997</v>
      </c>
      <c r="BM259" s="60">
        <v>3796.6922</v>
      </c>
      <c r="BN259" s="60">
        <f>Table2[[#This Row],[TOTAL Real Property Related Taxes Through FY20]]+Table2[[#This Row],[TOTAL Real Property Related Taxes FY20 and After]]</f>
        <v>9843.6183000000001</v>
      </c>
      <c r="BO259" s="60">
        <v>1684.1139000000001</v>
      </c>
      <c r="BP259" s="60">
        <v>13616.5769</v>
      </c>
      <c r="BQ259" s="60">
        <v>4067.3537000000001</v>
      </c>
      <c r="BR259" s="60">
        <f>Table2[[#This Row],[Company Direct Through FY20]]+Table2[[#This Row],[Company Direct FY20 and After]]</f>
        <v>17683.9306</v>
      </c>
      <c r="BS259" s="60">
        <v>0</v>
      </c>
      <c r="BT259" s="60">
        <v>8.4763000000000002</v>
      </c>
      <c r="BU259" s="60">
        <v>0</v>
      </c>
      <c r="BV259" s="60">
        <f>Table2[[#This Row],[Sales Tax Exemption Through FY20]]+Table2[[#This Row],[Sales Tax Exemption FY20 and After]]</f>
        <v>8.4763000000000002</v>
      </c>
      <c r="BW259" s="60">
        <v>0</v>
      </c>
      <c r="BX259" s="60">
        <v>0</v>
      </c>
      <c r="BY259" s="60">
        <v>0</v>
      </c>
      <c r="BZ259" s="60">
        <f>Table2[[#This Row],[Energy Tax Savings Through FY20]]+Table2[[#This Row],[Energy Tax Savings FY20 and After]]</f>
        <v>0</v>
      </c>
      <c r="CA259" s="60">
        <v>0</v>
      </c>
      <c r="CB259" s="60">
        <v>0</v>
      </c>
      <c r="CC259" s="60">
        <v>0</v>
      </c>
      <c r="CD259" s="60">
        <f>Table2[[#This Row],[Tax Exempt Bond Savings Through FY20]]+Table2[[#This Row],[Tax Exempt Bond Savings FY20 and After]]</f>
        <v>0</v>
      </c>
      <c r="CE259" s="60">
        <v>987.9529</v>
      </c>
      <c r="CF259" s="60">
        <v>7679.4549999999999</v>
      </c>
      <c r="CG259" s="60">
        <v>2386.0344</v>
      </c>
      <c r="CH259" s="60">
        <f>Table2[[#This Row],[Indirect and Induced Through FY20]]+Table2[[#This Row],[Indirect and Induced FY20 and After]]</f>
        <v>10065.4894</v>
      </c>
      <c r="CI259" s="60">
        <v>2672.0668000000001</v>
      </c>
      <c r="CJ259" s="60">
        <v>21287.5556</v>
      </c>
      <c r="CK259" s="60">
        <v>6453.3881000000001</v>
      </c>
      <c r="CL259" s="60">
        <f>Table2[[#This Row],[TOTAL Income Consumption Use Taxes Through FY20]]+Table2[[#This Row],[TOTAL Income Consumption Use Taxes FY20 and After]]</f>
        <v>27740.9437</v>
      </c>
      <c r="CM259" s="60">
        <v>322.38799999999998</v>
      </c>
      <c r="CN259" s="60">
        <v>3546.1404000000002</v>
      </c>
      <c r="CO259" s="60">
        <v>778.60889999999995</v>
      </c>
      <c r="CP259" s="60">
        <f>Table2[[#This Row],[Assistance Provided Through FY20]]+Table2[[#This Row],[Assistance Provided FY20 and After]]</f>
        <v>4324.7493000000004</v>
      </c>
      <c r="CQ259" s="60">
        <v>0</v>
      </c>
      <c r="CR259" s="60">
        <v>0</v>
      </c>
      <c r="CS259" s="60">
        <v>0</v>
      </c>
      <c r="CT259" s="60">
        <f>Table2[[#This Row],[Recapture Cancellation Reduction Amount Through FY20]]+Table2[[#This Row],[Recapture Cancellation Reduction Amount FY20 and After]]</f>
        <v>0</v>
      </c>
      <c r="CU259" s="60">
        <v>0</v>
      </c>
      <c r="CV259" s="60">
        <v>0</v>
      </c>
      <c r="CW259" s="60">
        <v>0</v>
      </c>
      <c r="CX259" s="60">
        <f>Table2[[#This Row],[Penalty Paid Through FY20]]+Table2[[#This Row],[Penalty Paid FY20 and After]]</f>
        <v>0</v>
      </c>
      <c r="CY259" s="60">
        <v>322.38799999999998</v>
      </c>
      <c r="CZ259" s="60">
        <v>3546.1404000000002</v>
      </c>
      <c r="DA259" s="60">
        <v>778.60889999999995</v>
      </c>
      <c r="DB259" s="60">
        <f>Table2[[#This Row],[TOTAL Assistance Net of Recapture Penalties Through FY20]]+Table2[[#This Row],[TOTAL Assistance Net of Recapture Penalties FY20 and After]]</f>
        <v>4324.7493000000004</v>
      </c>
      <c r="DC259" s="60">
        <v>2667.2779</v>
      </c>
      <c r="DD259" s="60">
        <v>17519.011200000001</v>
      </c>
      <c r="DE259" s="60">
        <v>6441.8226999999997</v>
      </c>
      <c r="DF259" s="60">
        <f>Table2[[#This Row],[Company Direct Tax Revenue Before Assistance Through FY20]]+Table2[[#This Row],[Company Direct Tax Revenue Before Assistance FY20 and After]]</f>
        <v>23960.833900000001</v>
      </c>
      <c r="DG259" s="60">
        <v>1899.2216000000001</v>
      </c>
      <c r="DH259" s="60">
        <v>13361.6109</v>
      </c>
      <c r="DI259" s="60">
        <v>4586.8665000000001</v>
      </c>
      <c r="DJ259" s="60">
        <f>Table2[[#This Row],[Indirect and Induced Tax Revenues FY20 and After]]+Table2[[#This Row],[Indirect and Induced Tax Revenues Through FY20]]</f>
        <v>17948.4774</v>
      </c>
      <c r="DK259" s="60">
        <v>4566.4994999999999</v>
      </c>
      <c r="DL259" s="60">
        <v>30880.622100000001</v>
      </c>
      <c r="DM259" s="60">
        <v>11028.689200000001</v>
      </c>
      <c r="DN259" s="60">
        <f>Table2[[#This Row],[TOTAL Tax Revenues Before Assistance FY20 and After]]+Table2[[#This Row],[TOTAL Tax Revenues Before Assistance Through FY20]]</f>
        <v>41909.311300000001</v>
      </c>
      <c r="DO259" s="60">
        <v>4244.1115</v>
      </c>
      <c r="DP259" s="60">
        <v>27334.4817</v>
      </c>
      <c r="DQ259" s="60">
        <v>10250.0803</v>
      </c>
      <c r="DR259" s="60">
        <f>Table2[[#This Row],[TOTAL Tax Revenues Net of Assistance Recapture and Penalty Through FY20]]+Table2[[#This Row],[TOTAL Tax Revenues Net of Assistance Recapture and Penalty FY20 and After]]</f>
        <v>37584.561999999998</v>
      </c>
      <c r="DS259" s="60">
        <v>0</v>
      </c>
      <c r="DT259" s="60">
        <v>0</v>
      </c>
      <c r="DU259" s="60">
        <v>0</v>
      </c>
      <c r="DV259" s="60">
        <v>0</v>
      </c>
      <c r="DW259" s="74">
        <v>0</v>
      </c>
      <c r="DX259" s="74">
        <v>0</v>
      </c>
      <c r="DY259" s="74">
        <v>0</v>
      </c>
      <c r="DZ259" s="74">
        <v>120</v>
      </c>
      <c r="EA259" s="74">
        <v>0</v>
      </c>
      <c r="EB259" s="74">
        <v>0</v>
      </c>
      <c r="EC259" s="74">
        <v>0</v>
      </c>
      <c r="ED259" s="74">
        <v>120</v>
      </c>
      <c r="EE259" s="74">
        <v>0</v>
      </c>
      <c r="EF259" s="74">
        <v>0</v>
      </c>
      <c r="EG259" s="74">
        <v>0</v>
      </c>
      <c r="EH259" s="74">
        <v>100</v>
      </c>
      <c r="EI259" s="8">
        <f>Table2[[#This Row],[Total Industrial Employees FY20]]+Table2[[#This Row],[Total Restaurant Employees FY20]]+Table2[[#This Row],[Total Retail Employees FY20]]+Table2[[#This Row],[Total Other Employees FY20]]</f>
        <v>120</v>
      </c>
      <c r="EJ259" s="8">
        <f>Table2[[#This Row],[Number of Industrial Employees Earning More than Living Wage FY20]]+Table2[[#This Row],[Number of Restaurant Employees Earning More than Living Wage FY20]]+Table2[[#This Row],[Number of Retail Employees Earning More than Living Wage FY20]]+Table2[[#This Row],[Number of Other Employees Earning More than Living Wage FY20]]</f>
        <v>120</v>
      </c>
      <c r="EK259" s="72">
        <f>Table2[[#This Row],[Total Employees Earning More than Living Wage FY20]]/Table2[[#This Row],[Total Jobs FY20]]</f>
        <v>1</v>
      </c>
    </row>
    <row r="260" spans="1:141" x14ac:dyDescent="0.25">
      <c r="A260" s="9">
        <v>93451</v>
      </c>
      <c r="B260" s="11" t="s">
        <v>353</v>
      </c>
      <c r="C260" s="11" t="s">
        <v>806</v>
      </c>
      <c r="D260" s="11" t="s">
        <v>1043</v>
      </c>
      <c r="E260" s="15">
        <v>17</v>
      </c>
      <c r="F260" s="7">
        <v>2604</v>
      </c>
      <c r="G260" s="7">
        <v>174</v>
      </c>
      <c r="H260" s="7">
        <v>522720</v>
      </c>
      <c r="I260" s="7">
        <v>199962</v>
      </c>
      <c r="J260" s="7">
        <v>424410</v>
      </c>
      <c r="K260" s="11" t="s">
        <v>1048</v>
      </c>
      <c r="L260" s="11" t="s">
        <v>1318</v>
      </c>
      <c r="M260" s="11" t="s">
        <v>1311</v>
      </c>
      <c r="N260" s="18">
        <v>50000000</v>
      </c>
      <c r="O260" s="11" t="s">
        <v>1658</v>
      </c>
      <c r="P260" s="8">
        <v>8</v>
      </c>
      <c r="Q260" s="8">
        <v>0</v>
      </c>
      <c r="R260" s="8">
        <v>184</v>
      </c>
      <c r="S260" s="8">
        <v>0</v>
      </c>
      <c r="T260" s="8">
        <v>0</v>
      </c>
      <c r="U260" s="8">
        <v>192</v>
      </c>
      <c r="V260" s="8">
        <v>188</v>
      </c>
      <c r="W260" s="8">
        <v>0</v>
      </c>
      <c r="X260" s="8">
        <v>0</v>
      </c>
      <c r="Y260" s="8">
        <v>143</v>
      </c>
      <c r="Z260" s="8">
        <v>44</v>
      </c>
      <c r="AA260" s="19">
        <v>0</v>
      </c>
      <c r="AB260" s="8">
        <v>0</v>
      </c>
      <c r="AC260" s="8">
        <v>0</v>
      </c>
      <c r="AD260" s="8">
        <v>0</v>
      </c>
      <c r="AE260" s="8">
        <v>0</v>
      </c>
      <c r="AF260" s="8">
        <v>95.3125</v>
      </c>
      <c r="AG260" s="8" t="s">
        <v>1686</v>
      </c>
      <c r="AH260" s="8" t="s">
        <v>1687</v>
      </c>
      <c r="AI260" s="60">
        <v>341.97579999999999</v>
      </c>
      <c r="AJ260" s="60">
        <v>3440.7521000000002</v>
      </c>
      <c r="AK260" s="60">
        <v>2555.7624999999998</v>
      </c>
      <c r="AL260" s="60">
        <f>Table2[[#This Row],[Company Direct Land Through FY20]]+Table2[[#This Row],[Company Direct Land FY20 and After]]</f>
        <v>5996.5146000000004</v>
      </c>
      <c r="AM260" s="60">
        <v>635.09799999999996</v>
      </c>
      <c r="AN260" s="60">
        <v>3682.3227000000002</v>
      </c>
      <c r="AO260" s="60">
        <v>4746.4147999999996</v>
      </c>
      <c r="AP260" s="60">
        <f>Table2[[#This Row],[Company Direct Building Through FY20]]+Table2[[#This Row],[Company Direct Building FY20 and After]]</f>
        <v>8428.7374999999993</v>
      </c>
      <c r="AQ260" s="60">
        <v>0</v>
      </c>
      <c r="AR260" s="60">
        <v>446.6</v>
      </c>
      <c r="AS260" s="60">
        <v>0</v>
      </c>
      <c r="AT260" s="60">
        <f>Table2[[#This Row],[Mortgage Recording Tax Through FY20]]+Table2[[#This Row],[Mortgage Recording Tax FY20 and After]]</f>
        <v>446.6</v>
      </c>
      <c r="AU260" s="60">
        <v>977.07380000000001</v>
      </c>
      <c r="AV260" s="60">
        <v>4512.5295999999998</v>
      </c>
      <c r="AW260" s="60">
        <v>7302.1772000000001</v>
      </c>
      <c r="AX260" s="60">
        <f>Table2[[#This Row],[Pilot Savings Through FY20]]+Table2[[#This Row],[Pilot Savings FY20 and After]]</f>
        <v>11814.7068</v>
      </c>
      <c r="AY260" s="60">
        <v>0</v>
      </c>
      <c r="AZ260" s="60">
        <v>446.6</v>
      </c>
      <c r="BA260" s="60">
        <v>0</v>
      </c>
      <c r="BB260" s="60">
        <f>Table2[[#This Row],[Mortgage Recording Tax Exemption Through FY20]]+Table2[[#This Row],[Indirect and Induced Land FY20]]</f>
        <v>766.00700000000006</v>
      </c>
      <c r="BC260" s="60">
        <v>319.40699999999998</v>
      </c>
      <c r="BD260" s="60">
        <v>2040.7318</v>
      </c>
      <c r="BE260" s="60">
        <v>2387.0922</v>
      </c>
      <c r="BF260" s="60">
        <f>Table2[[#This Row],[Indirect and Induced Land Through FY20]]+Table2[[#This Row],[Indirect and Induced Land FY20 and After]]</f>
        <v>4427.8240000000005</v>
      </c>
      <c r="BG260" s="60">
        <v>1132.4431999999999</v>
      </c>
      <c r="BH260" s="60">
        <v>7235.3218999999999</v>
      </c>
      <c r="BI260" s="60">
        <v>8463.3333000000002</v>
      </c>
      <c r="BJ260" s="60">
        <f>Table2[[#This Row],[Indirect and Induced Building Through FY20]]+Table2[[#This Row],[Indirect and Induced Building FY20 and After]]</f>
        <v>15698.655200000001</v>
      </c>
      <c r="BK260" s="60">
        <v>1451.8502000000001</v>
      </c>
      <c r="BL260" s="60">
        <v>11886.598900000001</v>
      </c>
      <c r="BM260" s="60">
        <v>10850.4256</v>
      </c>
      <c r="BN260" s="60">
        <f>Table2[[#This Row],[TOTAL Real Property Related Taxes Through FY20]]+Table2[[#This Row],[TOTAL Real Property Related Taxes FY20 and After]]</f>
        <v>22737.0245</v>
      </c>
      <c r="BO260" s="60">
        <v>2464.6262000000002</v>
      </c>
      <c r="BP260" s="60">
        <v>18326.188300000002</v>
      </c>
      <c r="BQ260" s="60">
        <v>18419.422999999999</v>
      </c>
      <c r="BR260" s="60">
        <f>Table2[[#This Row],[Company Direct Through FY20]]+Table2[[#This Row],[Company Direct FY20 and After]]</f>
        <v>36745.611300000004</v>
      </c>
      <c r="BS260" s="60">
        <v>0</v>
      </c>
      <c r="BT260" s="60">
        <v>160.12530000000001</v>
      </c>
      <c r="BU260" s="60">
        <v>0</v>
      </c>
      <c r="BV260" s="60">
        <f>Table2[[#This Row],[Sales Tax Exemption Through FY20]]+Table2[[#This Row],[Sales Tax Exemption FY20 and After]]</f>
        <v>160.12530000000001</v>
      </c>
      <c r="BW260" s="60">
        <v>0</v>
      </c>
      <c r="BX260" s="60">
        <v>0</v>
      </c>
      <c r="BY260" s="60">
        <v>0</v>
      </c>
      <c r="BZ260" s="60">
        <f>Table2[[#This Row],[Energy Tax Savings Through FY20]]+Table2[[#This Row],[Energy Tax Savings FY20 and After]]</f>
        <v>0</v>
      </c>
      <c r="CA260" s="60">
        <v>0</v>
      </c>
      <c r="CB260" s="60">
        <v>0</v>
      </c>
      <c r="CC260" s="60">
        <v>0</v>
      </c>
      <c r="CD260" s="60">
        <f>Table2[[#This Row],[Tax Exempt Bond Savings Through FY20]]+Table2[[#This Row],[Tax Exempt Bond Savings FY20 and After]]</f>
        <v>0</v>
      </c>
      <c r="CE260" s="60">
        <v>1445.8236999999999</v>
      </c>
      <c r="CF260" s="60">
        <v>10406.0823</v>
      </c>
      <c r="CG260" s="60">
        <v>10805.3871</v>
      </c>
      <c r="CH260" s="60">
        <f>Table2[[#This Row],[Indirect and Induced Through FY20]]+Table2[[#This Row],[Indirect and Induced FY20 and After]]</f>
        <v>21211.469400000002</v>
      </c>
      <c r="CI260" s="60">
        <v>3910.4499000000001</v>
      </c>
      <c r="CJ260" s="60">
        <v>28572.1453</v>
      </c>
      <c r="CK260" s="60">
        <v>29224.810099999999</v>
      </c>
      <c r="CL260" s="60">
        <f>Table2[[#This Row],[TOTAL Income Consumption Use Taxes Through FY20]]+Table2[[#This Row],[TOTAL Income Consumption Use Taxes FY20 and After]]</f>
        <v>57796.955399999999</v>
      </c>
      <c r="CM260" s="60">
        <v>977.07380000000001</v>
      </c>
      <c r="CN260" s="60">
        <v>5119.2548999999999</v>
      </c>
      <c r="CO260" s="60">
        <v>7302.1772000000001</v>
      </c>
      <c r="CP260" s="60">
        <f>Table2[[#This Row],[Assistance Provided Through FY20]]+Table2[[#This Row],[Assistance Provided FY20 and After]]</f>
        <v>12421.4321</v>
      </c>
      <c r="CQ260" s="60">
        <v>0</v>
      </c>
      <c r="CR260" s="60">
        <v>0</v>
      </c>
      <c r="CS260" s="60">
        <v>0</v>
      </c>
      <c r="CT260" s="60">
        <f>Table2[[#This Row],[Recapture Cancellation Reduction Amount Through FY20]]+Table2[[#This Row],[Recapture Cancellation Reduction Amount FY20 and After]]</f>
        <v>0</v>
      </c>
      <c r="CU260" s="60">
        <v>0</v>
      </c>
      <c r="CV260" s="60">
        <v>0</v>
      </c>
      <c r="CW260" s="60">
        <v>0</v>
      </c>
      <c r="CX260" s="60">
        <f>Table2[[#This Row],[Penalty Paid Through FY20]]+Table2[[#This Row],[Penalty Paid FY20 and After]]</f>
        <v>0</v>
      </c>
      <c r="CY260" s="60">
        <v>977.07380000000001</v>
      </c>
      <c r="CZ260" s="60">
        <v>5119.2548999999999</v>
      </c>
      <c r="DA260" s="60">
        <v>7302.1772000000001</v>
      </c>
      <c r="DB260" s="60">
        <f>Table2[[#This Row],[TOTAL Assistance Net of Recapture Penalties Through FY20]]+Table2[[#This Row],[TOTAL Assistance Net of Recapture Penalties FY20 and After]]</f>
        <v>12421.4321</v>
      </c>
      <c r="DC260" s="60">
        <v>3441.7</v>
      </c>
      <c r="DD260" s="60">
        <v>25895.863099999999</v>
      </c>
      <c r="DE260" s="60">
        <v>25721.600299999998</v>
      </c>
      <c r="DF260" s="60">
        <f>Table2[[#This Row],[Company Direct Tax Revenue Before Assistance Through FY20]]+Table2[[#This Row],[Company Direct Tax Revenue Before Assistance FY20 and After]]</f>
        <v>51617.463399999993</v>
      </c>
      <c r="DG260" s="60">
        <v>2897.6738999999998</v>
      </c>
      <c r="DH260" s="60">
        <v>19682.135999999999</v>
      </c>
      <c r="DI260" s="60">
        <v>21655.812600000001</v>
      </c>
      <c r="DJ260" s="60">
        <f>Table2[[#This Row],[Indirect and Induced Tax Revenues FY20 and After]]+Table2[[#This Row],[Indirect and Induced Tax Revenues Through FY20]]</f>
        <v>41337.948600000003</v>
      </c>
      <c r="DK260" s="60">
        <v>6339.3738999999996</v>
      </c>
      <c r="DL260" s="60">
        <v>45577.999100000001</v>
      </c>
      <c r="DM260" s="60">
        <v>47377.412900000003</v>
      </c>
      <c r="DN260" s="60">
        <f>Table2[[#This Row],[TOTAL Tax Revenues Before Assistance FY20 and After]]+Table2[[#This Row],[TOTAL Tax Revenues Before Assistance Through FY20]]</f>
        <v>92955.412000000011</v>
      </c>
      <c r="DO260" s="60">
        <v>5362.3001000000004</v>
      </c>
      <c r="DP260" s="60">
        <v>40458.744200000001</v>
      </c>
      <c r="DQ260" s="60">
        <v>40075.235699999997</v>
      </c>
      <c r="DR260" s="60">
        <f>Table2[[#This Row],[TOTAL Tax Revenues Net of Assistance Recapture and Penalty Through FY20]]+Table2[[#This Row],[TOTAL Tax Revenues Net of Assistance Recapture and Penalty FY20 and After]]</f>
        <v>80533.979900000006</v>
      </c>
      <c r="DS260" s="60">
        <v>0</v>
      </c>
      <c r="DT260" s="60">
        <v>0</v>
      </c>
      <c r="DU260" s="60">
        <v>0</v>
      </c>
      <c r="DV260" s="60">
        <v>0</v>
      </c>
      <c r="DW260" s="74">
        <v>0</v>
      </c>
      <c r="DX260" s="74">
        <v>0</v>
      </c>
      <c r="DY260" s="74">
        <v>0</v>
      </c>
      <c r="DZ260" s="74">
        <v>192</v>
      </c>
      <c r="EA260" s="74">
        <v>0</v>
      </c>
      <c r="EB260" s="74">
        <v>0</v>
      </c>
      <c r="EC260" s="74">
        <v>0</v>
      </c>
      <c r="ED260" s="74">
        <v>192</v>
      </c>
      <c r="EE260" s="74">
        <v>0</v>
      </c>
      <c r="EF260" s="74">
        <v>0</v>
      </c>
      <c r="EG260" s="74">
        <v>0</v>
      </c>
      <c r="EH260" s="74">
        <v>100</v>
      </c>
      <c r="EI260" s="8">
        <f>Table2[[#This Row],[Total Industrial Employees FY20]]+Table2[[#This Row],[Total Restaurant Employees FY20]]+Table2[[#This Row],[Total Retail Employees FY20]]+Table2[[#This Row],[Total Other Employees FY20]]</f>
        <v>192</v>
      </c>
      <c r="EJ260" s="8">
        <f>Table2[[#This Row],[Number of Industrial Employees Earning More than Living Wage FY20]]+Table2[[#This Row],[Number of Restaurant Employees Earning More than Living Wage FY20]]+Table2[[#This Row],[Number of Retail Employees Earning More than Living Wage FY20]]+Table2[[#This Row],[Number of Other Employees Earning More than Living Wage FY20]]</f>
        <v>192</v>
      </c>
      <c r="EK260" s="72">
        <f>Table2[[#This Row],[Total Employees Earning More than Living Wage FY20]]/Table2[[#This Row],[Total Jobs FY20]]</f>
        <v>1</v>
      </c>
    </row>
    <row r="261" spans="1:141" x14ac:dyDescent="0.25">
      <c r="A261" s="9">
        <v>93859</v>
      </c>
      <c r="B261" s="11" t="s">
        <v>383</v>
      </c>
      <c r="C261" s="11" t="s">
        <v>836</v>
      </c>
      <c r="D261" s="11" t="s">
        <v>1045</v>
      </c>
      <c r="E261" s="15">
        <v>30</v>
      </c>
      <c r="F261" s="7">
        <v>2529</v>
      </c>
      <c r="G261" s="7">
        <v>10</v>
      </c>
      <c r="H261" s="7">
        <v>324962</v>
      </c>
      <c r="I261" s="7">
        <v>136547</v>
      </c>
      <c r="J261" s="7">
        <v>424410</v>
      </c>
      <c r="K261" s="11" t="s">
        <v>1048</v>
      </c>
      <c r="L261" s="11" t="s">
        <v>1358</v>
      </c>
      <c r="M261" s="11" t="s">
        <v>1326</v>
      </c>
      <c r="N261" s="18">
        <v>30100000</v>
      </c>
      <c r="O261" s="11" t="s">
        <v>1658</v>
      </c>
      <c r="P261" s="8">
        <v>6</v>
      </c>
      <c r="Q261" s="8">
        <v>0</v>
      </c>
      <c r="R261" s="8">
        <v>138</v>
      </c>
      <c r="S261" s="8">
        <v>0</v>
      </c>
      <c r="T261" s="8">
        <v>0</v>
      </c>
      <c r="U261" s="8">
        <v>144</v>
      </c>
      <c r="V261" s="8">
        <v>141</v>
      </c>
      <c r="W261" s="8">
        <v>0</v>
      </c>
      <c r="X261" s="8">
        <v>0</v>
      </c>
      <c r="Y261" s="8">
        <v>120</v>
      </c>
      <c r="Z261" s="8">
        <v>15</v>
      </c>
      <c r="AA261" s="19">
        <v>0</v>
      </c>
      <c r="AB261" s="8">
        <v>0</v>
      </c>
      <c r="AC261" s="8">
        <v>0</v>
      </c>
      <c r="AD261" s="8">
        <v>0</v>
      </c>
      <c r="AE261" s="8">
        <v>0</v>
      </c>
      <c r="AF261" s="8">
        <v>95.138888888888886</v>
      </c>
      <c r="AG261" s="8" t="s">
        <v>1686</v>
      </c>
      <c r="AH261" s="8" t="s">
        <v>1687</v>
      </c>
      <c r="AI261" s="60">
        <v>167.45670000000001</v>
      </c>
      <c r="AJ261" s="60">
        <v>1832.7403999999999</v>
      </c>
      <c r="AK261" s="60">
        <v>1551.2882999999999</v>
      </c>
      <c r="AL261" s="60">
        <f>Table2[[#This Row],[Company Direct Land Through FY20]]+Table2[[#This Row],[Company Direct Land FY20 and After]]</f>
        <v>3384.0286999999998</v>
      </c>
      <c r="AM261" s="60">
        <v>310.99110000000002</v>
      </c>
      <c r="AN261" s="60">
        <v>2198.4108000000001</v>
      </c>
      <c r="AO261" s="60">
        <v>2880.9670000000001</v>
      </c>
      <c r="AP261" s="60">
        <f>Table2[[#This Row],[Company Direct Building Through FY20]]+Table2[[#This Row],[Company Direct Building FY20 and After]]</f>
        <v>5079.3778000000002</v>
      </c>
      <c r="AQ261" s="60">
        <v>0</v>
      </c>
      <c r="AR261" s="60">
        <v>320.26400000000001</v>
      </c>
      <c r="AS261" s="60">
        <v>0</v>
      </c>
      <c r="AT261" s="60">
        <f>Table2[[#This Row],[Mortgage Recording Tax Through FY20]]+Table2[[#This Row],[Mortgage Recording Tax FY20 and After]]</f>
        <v>320.26400000000001</v>
      </c>
      <c r="AU261" s="60">
        <v>478.4479</v>
      </c>
      <c r="AV261" s="60">
        <v>2786.9585999999999</v>
      </c>
      <c r="AW261" s="60">
        <v>4432.2563</v>
      </c>
      <c r="AX261" s="60">
        <f>Table2[[#This Row],[Pilot Savings Through FY20]]+Table2[[#This Row],[Pilot Savings FY20 and After]]</f>
        <v>7219.2148999999999</v>
      </c>
      <c r="AY261" s="60">
        <v>0</v>
      </c>
      <c r="AZ261" s="60">
        <v>320.26400000000001</v>
      </c>
      <c r="BA261" s="60">
        <v>0</v>
      </c>
      <c r="BB261" s="60">
        <f>Table2[[#This Row],[Mortgage Recording Tax Exemption Through FY20]]+Table2[[#This Row],[Indirect and Induced Land FY20]]</f>
        <v>559.81989999999996</v>
      </c>
      <c r="BC261" s="60">
        <v>239.55590000000001</v>
      </c>
      <c r="BD261" s="60">
        <v>1232.7981</v>
      </c>
      <c r="BE261" s="60">
        <v>2219.203</v>
      </c>
      <c r="BF261" s="60">
        <f>Table2[[#This Row],[Indirect and Induced Land Through FY20]]+Table2[[#This Row],[Indirect and Induced Land FY20 and After]]</f>
        <v>3452.0011</v>
      </c>
      <c r="BG261" s="60">
        <v>849.33439999999996</v>
      </c>
      <c r="BH261" s="60">
        <v>4370.8296</v>
      </c>
      <c r="BI261" s="60">
        <v>7868.0816000000004</v>
      </c>
      <c r="BJ261" s="60">
        <f>Table2[[#This Row],[Indirect and Induced Building Through FY20]]+Table2[[#This Row],[Indirect and Induced Building FY20 and After]]</f>
        <v>12238.9112</v>
      </c>
      <c r="BK261" s="60">
        <v>1088.8902</v>
      </c>
      <c r="BL261" s="60">
        <v>6847.8203000000003</v>
      </c>
      <c r="BM261" s="60">
        <v>10087.283600000001</v>
      </c>
      <c r="BN261" s="60">
        <f>Table2[[#This Row],[TOTAL Real Property Related Taxes Through FY20]]+Table2[[#This Row],[TOTAL Real Property Related Taxes FY20 and After]]</f>
        <v>16935.103900000002</v>
      </c>
      <c r="BO261" s="60">
        <v>1848.4695999999999</v>
      </c>
      <c r="BP261" s="60">
        <v>10715.381600000001</v>
      </c>
      <c r="BQ261" s="60">
        <v>17123.889899999998</v>
      </c>
      <c r="BR261" s="60">
        <f>Table2[[#This Row],[Company Direct Through FY20]]+Table2[[#This Row],[Company Direct FY20 and After]]</f>
        <v>27839.271499999999</v>
      </c>
      <c r="BS261" s="60">
        <v>0</v>
      </c>
      <c r="BT261" s="60">
        <v>33.712899999999998</v>
      </c>
      <c r="BU261" s="60">
        <v>0</v>
      </c>
      <c r="BV261" s="60">
        <f>Table2[[#This Row],[Sales Tax Exemption Through FY20]]+Table2[[#This Row],[Sales Tax Exemption FY20 and After]]</f>
        <v>33.712899999999998</v>
      </c>
      <c r="BW261" s="60">
        <v>0</v>
      </c>
      <c r="BX261" s="60">
        <v>0</v>
      </c>
      <c r="BY261" s="60">
        <v>0</v>
      </c>
      <c r="BZ261" s="60">
        <f>Table2[[#This Row],[Energy Tax Savings Through FY20]]+Table2[[#This Row],[Energy Tax Savings FY20 and After]]</f>
        <v>0</v>
      </c>
      <c r="CA261" s="60">
        <v>0</v>
      </c>
      <c r="CB261" s="60">
        <v>0</v>
      </c>
      <c r="CC261" s="60">
        <v>0</v>
      </c>
      <c r="CD261" s="60">
        <f>Table2[[#This Row],[Tax Exempt Bond Savings Through FY20]]+Table2[[#This Row],[Tax Exempt Bond Savings FY20 and After]]</f>
        <v>0</v>
      </c>
      <c r="CE261" s="60">
        <v>1084.3704</v>
      </c>
      <c r="CF261" s="60">
        <v>6174.7997999999998</v>
      </c>
      <c r="CG261" s="60">
        <v>10045.413699999999</v>
      </c>
      <c r="CH261" s="60">
        <f>Table2[[#This Row],[Indirect and Induced Through FY20]]+Table2[[#This Row],[Indirect and Induced FY20 and After]]</f>
        <v>16220.213499999998</v>
      </c>
      <c r="CI261" s="60">
        <v>2932.84</v>
      </c>
      <c r="CJ261" s="60">
        <v>16856.468499999999</v>
      </c>
      <c r="CK261" s="60">
        <v>27169.303599999999</v>
      </c>
      <c r="CL261" s="60">
        <f>Table2[[#This Row],[TOTAL Income Consumption Use Taxes Through FY20]]+Table2[[#This Row],[TOTAL Income Consumption Use Taxes FY20 and After]]</f>
        <v>44025.772100000002</v>
      </c>
      <c r="CM261" s="60">
        <v>478.4479</v>
      </c>
      <c r="CN261" s="60">
        <v>3140.9355</v>
      </c>
      <c r="CO261" s="60">
        <v>4432.2563</v>
      </c>
      <c r="CP261" s="60">
        <f>Table2[[#This Row],[Assistance Provided Through FY20]]+Table2[[#This Row],[Assistance Provided FY20 and After]]</f>
        <v>7573.1918000000005</v>
      </c>
      <c r="CQ261" s="60">
        <v>0</v>
      </c>
      <c r="CR261" s="60">
        <v>0</v>
      </c>
      <c r="CS261" s="60">
        <v>0</v>
      </c>
      <c r="CT261" s="60">
        <f>Table2[[#This Row],[Recapture Cancellation Reduction Amount Through FY20]]+Table2[[#This Row],[Recapture Cancellation Reduction Amount FY20 and After]]</f>
        <v>0</v>
      </c>
      <c r="CU261" s="60">
        <v>0</v>
      </c>
      <c r="CV261" s="60">
        <v>0</v>
      </c>
      <c r="CW261" s="60">
        <v>0</v>
      </c>
      <c r="CX261" s="60">
        <f>Table2[[#This Row],[Penalty Paid Through FY20]]+Table2[[#This Row],[Penalty Paid FY20 and After]]</f>
        <v>0</v>
      </c>
      <c r="CY261" s="60">
        <v>478.4479</v>
      </c>
      <c r="CZ261" s="60">
        <v>3140.9355</v>
      </c>
      <c r="DA261" s="60">
        <v>4432.2563</v>
      </c>
      <c r="DB261" s="60">
        <f>Table2[[#This Row],[TOTAL Assistance Net of Recapture Penalties Through FY20]]+Table2[[#This Row],[TOTAL Assistance Net of Recapture Penalties FY20 and After]]</f>
        <v>7573.1918000000005</v>
      </c>
      <c r="DC261" s="60">
        <v>2326.9173999999998</v>
      </c>
      <c r="DD261" s="60">
        <v>15066.7968</v>
      </c>
      <c r="DE261" s="60">
        <v>21556.145199999999</v>
      </c>
      <c r="DF261" s="60">
        <f>Table2[[#This Row],[Company Direct Tax Revenue Before Assistance Through FY20]]+Table2[[#This Row],[Company Direct Tax Revenue Before Assistance FY20 and After]]</f>
        <v>36622.941999999995</v>
      </c>
      <c r="DG261" s="60">
        <v>2173.2606999999998</v>
      </c>
      <c r="DH261" s="60">
        <v>11778.4275</v>
      </c>
      <c r="DI261" s="60">
        <v>20132.6983</v>
      </c>
      <c r="DJ261" s="60">
        <f>Table2[[#This Row],[Indirect and Induced Tax Revenues FY20 and After]]+Table2[[#This Row],[Indirect and Induced Tax Revenues Through FY20]]</f>
        <v>31911.125800000002</v>
      </c>
      <c r="DK261" s="60">
        <v>4500.1781000000001</v>
      </c>
      <c r="DL261" s="60">
        <v>26845.224300000002</v>
      </c>
      <c r="DM261" s="60">
        <v>41688.843500000003</v>
      </c>
      <c r="DN261" s="60">
        <f>Table2[[#This Row],[TOTAL Tax Revenues Before Assistance FY20 and After]]+Table2[[#This Row],[TOTAL Tax Revenues Before Assistance Through FY20]]</f>
        <v>68534.067800000004</v>
      </c>
      <c r="DO261" s="60">
        <v>4021.7302</v>
      </c>
      <c r="DP261" s="60">
        <v>23704.288799999998</v>
      </c>
      <c r="DQ261" s="60">
        <v>37256.587200000002</v>
      </c>
      <c r="DR261" s="60">
        <f>Table2[[#This Row],[TOTAL Tax Revenues Net of Assistance Recapture and Penalty Through FY20]]+Table2[[#This Row],[TOTAL Tax Revenues Net of Assistance Recapture and Penalty FY20 and After]]</f>
        <v>60960.876000000004</v>
      </c>
      <c r="DS261" s="60">
        <v>0</v>
      </c>
      <c r="DT261" s="60">
        <v>0</v>
      </c>
      <c r="DU261" s="60">
        <v>0</v>
      </c>
      <c r="DV261" s="60">
        <v>0</v>
      </c>
      <c r="DW261" s="74">
        <v>0</v>
      </c>
      <c r="DX261" s="74">
        <v>0</v>
      </c>
      <c r="DY261" s="74">
        <v>0</v>
      </c>
      <c r="DZ261" s="74">
        <v>144</v>
      </c>
      <c r="EA261" s="74">
        <v>0</v>
      </c>
      <c r="EB261" s="74">
        <v>0</v>
      </c>
      <c r="EC261" s="74">
        <v>0</v>
      </c>
      <c r="ED261" s="74">
        <v>144</v>
      </c>
      <c r="EE261" s="74">
        <v>0</v>
      </c>
      <c r="EF261" s="74">
        <v>0</v>
      </c>
      <c r="EG261" s="74">
        <v>0</v>
      </c>
      <c r="EH261" s="74">
        <v>100</v>
      </c>
      <c r="EI261" s="8">
        <f>Table2[[#This Row],[Total Industrial Employees FY20]]+Table2[[#This Row],[Total Restaurant Employees FY20]]+Table2[[#This Row],[Total Retail Employees FY20]]+Table2[[#This Row],[Total Other Employees FY20]]</f>
        <v>144</v>
      </c>
      <c r="EJ261" s="8">
        <f>Table2[[#This Row],[Number of Industrial Employees Earning More than Living Wage FY20]]+Table2[[#This Row],[Number of Restaurant Employees Earning More than Living Wage FY20]]+Table2[[#This Row],[Number of Retail Employees Earning More than Living Wage FY20]]+Table2[[#This Row],[Number of Other Employees Earning More than Living Wage FY20]]</f>
        <v>144</v>
      </c>
      <c r="EK261" s="72">
        <f>Table2[[#This Row],[Total Employees Earning More than Living Wage FY20]]/Table2[[#This Row],[Total Jobs FY20]]</f>
        <v>1</v>
      </c>
    </row>
    <row r="262" spans="1:141" x14ac:dyDescent="0.25">
      <c r="A262" s="9">
        <v>92560</v>
      </c>
      <c r="B262" s="11" t="s">
        <v>205</v>
      </c>
      <c r="C262" s="11" t="s">
        <v>659</v>
      </c>
      <c r="D262" s="11" t="s">
        <v>1044</v>
      </c>
      <c r="E262" s="15">
        <v>41</v>
      </c>
      <c r="F262" s="7">
        <v>4602</v>
      </c>
      <c r="G262" s="7">
        <v>39</v>
      </c>
      <c r="H262" s="7">
        <v>417441</v>
      </c>
      <c r="I262" s="7">
        <v>211801</v>
      </c>
      <c r="J262" s="7">
        <v>623990</v>
      </c>
      <c r="K262" s="11" t="s">
        <v>1067</v>
      </c>
      <c r="L262" s="11" t="s">
        <v>1137</v>
      </c>
      <c r="M262" s="11" t="s">
        <v>1105</v>
      </c>
      <c r="N262" s="18">
        <v>15820000</v>
      </c>
      <c r="O262" s="11" t="s">
        <v>1671</v>
      </c>
      <c r="P262" s="8">
        <v>36</v>
      </c>
      <c r="Q262" s="8">
        <v>65</v>
      </c>
      <c r="R262" s="8">
        <v>167</v>
      </c>
      <c r="S262" s="8">
        <v>0</v>
      </c>
      <c r="T262" s="8">
        <v>0</v>
      </c>
      <c r="U262" s="8">
        <v>268</v>
      </c>
      <c r="V262" s="8">
        <v>217</v>
      </c>
      <c r="W262" s="8">
        <v>0</v>
      </c>
      <c r="X262" s="8">
        <v>0</v>
      </c>
      <c r="Y262" s="8">
        <v>1881</v>
      </c>
      <c r="Z262" s="8">
        <v>0</v>
      </c>
      <c r="AA262" s="19">
        <v>24</v>
      </c>
      <c r="AB262" s="8">
        <v>9</v>
      </c>
      <c r="AC262" s="8">
        <v>38</v>
      </c>
      <c r="AD262" s="8">
        <v>6</v>
      </c>
      <c r="AE262" s="8">
        <v>24</v>
      </c>
      <c r="AF262" s="8">
        <v>93.28358208955224</v>
      </c>
      <c r="AG262" s="8" t="s">
        <v>1686</v>
      </c>
      <c r="AH262" s="8" t="s">
        <v>1687</v>
      </c>
      <c r="AI262" s="60">
        <v>0</v>
      </c>
      <c r="AJ262" s="60">
        <v>0</v>
      </c>
      <c r="AK262" s="60">
        <v>0</v>
      </c>
      <c r="AL262" s="60">
        <f>Table2[[#This Row],[Company Direct Land Through FY20]]+Table2[[#This Row],[Company Direct Land FY20 and After]]</f>
        <v>0</v>
      </c>
      <c r="AM262" s="60">
        <v>0</v>
      </c>
      <c r="AN262" s="60">
        <v>0</v>
      </c>
      <c r="AO262" s="60">
        <v>0</v>
      </c>
      <c r="AP262" s="60">
        <f>Table2[[#This Row],[Company Direct Building Through FY20]]+Table2[[#This Row],[Company Direct Building FY20 and After]]</f>
        <v>0</v>
      </c>
      <c r="AQ262" s="60">
        <v>0</v>
      </c>
      <c r="AR262" s="60">
        <v>277.56189999999998</v>
      </c>
      <c r="AS262" s="60">
        <v>0</v>
      </c>
      <c r="AT262" s="60">
        <f>Table2[[#This Row],[Mortgage Recording Tax Through FY20]]+Table2[[#This Row],[Mortgage Recording Tax FY20 and After]]</f>
        <v>277.56189999999998</v>
      </c>
      <c r="AU262" s="60">
        <v>0</v>
      </c>
      <c r="AV262" s="60">
        <v>0</v>
      </c>
      <c r="AW262" s="60">
        <v>0</v>
      </c>
      <c r="AX262" s="60">
        <f>Table2[[#This Row],[Pilot Savings Through FY20]]+Table2[[#This Row],[Pilot Savings FY20 and After]]</f>
        <v>0</v>
      </c>
      <c r="AY262" s="60">
        <v>0</v>
      </c>
      <c r="AZ262" s="60">
        <v>277.56189999999998</v>
      </c>
      <c r="BA262" s="60">
        <v>0</v>
      </c>
      <c r="BB262" s="60">
        <f>Table2[[#This Row],[Mortgage Recording Tax Exemption Through FY20]]+Table2[[#This Row],[Indirect and Induced Land FY20]]</f>
        <v>367.01799999999997</v>
      </c>
      <c r="BC262" s="60">
        <v>89.456100000000006</v>
      </c>
      <c r="BD262" s="60">
        <v>5924.7088000000003</v>
      </c>
      <c r="BE262" s="60">
        <v>113.1591</v>
      </c>
      <c r="BF262" s="60">
        <f>Table2[[#This Row],[Indirect and Induced Land Through FY20]]+Table2[[#This Row],[Indirect and Induced Land FY20 and After]]</f>
        <v>6037.8679000000002</v>
      </c>
      <c r="BG262" s="60">
        <v>317.16250000000002</v>
      </c>
      <c r="BH262" s="60">
        <v>21005.785599999999</v>
      </c>
      <c r="BI262" s="60">
        <v>401.19970000000001</v>
      </c>
      <c r="BJ262" s="60">
        <f>Table2[[#This Row],[Indirect and Induced Building Through FY20]]+Table2[[#This Row],[Indirect and Induced Building FY20 and After]]</f>
        <v>21406.9853</v>
      </c>
      <c r="BK262" s="60">
        <v>406.61860000000001</v>
      </c>
      <c r="BL262" s="60">
        <v>26930.4944</v>
      </c>
      <c r="BM262" s="60">
        <v>514.35879999999997</v>
      </c>
      <c r="BN262" s="60">
        <f>Table2[[#This Row],[TOTAL Real Property Related Taxes Through FY20]]+Table2[[#This Row],[TOTAL Real Property Related Taxes FY20 and After]]</f>
        <v>27444.853199999998</v>
      </c>
      <c r="BO262" s="60">
        <v>409.89550000000003</v>
      </c>
      <c r="BP262" s="60">
        <v>33905.5717</v>
      </c>
      <c r="BQ262" s="60">
        <v>518.50390000000004</v>
      </c>
      <c r="BR262" s="60">
        <f>Table2[[#This Row],[Company Direct Through FY20]]+Table2[[#This Row],[Company Direct FY20 and After]]</f>
        <v>34424.075600000004</v>
      </c>
      <c r="BS262" s="60">
        <v>0</v>
      </c>
      <c r="BT262" s="60">
        <v>0</v>
      </c>
      <c r="BU262" s="60">
        <v>0</v>
      </c>
      <c r="BV262" s="60">
        <f>Table2[[#This Row],[Sales Tax Exemption Through FY20]]+Table2[[#This Row],[Sales Tax Exemption FY20 and After]]</f>
        <v>0</v>
      </c>
      <c r="BW262" s="60">
        <v>0</v>
      </c>
      <c r="BX262" s="60">
        <v>0</v>
      </c>
      <c r="BY262" s="60">
        <v>0</v>
      </c>
      <c r="BZ262" s="60">
        <f>Table2[[#This Row],[Energy Tax Savings Through FY20]]+Table2[[#This Row],[Energy Tax Savings FY20 and After]]</f>
        <v>0</v>
      </c>
      <c r="CA262" s="60">
        <v>3.5608</v>
      </c>
      <c r="CB262" s="60">
        <v>66.455600000000004</v>
      </c>
      <c r="CC262" s="60">
        <v>4.0164999999999997</v>
      </c>
      <c r="CD262" s="60">
        <f>Table2[[#This Row],[Tax Exempt Bond Savings Through FY20]]+Table2[[#This Row],[Tax Exempt Bond Savings FY20 and After]]</f>
        <v>70.472099999999998</v>
      </c>
      <c r="CE262" s="60">
        <v>440.83600000000001</v>
      </c>
      <c r="CF262" s="60">
        <v>38491.265399999997</v>
      </c>
      <c r="CG262" s="60">
        <v>557.64250000000004</v>
      </c>
      <c r="CH262" s="60">
        <f>Table2[[#This Row],[Indirect and Induced Through FY20]]+Table2[[#This Row],[Indirect and Induced FY20 and After]]</f>
        <v>39048.907899999998</v>
      </c>
      <c r="CI262" s="60">
        <v>847.17070000000001</v>
      </c>
      <c r="CJ262" s="60">
        <v>72330.381500000003</v>
      </c>
      <c r="CK262" s="60">
        <v>1072.1298999999999</v>
      </c>
      <c r="CL262" s="60">
        <f>Table2[[#This Row],[TOTAL Income Consumption Use Taxes Through FY20]]+Table2[[#This Row],[TOTAL Income Consumption Use Taxes FY20 and After]]</f>
        <v>73402.511400000003</v>
      </c>
      <c r="CM262" s="60">
        <v>3.5608</v>
      </c>
      <c r="CN262" s="60">
        <v>344.01749999999998</v>
      </c>
      <c r="CO262" s="60">
        <v>4.0164999999999997</v>
      </c>
      <c r="CP262" s="60">
        <f>Table2[[#This Row],[Assistance Provided Through FY20]]+Table2[[#This Row],[Assistance Provided FY20 and After]]</f>
        <v>348.03399999999999</v>
      </c>
      <c r="CQ262" s="60">
        <v>0</v>
      </c>
      <c r="CR262" s="60">
        <v>0</v>
      </c>
      <c r="CS262" s="60">
        <v>0</v>
      </c>
      <c r="CT262" s="60">
        <f>Table2[[#This Row],[Recapture Cancellation Reduction Amount Through FY20]]+Table2[[#This Row],[Recapture Cancellation Reduction Amount FY20 and After]]</f>
        <v>0</v>
      </c>
      <c r="CU262" s="60">
        <v>0</v>
      </c>
      <c r="CV262" s="60">
        <v>0</v>
      </c>
      <c r="CW262" s="60">
        <v>0</v>
      </c>
      <c r="CX262" s="60">
        <f>Table2[[#This Row],[Penalty Paid Through FY20]]+Table2[[#This Row],[Penalty Paid FY20 and After]]</f>
        <v>0</v>
      </c>
      <c r="CY262" s="60">
        <v>3.5608</v>
      </c>
      <c r="CZ262" s="60">
        <v>344.01749999999998</v>
      </c>
      <c r="DA262" s="60">
        <v>4.0164999999999997</v>
      </c>
      <c r="DB262" s="60">
        <f>Table2[[#This Row],[TOTAL Assistance Net of Recapture Penalties Through FY20]]+Table2[[#This Row],[TOTAL Assistance Net of Recapture Penalties FY20 and After]]</f>
        <v>348.03399999999999</v>
      </c>
      <c r="DC262" s="60">
        <v>409.89550000000003</v>
      </c>
      <c r="DD262" s="60">
        <v>34183.133600000001</v>
      </c>
      <c r="DE262" s="60">
        <v>518.50390000000004</v>
      </c>
      <c r="DF262" s="60">
        <f>Table2[[#This Row],[Company Direct Tax Revenue Before Assistance Through FY20]]+Table2[[#This Row],[Company Direct Tax Revenue Before Assistance FY20 and After]]</f>
        <v>34701.637500000004</v>
      </c>
      <c r="DG262" s="60">
        <v>847.45460000000003</v>
      </c>
      <c r="DH262" s="60">
        <v>65421.7598</v>
      </c>
      <c r="DI262" s="60">
        <v>1072.0012999999999</v>
      </c>
      <c r="DJ262" s="60">
        <f>Table2[[#This Row],[Indirect and Induced Tax Revenues FY20 and After]]+Table2[[#This Row],[Indirect and Induced Tax Revenues Through FY20]]</f>
        <v>66493.761100000003</v>
      </c>
      <c r="DK262" s="60">
        <v>1257.3501000000001</v>
      </c>
      <c r="DL262" s="60">
        <v>99604.893400000001</v>
      </c>
      <c r="DM262" s="60">
        <v>1590.5052000000001</v>
      </c>
      <c r="DN262" s="60">
        <f>Table2[[#This Row],[TOTAL Tax Revenues Before Assistance FY20 and After]]+Table2[[#This Row],[TOTAL Tax Revenues Before Assistance Through FY20]]</f>
        <v>101195.3986</v>
      </c>
      <c r="DO262" s="60">
        <v>1253.7892999999999</v>
      </c>
      <c r="DP262" s="60">
        <v>99260.875899999999</v>
      </c>
      <c r="DQ262" s="60">
        <v>1586.4887000000001</v>
      </c>
      <c r="DR262" s="60">
        <f>Table2[[#This Row],[TOTAL Tax Revenues Net of Assistance Recapture and Penalty Through FY20]]+Table2[[#This Row],[TOTAL Tax Revenues Net of Assistance Recapture and Penalty FY20 and After]]</f>
        <v>100847.3646</v>
      </c>
      <c r="DS262" s="60">
        <v>0</v>
      </c>
      <c r="DT262" s="60">
        <v>0</v>
      </c>
      <c r="DU262" s="60">
        <v>0</v>
      </c>
      <c r="DV262" s="60">
        <v>0</v>
      </c>
      <c r="DW262" s="74">
        <v>0</v>
      </c>
      <c r="DX262" s="74">
        <v>0</v>
      </c>
      <c r="DY262" s="74">
        <v>0</v>
      </c>
      <c r="DZ262" s="74">
        <v>268</v>
      </c>
      <c r="EA262" s="74">
        <v>0</v>
      </c>
      <c r="EB262" s="74">
        <v>0</v>
      </c>
      <c r="EC262" s="74">
        <v>0</v>
      </c>
      <c r="ED262" s="74">
        <v>268</v>
      </c>
      <c r="EE262" s="74">
        <v>0</v>
      </c>
      <c r="EF262" s="74">
        <v>0</v>
      </c>
      <c r="EG262" s="74">
        <v>0</v>
      </c>
      <c r="EH262" s="74">
        <v>100</v>
      </c>
      <c r="EI262" s="8">
        <f>Table2[[#This Row],[Total Industrial Employees FY20]]+Table2[[#This Row],[Total Restaurant Employees FY20]]+Table2[[#This Row],[Total Retail Employees FY20]]+Table2[[#This Row],[Total Other Employees FY20]]</f>
        <v>268</v>
      </c>
      <c r="EJ262" s="8">
        <f>Table2[[#This Row],[Number of Industrial Employees Earning More than Living Wage FY20]]+Table2[[#This Row],[Number of Restaurant Employees Earning More than Living Wage FY20]]+Table2[[#This Row],[Number of Retail Employees Earning More than Living Wage FY20]]+Table2[[#This Row],[Number of Other Employees Earning More than Living Wage FY20]]</f>
        <v>268</v>
      </c>
      <c r="EK262" s="72">
        <f>Table2[[#This Row],[Total Employees Earning More than Living Wage FY20]]/Table2[[#This Row],[Total Jobs FY20]]</f>
        <v>1</v>
      </c>
    </row>
    <row r="263" spans="1:141" x14ac:dyDescent="0.25">
      <c r="A263" s="9">
        <v>94125</v>
      </c>
      <c r="B263" s="11" t="s">
        <v>528</v>
      </c>
      <c r="C263" s="11" t="s">
        <v>977</v>
      </c>
      <c r="D263" s="11" t="s">
        <v>1046</v>
      </c>
      <c r="E263" s="15">
        <v>6</v>
      </c>
      <c r="F263" s="7">
        <v>1167</v>
      </c>
      <c r="G263" s="7">
        <v>33</v>
      </c>
      <c r="H263" s="7">
        <v>10200</v>
      </c>
      <c r="I263" s="7">
        <v>80714</v>
      </c>
      <c r="J263" s="7">
        <v>624110</v>
      </c>
      <c r="K263" s="11" t="s">
        <v>1097</v>
      </c>
      <c r="L263" s="11" t="s">
        <v>1558</v>
      </c>
      <c r="M263" s="11" t="s">
        <v>1483</v>
      </c>
      <c r="N263" s="18">
        <v>27270000</v>
      </c>
      <c r="O263" s="11" t="s">
        <v>1663</v>
      </c>
      <c r="P263" s="8">
        <v>114</v>
      </c>
      <c r="Q263" s="8">
        <v>8</v>
      </c>
      <c r="R263" s="8">
        <v>139</v>
      </c>
      <c r="S263" s="8">
        <v>1</v>
      </c>
      <c r="T263" s="8">
        <v>8</v>
      </c>
      <c r="U263" s="8">
        <v>270</v>
      </c>
      <c r="V263" s="8">
        <v>209</v>
      </c>
      <c r="W263" s="8">
        <v>0</v>
      </c>
      <c r="X263" s="8">
        <v>0</v>
      </c>
      <c r="Y263" s="8">
        <v>555</v>
      </c>
      <c r="Z263" s="8">
        <v>0</v>
      </c>
      <c r="AA263" s="19">
        <v>31</v>
      </c>
      <c r="AB263" s="8">
        <v>23</v>
      </c>
      <c r="AC263" s="8">
        <v>2</v>
      </c>
      <c r="AD263" s="8">
        <v>12</v>
      </c>
      <c r="AE263" s="8">
        <v>31</v>
      </c>
      <c r="AF263" s="8">
        <v>77.037037037037038</v>
      </c>
      <c r="AG263" s="8" t="s">
        <v>1686</v>
      </c>
      <c r="AH263" s="8" t="s">
        <v>1687</v>
      </c>
      <c r="AI263" s="60">
        <v>0</v>
      </c>
      <c r="AJ263" s="60">
        <v>0</v>
      </c>
      <c r="AK263" s="60">
        <v>0</v>
      </c>
      <c r="AL263" s="60">
        <f>Table2[[#This Row],[Company Direct Land Through FY20]]+Table2[[#This Row],[Company Direct Land FY20 and After]]</f>
        <v>0</v>
      </c>
      <c r="AM263" s="60">
        <v>0</v>
      </c>
      <c r="AN263" s="60">
        <v>0</v>
      </c>
      <c r="AO263" s="60">
        <v>0</v>
      </c>
      <c r="AP263" s="60">
        <f>Table2[[#This Row],[Company Direct Building Through FY20]]+Table2[[#This Row],[Company Direct Building FY20 and After]]</f>
        <v>0</v>
      </c>
      <c r="AQ263" s="60">
        <v>0</v>
      </c>
      <c r="AR263" s="60">
        <v>0</v>
      </c>
      <c r="AS263" s="60">
        <v>0</v>
      </c>
      <c r="AT263" s="60">
        <f>Table2[[#This Row],[Mortgage Recording Tax Through FY20]]+Table2[[#This Row],[Mortgage Recording Tax FY20 and After]]</f>
        <v>0</v>
      </c>
      <c r="AU263" s="60">
        <v>0</v>
      </c>
      <c r="AV263" s="60">
        <v>0</v>
      </c>
      <c r="AW263" s="60">
        <v>0</v>
      </c>
      <c r="AX263" s="60">
        <f>Table2[[#This Row],[Pilot Savings Through FY20]]+Table2[[#This Row],[Pilot Savings FY20 and After]]</f>
        <v>0</v>
      </c>
      <c r="AY263" s="60">
        <v>0</v>
      </c>
      <c r="AZ263" s="60">
        <v>0</v>
      </c>
      <c r="BA263" s="60">
        <v>0</v>
      </c>
      <c r="BB263" s="60">
        <f>Table2[[#This Row],[Mortgage Recording Tax Exemption Through FY20]]+Table2[[#This Row],[Indirect and Induced Land FY20]]</f>
        <v>66.653199999999998</v>
      </c>
      <c r="BC263" s="60">
        <v>66.653199999999998</v>
      </c>
      <c r="BD263" s="60">
        <v>413.75819999999999</v>
      </c>
      <c r="BE263" s="60">
        <v>564.63480000000004</v>
      </c>
      <c r="BF263" s="60">
        <f>Table2[[#This Row],[Indirect and Induced Land Through FY20]]+Table2[[#This Row],[Indirect and Induced Land FY20 and After]]</f>
        <v>978.39300000000003</v>
      </c>
      <c r="BG263" s="60">
        <v>236.316</v>
      </c>
      <c r="BH263" s="60">
        <v>1466.9609</v>
      </c>
      <c r="BI263" s="60">
        <v>2001.8875</v>
      </c>
      <c r="BJ263" s="60">
        <f>Table2[[#This Row],[Indirect and Induced Building Through FY20]]+Table2[[#This Row],[Indirect and Induced Building FY20 and After]]</f>
        <v>3468.8483999999999</v>
      </c>
      <c r="BK263" s="60">
        <v>302.9692</v>
      </c>
      <c r="BL263" s="60">
        <v>1880.7191</v>
      </c>
      <c r="BM263" s="60">
        <v>2566.5223000000001</v>
      </c>
      <c r="BN263" s="60">
        <f>Table2[[#This Row],[TOTAL Real Property Related Taxes Through FY20]]+Table2[[#This Row],[TOTAL Real Property Related Taxes FY20 and After]]</f>
        <v>4447.2413999999999</v>
      </c>
      <c r="BO263" s="60">
        <v>259.65989999999999</v>
      </c>
      <c r="BP263" s="60">
        <v>1698.4781</v>
      </c>
      <c r="BQ263" s="60">
        <v>2199.6390000000001</v>
      </c>
      <c r="BR263" s="60">
        <f>Table2[[#This Row],[Company Direct Through FY20]]+Table2[[#This Row],[Company Direct FY20 and After]]</f>
        <v>3898.1171000000004</v>
      </c>
      <c r="BS263" s="60">
        <v>0</v>
      </c>
      <c r="BT263" s="60">
        <v>0</v>
      </c>
      <c r="BU263" s="60">
        <v>0</v>
      </c>
      <c r="BV263" s="60">
        <f>Table2[[#This Row],[Sales Tax Exemption Through FY20]]+Table2[[#This Row],[Sales Tax Exemption FY20 and After]]</f>
        <v>0</v>
      </c>
      <c r="BW263" s="60">
        <v>0</v>
      </c>
      <c r="BX263" s="60">
        <v>0</v>
      </c>
      <c r="BY263" s="60">
        <v>0</v>
      </c>
      <c r="BZ263" s="60">
        <f>Table2[[#This Row],[Energy Tax Savings Through FY20]]+Table2[[#This Row],[Energy Tax Savings FY20 and After]]</f>
        <v>0</v>
      </c>
      <c r="CA263" s="60">
        <v>10.7018</v>
      </c>
      <c r="CB263" s="60">
        <v>33.825200000000002</v>
      </c>
      <c r="CC263" s="60">
        <v>73.787499999999994</v>
      </c>
      <c r="CD263" s="60">
        <f>Table2[[#This Row],[Tax Exempt Bond Savings Through FY20]]+Table2[[#This Row],[Tax Exempt Bond Savings FY20 and After]]</f>
        <v>107.61269999999999</v>
      </c>
      <c r="CE263" s="60">
        <v>270.12849999999997</v>
      </c>
      <c r="CF263" s="60">
        <v>1818.9092000000001</v>
      </c>
      <c r="CG263" s="60">
        <v>2288.3217</v>
      </c>
      <c r="CH263" s="60">
        <f>Table2[[#This Row],[Indirect and Induced Through FY20]]+Table2[[#This Row],[Indirect and Induced FY20 and After]]</f>
        <v>4107.2309000000005</v>
      </c>
      <c r="CI263" s="60">
        <v>519.08659999999998</v>
      </c>
      <c r="CJ263" s="60">
        <v>3483.5621000000001</v>
      </c>
      <c r="CK263" s="60">
        <v>4414.1732000000002</v>
      </c>
      <c r="CL263" s="60">
        <f>Table2[[#This Row],[TOTAL Income Consumption Use Taxes Through FY20]]+Table2[[#This Row],[TOTAL Income Consumption Use Taxes FY20 and After]]</f>
        <v>7897.7353000000003</v>
      </c>
      <c r="CM263" s="60">
        <v>10.7018</v>
      </c>
      <c r="CN263" s="60">
        <v>33.825200000000002</v>
      </c>
      <c r="CO263" s="60">
        <v>73.787499999999994</v>
      </c>
      <c r="CP263" s="60">
        <f>Table2[[#This Row],[Assistance Provided Through FY20]]+Table2[[#This Row],[Assistance Provided FY20 and After]]</f>
        <v>107.61269999999999</v>
      </c>
      <c r="CQ263" s="60">
        <v>0</v>
      </c>
      <c r="CR263" s="60">
        <v>0</v>
      </c>
      <c r="CS263" s="60">
        <v>0</v>
      </c>
      <c r="CT263" s="60">
        <f>Table2[[#This Row],[Recapture Cancellation Reduction Amount Through FY20]]+Table2[[#This Row],[Recapture Cancellation Reduction Amount FY20 and After]]</f>
        <v>0</v>
      </c>
      <c r="CU263" s="60">
        <v>0</v>
      </c>
      <c r="CV263" s="60">
        <v>0</v>
      </c>
      <c r="CW263" s="60">
        <v>0</v>
      </c>
      <c r="CX263" s="60">
        <f>Table2[[#This Row],[Penalty Paid Through FY20]]+Table2[[#This Row],[Penalty Paid FY20 and After]]</f>
        <v>0</v>
      </c>
      <c r="CY263" s="60">
        <v>10.7018</v>
      </c>
      <c r="CZ263" s="60">
        <v>33.825200000000002</v>
      </c>
      <c r="DA263" s="60">
        <v>73.787499999999994</v>
      </c>
      <c r="DB263" s="60">
        <f>Table2[[#This Row],[TOTAL Assistance Net of Recapture Penalties Through FY20]]+Table2[[#This Row],[TOTAL Assistance Net of Recapture Penalties FY20 and After]]</f>
        <v>107.61269999999999</v>
      </c>
      <c r="DC263" s="60">
        <v>259.65989999999999</v>
      </c>
      <c r="DD263" s="60">
        <v>1698.4781</v>
      </c>
      <c r="DE263" s="60">
        <v>2199.6390000000001</v>
      </c>
      <c r="DF263" s="60">
        <f>Table2[[#This Row],[Company Direct Tax Revenue Before Assistance Through FY20]]+Table2[[#This Row],[Company Direct Tax Revenue Before Assistance FY20 and After]]</f>
        <v>3898.1171000000004</v>
      </c>
      <c r="DG263" s="60">
        <v>573.09770000000003</v>
      </c>
      <c r="DH263" s="60">
        <v>3699.6282999999999</v>
      </c>
      <c r="DI263" s="60">
        <v>4854.8440000000001</v>
      </c>
      <c r="DJ263" s="60">
        <f>Table2[[#This Row],[Indirect and Induced Tax Revenues FY20 and After]]+Table2[[#This Row],[Indirect and Induced Tax Revenues Through FY20]]</f>
        <v>8554.4722999999994</v>
      </c>
      <c r="DK263" s="60">
        <v>832.75760000000002</v>
      </c>
      <c r="DL263" s="60">
        <v>5398.1063999999997</v>
      </c>
      <c r="DM263" s="60">
        <v>7054.4830000000002</v>
      </c>
      <c r="DN263" s="60">
        <f>Table2[[#This Row],[TOTAL Tax Revenues Before Assistance FY20 and After]]+Table2[[#This Row],[TOTAL Tax Revenues Before Assistance Through FY20]]</f>
        <v>12452.589400000001</v>
      </c>
      <c r="DO263" s="60">
        <v>822.05579999999998</v>
      </c>
      <c r="DP263" s="60">
        <v>5364.2812000000004</v>
      </c>
      <c r="DQ263" s="60">
        <v>6980.6954999999998</v>
      </c>
      <c r="DR263" s="60">
        <f>Table2[[#This Row],[TOTAL Tax Revenues Net of Assistance Recapture and Penalty Through FY20]]+Table2[[#This Row],[TOTAL Tax Revenues Net of Assistance Recapture and Penalty FY20 and After]]</f>
        <v>12344.976699999999</v>
      </c>
      <c r="DS263" s="60">
        <v>0</v>
      </c>
      <c r="DT263" s="60">
        <v>0</v>
      </c>
      <c r="DU263" s="60">
        <v>0</v>
      </c>
      <c r="DV263" s="60">
        <v>0</v>
      </c>
      <c r="DW263" s="74">
        <v>0</v>
      </c>
      <c r="DX263" s="74">
        <v>0</v>
      </c>
      <c r="DY263" s="74">
        <v>0</v>
      </c>
      <c r="DZ263" s="74">
        <v>270</v>
      </c>
      <c r="EA263" s="74">
        <v>0</v>
      </c>
      <c r="EB263" s="74">
        <v>0</v>
      </c>
      <c r="EC263" s="74">
        <v>0</v>
      </c>
      <c r="ED263" s="74">
        <v>270</v>
      </c>
      <c r="EE263" s="74">
        <v>0</v>
      </c>
      <c r="EF263" s="74">
        <v>0</v>
      </c>
      <c r="EG263" s="74">
        <v>0</v>
      </c>
      <c r="EH263" s="74">
        <v>100</v>
      </c>
      <c r="EI263" s="8">
        <f>Table2[[#This Row],[Total Industrial Employees FY20]]+Table2[[#This Row],[Total Restaurant Employees FY20]]+Table2[[#This Row],[Total Retail Employees FY20]]+Table2[[#This Row],[Total Other Employees FY20]]</f>
        <v>270</v>
      </c>
      <c r="EJ263" s="8">
        <f>Table2[[#This Row],[Number of Industrial Employees Earning More than Living Wage FY20]]+Table2[[#This Row],[Number of Restaurant Employees Earning More than Living Wage FY20]]+Table2[[#This Row],[Number of Retail Employees Earning More than Living Wage FY20]]+Table2[[#This Row],[Number of Other Employees Earning More than Living Wage FY20]]</f>
        <v>270</v>
      </c>
      <c r="EK263" s="72">
        <f>Table2[[#This Row],[Total Employees Earning More than Living Wage FY20]]/Table2[[#This Row],[Total Jobs FY20]]</f>
        <v>1</v>
      </c>
    </row>
    <row r="264" spans="1:141" x14ac:dyDescent="0.25">
      <c r="A264" s="9">
        <v>94170</v>
      </c>
      <c r="B264" s="11" t="s">
        <v>530</v>
      </c>
      <c r="C264" s="11" t="s">
        <v>978</v>
      </c>
      <c r="D264" s="11" t="s">
        <v>1045</v>
      </c>
      <c r="E264" s="15">
        <v>19</v>
      </c>
      <c r="F264" s="7">
        <v>4127</v>
      </c>
      <c r="G264" s="7">
        <v>20</v>
      </c>
      <c r="H264" s="7">
        <v>112000</v>
      </c>
      <c r="I264" s="7">
        <v>174003</v>
      </c>
      <c r="J264" s="7">
        <v>424410</v>
      </c>
      <c r="K264" s="11" t="s">
        <v>1062</v>
      </c>
      <c r="L264" s="11" t="s">
        <v>1561</v>
      </c>
      <c r="M264" s="11" t="s">
        <v>1357</v>
      </c>
      <c r="N264" s="18">
        <v>57050000</v>
      </c>
      <c r="O264" s="11" t="s">
        <v>1658</v>
      </c>
      <c r="P264" s="8">
        <v>7</v>
      </c>
      <c r="Q264" s="8">
        <v>0</v>
      </c>
      <c r="R264" s="8">
        <v>145</v>
      </c>
      <c r="S264" s="8">
        <v>0</v>
      </c>
      <c r="T264" s="8">
        <v>0</v>
      </c>
      <c r="U264" s="8">
        <v>152</v>
      </c>
      <c r="V264" s="8">
        <v>148</v>
      </c>
      <c r="W264" s="8">
        <v>49</v>
      </c>
      <c r="X264" s="8">
        <v>0</v>
      </c>
      <c r="Y264" s="8">
        <v>216</v>
      </c>
      <c r="Z264" s="8">
        <v>6</v>
      </c>
      <c r="AA264" s="19">
        <v>0</v>
      </c>
      <c r="AB264" s="8">
        <v>0</v>
      </c>
      <c r="AC264" s="8">
        <v>0</v>
      </c>
      <c r="AD264" s="8">
        <v>0</v>
      </c>
      <c r="AE264" s="8">
        <v>0</v>
      </c>
      <c r="AF264" s="8">
        <v>57.23684210526315</v>
      </c>
      <c r="AG264" s="8" t="s">
        <v>1686</v>
      </c>
      <c r="AH264" s="8" t="s">
        <v>1687</v>
      </c>
      <c r="AI264" s="60">
        <v>70.537499999999994</v>
      </c>
      <c r="AJ264" s="60">
        <v>138.2235</v>
      </c>
      <c r="AK264" s="60">
        <v>1167.0153</v>
      </c>
      <c r="AL264" s="60">
        <f>Table2[[#This Row],[Company Direct Land Through FY20]]+Table2[[#This Row],[Company Direct Land FY20 and After]]</f>
        <v>1305.2388000000001</v>
      </c>
      <c r="AM264" s="60">
        <v>130.9983</v>
      </c>
      <c r="AN264" s="60">
        <v>256.70089999999999</v>
      </c>
      <c r="AO264" s="60">
        <v>2167.3152</v>
      </c>
      <c r="AP264" s="60">
        <f>Table2[[#This Row],[Company Direct Building Through FY20]]+Table2[[#This Row],[Company Direct Building FY20 and After]]</f>
        <v>2424.0160999999998</v>
      </c>
      <c r="AQ264" s="60">
        <v>0</v>
      </c>
      <c r="AR264" s="60">
        <v>0</v>
      </c>
      <c r="AS264" s="60">
        <v>0</v>
      </c>
      <c r="AT264" s="60">
        <f>Table2[[#This Row],[Mortgage Recording Tax Through FY20]]+Table2[[#This Row],[Mortgage Recording Tax FY20 and After]]</f>
        <v>0</v>
      </c>
      <c r="AU264" s="60">
        <v>1.1576</v>
      </c>
      <c r="AV264" s="60">
        <v>1.0894999999999999</v>
      </c>
      <c r="AW264" s="60">
        <v>32358.503499999999</v>
      </c>
      <c r="AX264" s="60">
        <f>Table2[[#This Row],[Pilot Savings Through FY20]]+Table2[[#This Row],[Pilot Savings FY20 and After]]</f>
        <v>32359.592999999997</v>
      </c>
      <c r="AY264" s="60">
        <v>0</v>
      </c>
      <c r="AZ264" s="60">
        <v>0</v>
      </c>
      <c r="BA264" s="60">
        <v>0</v>
      </c>
      <c r="BB264" s="60">
        <f>Table2[[#This Row],[Mortgage Recording Tax Exemption Through FY20]]+Table2[[#This Row],[Indirect and Induced Land FY20]]</f>
        <v>286.53519999999997</v>
      </c>
      <c r="BC264" s="60">
        <v>286.53519999999997</v>
      </c>
      <c r="BD264" s="60">
        <v>294.3639</v>
      </c>
      <c r="BE264" s="60">
        <v>4224.2114000000001</v>
      </c>
      <c r="BF264" s="60">
        <f>Table2[[#This Row],[Indirect and Induced Land Through FY20]]+Table2[[#This Row],[Indirect and Induced Land FY20 and After]]</f>
        <v>4518.5753000000004</v>
      </c>
      <c r="BG264" s="60">
        <v>1015.8973999999999</v>
      </c>
      <c r="BH264" s="60">
        <v>1043.6537000000001</v>
      </c>
      <c r="BI264" s="60">
        <v>14976.7461</v>
      </c>
      <c r="BJ264" s="60">
        <f>Table2[[#This Row],[Indirect and Induced Building Through FY20]]+Table2[[#This Row],[Indirect and Induced Building FY20 and After]]</f>
        <v>16020.399800000001</v>
      </c>
      <c r="BK264" s="60">
        <v>1502.8108</v>
      </c>
      <c r="BL264" s="60">
        <v>1731.8525</v>
      </c>
      <c r="BM264" s="60">
        <v>-9823.2155000000002</v>
      </c>
      <c r="BN264" s="60">
        <f>Table2[[#This Row],[TOTAL Real Property Related Taxes Through FY20]]+Table2[[#This Row],[TOTAL Real Property Related Taxes FY20 and After]]</f>
        <v>-8091.3630000000003</v>
      </c>
      <c r="BO264" s="60">
        <v>2210.9766</v>
      </c>
      <c r="BP264" s="60">
        <v>2280.7719000000002</v>
      </c>
      <c r="BQ264" s="60">
        <v>32100.470799999999</v>
      </c>
      <c r="BR264" s="60">
        <f>Table2[[#This Row],[Company Direct Through FY20]]+Table2[[#This Row],[Company Direct FY20 and After]]</f>
        <v>34381.242700000003</v>
      </c>
      <c r="BS264" s="60">
        <v>276.61779999999999</v>
      </c>
      <c r="BT264" s="60">
        <v>260.34620000000001</v>
      </c>
      <c r="BU264" s="60">
        <v>2313.2858000000001</v>
      </c>
      <c r="BV264" s="60">
        <f>Table2[[#This Row],[Sales Tax Exemption Through FY20]]+Table2[[#This Row],[Sales Tax Exemption FY20 and After]]</f>
        <v>2573.6320000000001</v>
      </c>
      <c r="BW264" s="60">
        <v>0</v>
      </c>
      <c r="BX264" s="60">
        <v>0</v>
      </c>
      <c r="BY264" s="60">
        <v>0</v>
      </c>
      <c r="BZ264" s="60">
        <f>Table2[[#This Row],[Energy Tax Savings Through FY20]]+Table2[[#This Row],[Energy Tax Savings FY20 and After]]</f>
        <v>0</v>
      </c>
      <c r="CA264" s="60">
        <v>0</v>
      </c>
      <c r="CB264" s="60">
        <v>0</v>
      </c>
      <c r="CC264" s="60">
        <v>0</v>
      </c>
      <c r="CD264" s="60">
        <f>Table2[[#This Row],[Tax Exempt Bond Savings Through FY20]]+Table2[[#This Row],[Tax Exempt Bond Savings FY20 and After]]</f>
        <v>0</v>
      </c>
      <c r="CE264" s="60">
        <v>1297.0263</v>
      </c>
      <c r="CF264" s="60">
        <v>1338.7137</v>
      </c>
      <c r="CG264" s="60">
        <v>21458.791799999999</v>
      </c>
      <c r="CH264" s="60">
        <f>Table2[[#This Row],[Indirect and Induced Through FY20]]+Table2[[#This Row],[Indirect and Induced FY20 and After]]</f>
        <v>22797.505499999999</v>
      </c>
      <c r="CI264" s="60">
        <v>3231.3851</v>
      </c>
      <c r="CJ264" s="60">
        <v>3359.1394</v>
      </c>
      <c r="CK264" s="60">
        <v>51245.976799999997</v>
      </c>
      <c r="CL264" s="60">
        <f>Table2[[#This Row],[TOTAL Income Consumption Use Taxes Through FY20]]+Table2[[#This Row],[TOTAL Income Consumption Use Taxes FY20 and After]]</f>
        <v>54605.116199999997</v>
      </c>
      <c r="CM264" s="60">
        <v>277.77539999999999</v>
      </c>
      <c r="CN264" s="60">
        <v>261.4357</v>
      </c>
      <c r="CO264" s="60">
        <v>34671.789299999997</v>
      </c>
      <c r="CP264" s="60">
        <f>Table2[[#This Row],[Assistance Provided Through FY20]]+Table2[[#This Row],[Assistance Provided FY20 and After]]</f>
        <v>34933.224999999999</v>
      </c>
      <c r="CQ264" s="60">
        <v>0</v>
      </c>
      <c r="CR264" s="60">
        <v>0</v>
      </c>
      <c r="CS264" s="60">
        <v>0</v>
      </c>
      <c r="CT264" s="60">
        <f>Table2[[#This Row],[Recapture Cancellation Reduction Amount Through FY20]]+Table2[[#This Row],[Recapture Cancellation Reduction Amount FY20 and After]]</f>
        <v>0</v>
      </c>
      <c r="CU264" s="60">
        <v>0</v>
      </c>
      <c r="CV264" s="60">
        <v>0</v>
      </c>
      <c r="CW264" s="60">
        <v>0</v>
      </c>
      <c r="CX264" s="60">
        <f>Table2[[#This Row],[Penalty Paid Through FY20]]+Table2[[#This Row],[Penalty Paid FY20 and After]]</f>
        <v>0</v>
      </c>
      <c r="CY264" s="60">
        <v>277.77539999999999</v>
      </c>
      <c r="CZ264" s="60">
        <v>261.4357</v>
      </c>
      <c r="DA264" s="60">
        <v>34671.789299999997</v>
      </c>
      <c r="DB264" s="60">
        <f>Table2[[#This Row],[TOTAL Assistance Net of Recapture Penalties Through FY20]]+Table2[[#This Row],[TOTAL Assistance Net of Recapture Penalties FY20 and After]]</f>
        <v>34933.224999999999</v>
      </c>
      <c r="DC264" s="60">
        <v>2412.5124000000001</v>
      </c>
      <c r="DD264" s="60">
        <v>2675.6963000000001</v>
      </c>
      <c r="DE264" s="60">
        <v>35434.801299999999</v>
      </c>
      <c r="DF264" s="60">
        <f>Table2[[#This Row],[Company Direct Tax Revenue Before Assistance Through FY20]]+Table2[[#This Row],[Company Direct Tax Revenue Before Assistance FY20 and After]]</f>
        <v>38110.497600000002</v>
      </c>
      <c r="DG264" s="60">
        <v>2599.4589000000001</v>
      </c>
      <c r="DH264" s="60">
        <v>2676.7312999999999</v>
      </c>
      <c r="DI264" s="60">
        <v>40659.749300000003</v>
      </c>
      <c r="DJ264" s="60">
        <f>Table2[[#This Row],[Indirect and Induced Tax Revenues FY20 and After]]+Table2[[#This Row],[Indirect and Induced Tax Revenues Through FY20]]</f>
        <v>43336.480600000003</v>
      </c>
      <c r="DK264" s="60">
        <v>5011.9713000000002</v>
      </c>
      <c r="DL264" s="60">
        <v>5352.4276</v>
      </c>
      <c r="DM264" s="60">
        <v>76094.550600000002</v>
      </c>
      <c r="DN264" s="60">
        <f>Table2[[#This Row],[TOTAL Tax Revenues Before Assistance FY20 and After]]+Table2[[#This Row],[TOTAL Tax Revenues Before Assistance Through FY20]]</f>
        <v>81446.978199999998</v>
      </c>
      <c r="DO264" s="60">
        <v>4734.1958999999997</v>
      </c>
      <c r="DP264" s="60">
        <v>5090.9919</v>
      </c>
      <c r="DQ264" s="60">
        <v>41422.761299999998</v>
      </c>
      <c r="DR264" s="60">
        <f>Table2[[#This Row],[TOTAL Tax Revenues Net of Assistance Recapture and Penalty Through FY20]]+Table2[[#This Row],[TOTAL Tax Revenues Net of Assistance Recapture and Penalty FY20 and After]]</f>
        <v>46513.753199999999</v>
      </c>
      <c r="DS264" s="60">
        <v>0</v>
      </c>
      <c r="DT264" s="60">
        <v>0</v>
      </c>
      <c r="DU264" s="60">
        <v>0</v>
      </c>
      <c r="DV264" s="60">
        <v>0</v>
      </c>
      <c r="DW264" s="74">
        <v>0</v>
      </c>
      <c r="DX264" s="74">
        <v>0</v>
      </c>
      <c r="DY264" s="74">
        <v>0</v>
      </c>
      <c r="DZ264" s="74">
        <v>201</v>
      </c>
      <c r="EA264" s="74">
        <v>0</v>
      </c>
      <c r="EB264" s="74">
        <v>0</v>
      </c>
      <c r="EC264" s="74">
        <v>0</v>
      </c>
      <c r="ED264" s="74">
        <v>201</v>
      </c>
      <c r="EE264" s="74">
        <v>0</v>
      </c>
      <c r="EF264" s="74">
        <v>0</v>
      </c>
      <c r="EG264" s="74">
        <v>0</v>
      </c>
      <c r="EH264" s="74">
        <v>100</v>
      </c>
      <c r="EI264" s="8">
        <f>Table2[[#This Row],[Total Industrial Employees FY20]]+Table2[[#This Row],[Total Restaurant Employees FY20]]+Table2[[#This Row],[Total Retail Employees FY20]]+Table2[[#This Row],[Total Other Employees FY20]]</f>
        <v>201</v>
      </c>
      <c r="EJ264" s="8">
        <f>Table2[[#This Row],[Number of Industrial Employees Earning More than Living Wage FY20]]+Table2[[#This Row],[Number of Restaurant Employees Earning More than Living Wage FY20]]+Table2[[#This Row],[Number of Retail Employees Earning More than Living Wage FY20]]+Table2[[#This Row],[Number of Other Employees Earning More than Living Wage FY20]]</f>
        <v>201</v>
      </c>
      <c r="EK264" s="72">
        <f>Table2[[#This Row],[Total Employees Earning More than Living Wage FY20]]/Table2[[#This Row],[Total Jobs FY20]]</f>
        <v>1</v>
      </c>
    </row>
    <row r="265" spans="1:141" x14ac:dyDescent="0.25">
      <c r="A265" s="9">
        <v>92545</v>
      </c>
      <c r="B265" s="11" t="s">
        <v>211</v>
      </c>
      <c r="C265" s="11" t="s">
        <v>665</v>
      </c>
      <c r="D265" s="11" t="s">
        <v>1043</v>
      </c>
      <c r="E265" s="15">
        <v>17</v>
      </c>
      <c r="F265" s="7">
        <v>2768</v>
      </c>
      <c r="G265" s="7">
        <v>159</v>
      </c>
      <c r="H265" s="7">
        <v>17550</v>
      </c>
      <c r="I265" s="7">
        <v>17500</v>
      </c>
      <c r="J265" s="7">
        <v>311812</v>
      </c>
      <c r="K265" s="11" t="s">
        <v>1048</v>
      </c>
      <c r="L265" s="11" t="s">
        <v>1140</v>
      </c>
      <c r="M265" s="11" t="s">
        <v>1143</v>
      </c>
      <c r="N265" s="18">
        <v>2070000</v>
      </c>
      <c r="O265" s="11" t="s">
        <v>1658</v>
      </c>
      <c r="P265" s="8">
        <v>1</v>
      </c>
      <c r="Q265" s="8">
        <v>0</v>
      </c>
      <c r="R265" s="8">
        <v>88</v>
      </c>
      <c r="S265" s="8">
        <v>0</v>
      </c>
      <c r="T265" s="8">
        <v>0</v>
      </c>
      <c r="U265" s="8">
        <v>89</v>
      </c>
      <c r="V265" s="8">
        <v>88</v>
      </c>
      <c r="W265" s="8">
        <v>0</v>
      </c>
      <c r="X265" s="8">
        <v>0</v>
      </c>
      <c r="Y265" s="8">
        <v>0</v>
      </c>
      <c r="Z265" s="8">
        <v>15</v>
      </c>
      <c r="AA265" s="19">
        <v>0</v>
      </c>
      <c r="AB265" s="8">
        <v>0</v>
      </c>
      <c r="AC265" s="8">
        <v>0</v>
      </c>
      <c r="AD265" s="8">
        <v>0</v>
      </c>
      <c r="AE265" s="8">
        <v>0</v>
      </c>
      <c r="AF265" s="8">
        <v>95.50561797752809</v>
      </c>
      <c r="AG265" s="8" t="s">
        <v>1686</v>
      </c>
      <c r="AH265" s="8" t="s">
        <v>1687</v>
      </c>
      <c r="AI265" s="60">
        <v>15.824199999999999</v>
      </c>
      <c r="AJ265" s="60">
        <v>131.47909999999999</v>
      </c>
      <c r="AK265" s="60">
        <v>20.017099999999999</v>
      </c>
      <c r="AL265" s="60">
        <f>Table2[[#This Row],[Company Direct Land Through FY20]]+Table2[[#This Row],[Company Direct Land FY20 and After]]</f>
        <v>151.49619999999999</v>
      </c>
      <c r="AM265" s="60">
        <v>42.945</v>
      </c>
      <c r="AN265" s="60">
        <v>232.55189999999999</v>
      </c>
      <c r="AO265" s="60">
        <v>54.323900000000002</v>
      </c>
      <c r="AP265" s="60">
        <f>Table2[[#This Row],[Company Direct Building Through FY20]]+Table2[[#This Row],[Company Direct Building FY20 and After]]</f>
        <v>286.87579999999997</v>
      </c>
      <c r="AQ265" s="60">
        <v>0</v>
      </c>
      <c r="AR265" s="60">
        <v>36.318100000000001</v>
      </c>
      <c r="AS265" s="60">
        <v>0</v>
      </c>
      <c r="AT265" s="60">
        <f>Table2[[#This Row],[Mortgage Recording Tax Through FY20]]+Table2[[#This Row],[Mortgage Recording Tax FY20 and After]]</f>
        <v>36.318100000000001</v>
      </c>
      <c r="AU265" s="60">
        <v>50.371200000000002</v>
      </c>
      <c r="AV265" s="60">
        <v>236.17</v>
      </c>
      <c r="AW265" s="60">
        <v>63.717799999999997</v>
      </c>
      <c r="AX265" s="60">
        <f>Table2[[#This Row],[Pilot Savings Through FY20]]+Table2[[#This Row],[Pilot Savings FY20 and After]]</f>
        <v>299.88779999999997</v>
      </c>
      <c r="AY265" s="60">
        <v>0</v>
      </c>
      <c r="AZ265" s="60">
        <v>36.318100000000001</v>
      </c>
      <c r="BA265" s="60">
        <v>0</v>
      </c>
      <c r="BB265" s="60">
        <f>Table2[[#This Row],[Mortgage Recording Tax Exemption Through FY20]]+Table2[[#This Row],[Indirect and Induced Land FY20]]</f>
        <v>93.604299999999995</v>
      </c>
      <c r="BC265" s="60">
        <v>57.286200000000001</v>
      </c>
      <c r="BD265" s="60">
        <v>671.23889999999994</v>
      </c>
      <c r="BE265" s="60">
        <v>72.465000000000003</v>
      </c>
      <c r="BF265" s="60">
        <f>Table2[[#This Row],[Indirect and Induced Land Through FY20]]+Table2[[#This Row],[Indirect and Induced Land FY20 and After]]</f>
        <v>743.70389999999998</v>
      </c>
      <c r="BG265" s="60">
        <v>203.10550000000001</v>
      </c>
      <c r="BH265" s="60">
        <v>2379.8467999999998</v>
      </c>
      <c r="BI265" s="60">
        <v>256.92149999999998</v>
      </c>
      <c r="BJ265" s="60">
        <f>Table2[[#This Row],[Indirect and Induced Building Through FY20]]+Table2[[#This Row],[Indirect and Induced Building FY20 and After]]</f>
        <v>2636.7682999999997</v>
      </c>
      <c r="BK265" s="60">
        <v>268.78969999999998</v>
      </c>
      <c r="BL265" s="60">
        <v>3178.9467</v>
      </c>
      <c r="BM265" s="60">
        <v>340.00970000000001</v>
      </c>
      <c r="BN265" s="60">
        <f>Table2[[#This Row],[TOTAL Real Property Related Taxes Through FY20]]+Table2[[#This Row],[TOTAL Real Property Related Taxes FY20 and After]]</f>
        <v>3518.9564</v>
      </c>
      <c r="BO265" s="60">
        <v>989.89340000000004</v>
      </c>
      <c r="BP265" s="60">
        <v>11032.8195</v>
      </c>
      <c r="BQ265" s="60">
        <v>1252.1815999999999</v>
      </c>
      <c r="BR265" s="60">
        <f>Table2[[#This Row],[Company Direct Through FY20]]+Table2[[#This Row],[Company Direct FY20 and After]]</f>
        <v>12285.001099999999</v>
      </c>
      <c r="BS265" s="60">
        <v>0</v>
      </c>
      <c r="BT265" s="60">
        <v>3.7911999999999999</v>
      </c>
      <c r="BU265" s="60">
        <v>0</v>
      </c>
      <c r="BV265" s="60">
        <f>Table2[[#This Row],[Sales Tax Exemption Through FY20]]+Table2[[#This Row],[Sales Tax Exemption FY20 and After]]</f>
        <v>3.7911999999999999</v>
      </c>
      <c r="BW265" s="60">
        <v>0</v>
      </c>
      <c r="BX265" s="60">
        <v>0</v>
      </c>
      <c r="BY265" s="60">
        <v>0</v>
      </c>
      <c r="BZ265" s="60">
        <f>Table2[[#This Row],[Energy Tax Savings Through FY20]]+Table2[[#This Row],[Energy Tax Savings FY20 and After]]</f>
        <v>0</v>
      </c>
      <c r="CA265" s="60">
        <v>0</v>
      </c>
      <c r="CB265" s="60">
        <v>15.9549</v>
      </c>
      <c r="CC265" s="60">
        <v>0</v>
      </c>
      <c r="CD265" s="60">
        <f>Table2[[#This Row],[Tax Exempt Bond Savings Through FY20]]+Table2[[#This Row],[Tax Exempt Bond Savings FY20 and After]]</f>
        <v>15.9549</v>
      </c>
      <c r="CE265" s="60">
        <v>259.31079999999997</v>
      </c>
      <c r="CF265" s="60">
        <v>3807.5295000000001</v>
      </c>
      <c r="CG265" s="60">
        <v>328.01929999999999</v>
      </c>
      <c r="CH265" s="60">
        <f>Table2[[#This Row],[Indirect and Induced Through FY20]]+Table2[[#This Row],[Indirect and Induced FY20 and After]]</f>
        <v>4135.5488000000005</v>
      </c>
      <c r="CI265" s="60">
        <v>1249.2041999999999</v>
      </c>
      <c r="CJ265" s="60">
        <v>14820.6029</v>
      </c>
      <c r="CK265" s="60">
        <v>1580.2009</v>
      </c>
      <c r="CL265" s="60">
        <f>Table2[[#This Row],[TOTAL Income Consumption Use Taxes Through FY20]]+Table2[[#This Row],[TOTAL Income Consumption Use Taxes FY20 and After]]</f>
        <v>16400.803800000002</v>
      </c>
      <c r="CM265" s="60">
        <v>50.371200000000002</v>
      </c>
      <c r="CN265" s="60">
        <v>292.23419999999999</v>
      </c>
      <c r="CO265" s="60">
        <v>63.717799999999997</v>
      </c>
      <c r="CP265" s="60">
        <f>Table2[[#This Row],[Assistance Provided Through FY20]]+Table2[[#This Row],[Assistance Provided FY20 and After]]</f>
        <v>355.952</v>
      </c>
      <c r="CQ265" s="60">
        <v>0</v>
      </c>
      <c r="CR265" s="60">
        <v>0</v>
      </c>
      <c r="CS265" s="60">
        <v>0</v>
      </c>
      <c r="CT265" s="60">
        <f>Table2[[#This Row],[Recapture Cancellation Reduction Amount Through FY20]]+Table2[[#This Row],[Recapture Cancellation Reduction Amount FY20 and After]]</f>
        <v>0</v>
      </c>
      <c r="CU265" s="60">
        <v>0</v>
      </c>
      <c r="CV265" s="60">
        <v>0</v>
      </c>
      <c r="CW265" s="60">
        <v>0</v>
      </c>
      <c r="CX265" s="60">
        <f>Table2[[#This Row],[Penalty Paid Through FY20]]+Table2[[#This Row],[Penalty Paid FY20 and After]]</f>
        <v>0</v>
      </c>
      <c r="CY265" s="60">
        <v>50.371200000000002</v>
      </c>
      <c r="CZ265" s="60">
        <v>292.23419999999999</v>
      </c>
      <c r="DA265" s="60">
        <v>63.717799999999997</v>
      </c>
      <c r="DB265" s="60">
        <f>Table2[[#This Row],[TOTAL Assistance Net of Recapture Penalties Through FY20]]+Table2[[#This Row],[TOTAL Assistance Net of Recapture Penalties FY20 and After]]</f>
        <v>355.952</v>
      </c>
      <c r="DC265" s="60">
        <v>1048.6626000000001</v>
      </c>
      <c r="DD265" s="60">
        <v>11433.168600000001</v>
      </c>
      <c r="DE265" s="60">
        <v>1326.5226</v>
      </c>
      <c r="DF265" s="60">
        <f>Table2[[#This Row],[Company Direct Tax Revenue Before Assistance Through FY20]]+Table2[[#This Row],[Company Direct Tax Revenue Before Assistance FY20 and After]]</f>
        <v>12759.691200000001</v>
      </c>
      <c r="DG265" s="60">
        <v>519.70249999999999</v>
      </c>
      <c r="DH265" s="60">
        <v>6858.6152000000002</v>
      </c>
      <c r="DI265" s="60">
        <v>657.4058</v>
      </c>
      <c r="DJ265" s="60">
        <f>Table2[[#This Row],[Indirect and Induced Tax Revenues FY20 and After]]+Table2[[#This Row],[Indirect and Induced Tax Revenues Through FY20]]</f>
        <v>7516.0210000000006</v>
      </c>
      <c r="DK265" s="60">
        <v>1568.3651</v>
      </c>
      <c r="DL265" s="60">
        <v>18291.783800000001</v>
      </c>
      <c r="DM265" s="60">
        <v>1983.9284</v>
      </c>
      <c r="DN265" s="60">
        <f>Table2[[#This Row],[TOTAL Tax Revenues Before Assistance FY20 and After]]+Table2[[#This Row],[TOTAL Tax Revenues Before Assistance Through FY20]]</f>
        <v>20275.712200000002</v>
      </c>
      <c r="DO265" s="60">
        <v>1517.9938999999999</v>
      </c>
      <c r="DP265" s="60">
        <v>17999.549599999998</v>
      </c>
      <c r="DQ265" s="60">
        <v>1920.2106000000001</v>
      </c>
      <c r="DR265" s="60">
        <f>Table2[[#This Row],[TOTAL Tax Revenues Net of Assistance Recapture and Penalty Through FY20]]+Table2[[#This Row],[TOTAL Tax Revenues Net of Assistance Recapture and Penalty FY20 and After]]</f>
        <v>19919.760199999997</v>
      </c>
      <c r="DS265" s="60">
        <v>0</v>
      </c>
      <c r="DT265" s="60">
        <v>0</v>
      </c>
      <c r="DU265" s="60">
        <v>0</v>
      </c>
      <c r="DV265" s="60">
        <v>0</v>
      </c>
      <c r="DW265" s="74">
        <v>89</v>
      </c>
      <c r="DX265" s="74">
        <v>0</v>
      </c>
      <c r="DY265" s="74">
        <v>0</v>
      </c>
      <c r="DZ265" s="74">
        <v>0</v>
      </c>
      <c r="EA265" s="74">
        <v>89</v>
      </c>
      <c r="EB265" s="74">
        <v>0</v>
      </c>
      <c r="EC265" s="74">
        <v>0</v>
      </c>
      <c r="ED265" s="74">
        <v>0</v>
      </c>
      <c r="EE265" s="74">
        <v>100</v>
      </c>
      <c r="EF265" s="74">
        <v>0</v>
      </c>
      <c r="EG265" s="74">
        <v>0</v>
      </c>
      <c r="EH265" s="74">
        <v>0</v>
      </c>
      <c r="EI265" s="8">
        <f>Table2[[#This Row],[Total Industrial Employees FY20]]+Table2[[#This Row],[Total Restaurant Employees FY20]]+Table2[[#This Row],[Total Retail Employees FY20]]+Table2[[#This Row],[Total Other Employees FY20]]</f>
        <v>89</v>
      </c>
      <c r="EJ265" s="8">
        <f>Table2[[#This Row],[Number of Industrial Employees Earning More than Living Wage FY20]]+Table2[[#This Row],[Number of Restaurant Employees Earning More than Living Wage FY20]]+Table2[[#This Row],[Number of Retail Employees Earning More than Living Wage FY20]]+Table2[[#This Row],[Number of Other Employees Earning More than Living Wage FY20]]</f>
        <v>89</v>
      </c>
      <c r="EK265" s="72">
        <f>Table2[[#This Row],[Total Employees Earning More than Living Wage FY20]]/Table2[[#This Row],[Total Jobs FY20]]</f>
        <v>1</v>
      </c>
    </row>
    <row r="266" spans="1:141" x14ac:dyDescent="0.25">
      <c r="A266" s="9">
        <v>92520</v>
      </c>
      <c r="B266" s="11" t="s">
        <v>208</v>
      </c>
      <c r="C266" s="11" t="s">
        <v>662</v>
      </c>
      <c r="D266" s="11" t="s">
        <v>1043</v>
      </c>
      <c r="E266" s="15">
        <v>8</v>
      </c>
      <c r="F266" s="7">
        <v>2546</v>
      </c>
      <c r="G266" s="7">
        <v>67</v>
      </c>
      <c r="H266" s="7">
        <v>26250</v>
      </c>
      <c r="I266" s="7">
        <v>28250</v>
      </c>
      <c r="J266" s="7">
        <v>444190</v>
      </c>
      <c r="K266" s="11" t="s">
        <v>1048</v>
      </c>
      <c r="L266" s="11" t="s">
        <v>1141</v>
      </c>
      <c r="M266" s="11" t="s">
        <v>1113</v>
      </c>
      <c r="N266" s="18">
        <v>1450000</v>
      </c>
      <c r="O266" s="11" t="s">
        <v>1658</v>
      </c>
      <c r="P266" s="8">
        <v>0</v>
      </c>
      <c r="Q266" s="8">
        <v>0</v>
      </c>
      <c r="R266" s="8">
        <v>0</v>
      </c>
      <c r="S266" s="8">
        <v>0</v>
      </c>
      <c r="T266" s="8">
        <v>12</v>
      </c>
      <c r="U266" s="8">
        <v>12</v>
      </c>
      <c r="V266" s="8">
        <v>12</v>
      </c>
      <c r="W266" s="8">
        <v>0</v>
      </c>
      <c r="X266" s="8">
        <v>0</v>
      </c>
      <c r="Y266" s="8">
        <v>0</v>
      </c>
      <c r="Z266" s="8">
        <v>6</v>
      </c>
      <c r="AA266" s="19">
        <v>0</v>
      </c>
      <c r="AB266" s="8">
        <v>0</v>
      </c>
      <c r="AC266" s="8">
        <v>0</v>
      </c>
      <c r="AD266" s="8">
        <v>0</v>
      </c>
      <c r="AE266" s="8">
        <v>0</v>
      </c>
      <c r="AF266" s="8">
        <v>75</v>
      </c>
      <c r="AG266" s="8" t="s">
        <v>1686</v>
      </c>
      <c r="AH266" s="8" t="s">
        <v>1687</v>
      </c>
      <c r="AI266" s="60">
        <v>13.1868</v>
      </c>
      <c r="AJ266" s="60">
        <v>154.07980000000001</v>
      </c>
      <c r="AK266" s="60">
        <v>16.680800000000001</v>
      </c>
      <c r="AL266" s="60">
        <f>Table2[[#This Row],[Company Direct Land Through FY20]]+Table2[[#This Row],[Company Direct Land FY20 and After]]</f>
        <v>170.76060000000001</v>
      </c>
      <c r="AM266" s="60">
        <v>86.461500000000001</v>
      </c>
      <c r="AN266" s="60">
        <v>338.25740000000002</v>
      </c>
      <c r="AO266" s="60">
        <v>109.3711</v>
      </c>
      <c r="AP266" s="60">
        <f>Table2[[#This Row],[Company Direct Building Through FY20]]+Table2[[#This Row],[Company Direct Building FY20 and After]]</f>
        <v>447.62850000000003</v>
      </c>
      <c r="AQ266" s="60">
        <v>0</v>
      </c>
      <c r="AR266" s="60">
        <v>22.1067</v>
      </c>
      <c r="AS266" s="60">
        <v>0</v>
      </c>
      <c r="AT266" s="60">
        <f>Table2[[#This Row],[Mortgage Recording Tax Through FY20]]+Table2[[#This Row],[Mortgage Recording Tax FY20 and After]]</f>
        <v>22.1067</v>
      </c>
      <c r="AU266" s="60">
        <v>88.035200000000003</v>
      </c>
      <c r="AV266" s="60">
        <v>344.2903</v>
      </c>
      <c r="AW266" s="60">
        <v>111.3614</v>
      </c>
      <c r="AX266" s="60">
        <f>Table2[[#This Row],[Pilot Savings Through FY20]]+Table2[[#This Row],[Pilot Savings FY20 and After]]</f>
        <v>455.65170000000001</v>
      </c>
      <c r="AY266" s="60">
        <v>0</v>
      </c>
      <c r="AZ266" s="60">
        <v>22.1067</v>
      </c>
      <c r="BA266" s="60">
        <v>0</v>
      </c>
      <c r="BB266" s="60">
        <f>Table2[[#This Row],[Mortgage Recording Tax Exemption Through FY20]]+Table2[[#This Row],[Indirect and Induced Land FY20]]</f>
        <v>27.669699999999999</v>
      </c>
      <c r="BC266" s="60">
        <v>5.5629999999999997</v>
      </c>
      <c r="BD266" s="60">
        <v>58.44</v>
      </c>
      <c r="BE266" s="60">
        <v>7.0370999999999997</v>
      </c>
      <c r="BF266" s="60">
        <f>Table2[[#This Row],[Indirect and Induced Land Through FY20]]+Table2[[#This Row],[Indirect and Induced Land FY20 and After]]</f>
        <v>65.477099999999993</v>
      </c>
      <c r="BG266" s="60">
        <v>19.723299999999998</v>
      </c>
      <c r="BH266" s="60">
        <v>207.19669999999999</v>
      </c>
      <c r="BI266" s="60">
        <v>24.949300000000001</v>
      </c>
      <c r="BJ266" s="60">
        <f>Table2[[#This Row],[Indirect and Induced Building Through FY20]]+Table2[[#This Row],[Indirect and Induced Building FY20 and After]]</f>
        <v>232.14599999999999</v>
      </c>
      <c r="BK266" s="60">
        <v>36.8994</v>
      </c>
      <c r="BL266" s="60">
        <v>413.68360000000001</v>
      </c>
      <c r="BM266" s="60">
        <v>46.676900000000003</v>
      </c>
      <c r="BN266" s="60">
        <f>Table2[[#This Row],[TOTAL Real Property Related Taxes Through FY20]]+Table2[[#This Row],[TOTAL Real Property Related Taxes FY20 and After]]</f>
        <v>460.3605</v>
      </c>
      <c r="BO266" s="60">
        <v>36.208799999999997</v>
      </c>
      <c r="BP266" s="60">
        <v>499.94189999999998</v>
      </c>
      <c r="BQ266" s="60">
        <v>45.802900000000001</v>
      </c>
      <c r="BR266" s="60">
        <f>Table2[[#This Row],[Company Direct Through FY20]]+Table2[[#This Row],[Company Direct FY20 and After]]</f>
        <v>545.74479999999994</v>
      </c>
      <c r="BS266" s="60">
        <v>0</v>
      </c>
      <c r="BT266" s="60">
        <v>0</v>
      </c>
      <c r="BU266" s="60">
        <v>0</v>
      </c>
      <c r="BV266" s="60">
        <f>Table2[[#This Row],[Sales Tax Exemption Through FY20]]+Table2[[#This Row],[Sales Tax Exemption FY20 and After]]</f>
        <v>0</v>
      </c>
      <c r="BW266" s="60">
        <v>0</v>
      </c>
      <c r="BX266" s="60">
        <v>0</v>
      </c>
      <c r="BY266" s="60">
        <v>0</v>
      </c>
      <c r="BZ266" s="60">
        <f>Table2[[#This Row],[Energy Tax Savings Through FY20]]+Table2[[#This Row],[Energy Tax Savings FY20 and After]]</f>
        <v>0</v>
      </c>
      <c r="CA266" s="60">
        <v>0</v>
      </c>
      <c r="CB266" s="60">
        <v>0</v>
      </c>
      <c r="CC266" s="60">
        <v>0</v>
      </c>
      <c r="CD266" s="60">
        <f>Table2[[#This Row],[Tax Exempt Bond Savings Through FY20]]+Table2[[#This Row],[Tax Exempt Bond Savings FY20 and After]]</f>
        <v>0</v>
      </c>
      <c r="CE266" s="60">
        <v>25.1813</v>
      </c>
      <c r="CF266" s="60">
        <v>342.54640000000001</v>
      </c>
      <c r="CG266" s="60">
        <v>31.8535</v>
      </c>
      <c r="CH266" s="60">
        <f>Table2[[#This Row],[Indirect and Induced Through FY20]]+Table2[[#This Row],[Indirect and Induced FY20 and After]]</f>
        <v>374.3999</v>
      </c>
      <c r="CI266" s="60">
        <v>61.390099999999997</v>
      </c>
      <c r="CJ266" s="60">
        <v>842.48829999999998</v>
      </c>
      <c r="CK266" s="60">
        <v>77.656400000000005</v>
      </c>
      <c r="CL266" s="60">
        <f>Table2[[#This Row],[TOTAL Income Consumption Use Taxes Through FY20]]+Table2[[#This Row],[TOTAL Income Consumption Use Taxes FY20 and After]]</f>
        <v>920.14469999999994</v>
      </c>
      <c r="CM266" s="60">
        <v>88.035200000000003</v>
      </c>
      <c r="CN266" s="60">
        <v>366.39699999999999</v>
      </c>
      <c r="CO266" s="60">
        <v>111.3614</v>
      </c>
      <c r="CP266" s="60">
        <f>Table2[[#This Row],[Assistance Provided Through FY20]]+Table2[[#This Row],[Assistance Provided FY20 and After]]</f>
        <v>477.75839999999999</v>
      </c>
      <c r="CQ266" s="60">
        <v>0</v>
      </c>
      <c r="CR266" s="60">
        <v>0</v>
      </c>
      <c r="CS266" s="60">
        <v>0</v>
      </c>
      <c r="CT266" s="60">
        <f>Table2[[#This Row],[Recapture Cancellation Reduction Amount Through FY20]]+Table2[[#This Row],[Recapture Cancellation Reduction Amount FY20 and After]]</f>
        <v>0</v>
      </c>
      <c r="CU266" s="60">
        <v>0</v>
      </c>
      <c r="CV266" s="60">
        <v>0</v>
      </c>
      <c r="CW266" s="60">
        <v>0</v>
      </c>
      <c r="CX266" s="60">
        <f>Table2[[#This Row],[Penalty Paid Through FY20]]+Table2[[#This Row],[Penalty Paid FY20 and After]]</f>
        <v>0</v>
      </c>
      <c r="CY266" s="60">
        <v>88.035200000000003</v>
      </c>
      <c r="CZ266" s="60">
        <v>366.39699999999999</v>
      </c>
      <c r="DA266" s="60">
        <v>111.3614</v>
      </c>
      <c r="DB266" s="60">
        <f>Table2[[#This Row],[TOTAL Assistance Net of Recapture Penalties Through FY20]]+Table2[[#This Row],[TOTAL Assistance Net of Recapture Penalties FY20 and After]]</f>
        <v>477.75839999999999</v>
      </c>
      <c r="DC266" s="60">
        <v>135.8571</v>
      </c>
      <c r="DD266" s="60">
        <v>1014.3858</v>
      </c>
      <c r="DE266" s="60">
        <v>171.85480000000001</v>
      </c>
      <c r="DF266" s="60">
        <f>Table2[[#This Row],[Company Direct Tax Revenue Before Assistance Through FY20]]+Table2[[#This Row],[Company Direct Tax Revenue Before Assistance FY20 and After]]</f>
        <v>1186.2406000000001</v>
      </c>
      <c r="DG266" s="60">
        <v>50.467599999999997</v>
      </c>
      <c r="DH266" s="60">
        <v>608.18309999999997</v>
      </c>
      <c r="DI266" s="60">
        <v>63.8399</v>
      </c>
      <c r="DJ266" s="60">
        <f>Table2[[#This Row],[Indirect and Induced Tax Revenues FY20 and After]]+Table2[[#This Row],[Indirect and Induced Tax Revenues Through FY20]]</f>
        <v>672.02299999999991</v>
      </c>
      <c r="DK266" s="60">
        <v>186.32470000000001</v>
      </c>
      <c r="DL266" s="60">
        <v>1622.5689</v>
      </c>
      <c r="DM266" s="60">
        <v>235.69470000000001</v>
      </c>
      <c r="DN266" s="60">
        <f>Table2[[#This Row],[TOTAL Tax Revenues Before Assistance FY20 and After]]+Table2[[#This Row],[TOTAL Tax Revenues Before Assistance Through FY20]]</f>
        <v>1858.2636</v>
      </c>
      <c r="DO266" s="60">
        <v>98.289500000000004</v>
      </c>
      <c r="DP266" s="60">
        <v>1256.1719000000001</v>
      </c>
      <c r="DQ266" s="60">
        <v>124.33329999999999</v>
      </c>
      <c r="DR266" s="60">
        <f>Table2[[#This Row],[TOTAL Tax Revenues Net of Assistance Recapture and Penalty Through FY20]]+Table2[[#This Row],[TOTAL Tax Revenues Net of Assistance Recapture and Penalty FY20 and After]]</f>
        <v>1380.5052000000001</v>
      </c>
      <c r="DS266" s="60">
        <v>0</v>
      </c>
      <c r="DT266" s="60">
        <v>0</v>
      </c>
      <c r="DU266" s="60">
        <v>0</v>
      </c>
      <c r="DV266" s="60">
        <v>0</v>
      </c>
      <c r="DW266" s="74">
        <v>0</v>
      </c>
      <c r="DX266" s="74">
        <v>0</v>
      </c>
      <c r="DY266" s="74">
        <v>0</v>
      </c>
      <c r="DZ266" s="74">
        <v>12</v>
      </c>
      <c r="EA266" s="74">
        <v>0</v>
      </c>
      <c r="EB266" s="74">
        <v>0</v>
      </c>
      <c r="EC266" s="74">
        <v>0</v>
      </c>
      <c r="ED266" s="74">
        <v>12</v>
      </c>
      <c r="EE266" s="74">
        <v>0</v>
      </c>
      <c r="EF266" s="74">
        <v>0</v>
      </c>
      <c r="EG266" s="74">
        <v>0</v>
      </c>
      <c r="EH266" s="74">
        <v>100</v>
      </c>
      <c r="EI266" s="8">
        <f>Table2[[#This Row],[Total Industrial Employees FY20]]+Table2[[#This Row],[Total Restaurant Employees FY20]]+Table2[[#This Row],[Total Retail Employees FY20]]+Table2[[#This Row],[Total Other Employees FY20]]</f>
        <v>12</v>
      </c>
      <c r="EJ266" s="8">
        <f>Table2[[#This Row],[Number of Industrial Employees Earning More than Living Wage FY20]]+Table2[[#This Row],[Number of Restaurant Employees Earning More than Living Wage FY20]]+Table2[[#This Row],[Number of Retail Employees Earning More than Living Wage FY20]]+Table2[[#This Row],[Number of Other Employees Earning More than Living Wage FY20]]</f>
        <v>12</v>
      </c>
      <c r="EK266" s="72">
        <f>Table2[[#This Row],[Total Employees Earning More than Living Wage FY20]]/Table2[[#This Row],[Total Jobs FY20]]</f>
        <v>1</v>
      </c>
    </row>
    <row r="267" spans="1:141" x14ac:dyDescent="0.25">
      <c r="A267" s="9">
        <v>92672</v>
      </c>
      <c r="B267" s="11" t="s">
        <v>206</v>
      </c>
      <c r="C267" s="11" t="s">
        <v>660</v>
      </c>
      <c r="D267" s="11" t="s">
        <v>1045</v>
      </c>
      <c r="E267" s="15">
        <v>30</v>
      </c>
      <c r="F267" s="7">
        <v>3661</v>
      </c>
      <c r="G267" s="7">
        <v>30</v>
      </c>
      <c r="H267" s="7">
        <v>3301</v>
      </c>
      <c r="I267" s="7">
        <v>5076</v>
      </c>
      <c r="J267" s="7">
        <v>332919</v>
      </c>
      <c r="K267" s="11" t="s">
        <v>1048</v>
      </c>
      <c r="L267" s="11" t="s">
        <v>1138</v>
      </c>
      <c r="M267" s="11" t="s">
        <v>1139</v>
      </c>
      <c r="N267" s="18">
        <v>472500</v>
      </c>
      <c r="O267" s="11" t="s">
        <v>1658</v>
      </c>
      <c r="P267" s="8">
        <v>0</v>
      </c>
      <c r="Q267" s="8">
        <v>0</v>
      </c>
      <c r="R267" s="8">
        <v>21</v>
      </c>
      <c r="S267" s="8">
        <v>0</v>
      </c>
      <c r="T267" s="8">
        <v>0</v>
      </c>
      <c r="U267" s="8">
        <v>21</v>
      </c>
      <c r="V267" s="8">
        <v>21</v>
      </c>
      <c r="W267" s="8">
        <v>0</v>
      </c>
      <c r="X267" s="8">
        <v>0</v>
      </c>
      <c r="Y267" s="8">
        <v>0</v>
      </c>
      <c r="Z267" s="8">
        <v>14</v>
      </c>
      <c r="AA267" s="19">
        <v>0</v>
      </c>
      <c r="AB267" s="8">
        <v>0</v>
      </c>
      <c r="AC267" s="8">
        <v>0</v>
      </c>
      <c r="AD267" s="8">
        <v>0</v>
      </c>
      <c r="AE267" s="8">
        <v>0</v>
      </c>
      <c r="AF267" s="8">
        <v>95.238095238095227</v>
      </c>
      <c r="AG267" s="8" t="s">
        <v>1686</v>
      </c>
      <c r="AH267" s="8" t="s">
        <v>1686</v>
      </c>
      <c r="AI267" s="60">
        <v>3.2778</v>
      </c>
      <c r="AJ267" s="60">
        <v>41.485999999999997</v>
      </c>
      <c r="AK267" s="60">
        <v>5.7324999999999999</v>
      </c>
      <c r="AL267" s="60">
        <f>Table2[[#This Row],[Company Direct Land Through FY20]]+Table2[[#This Row],[Company Direct Land FY20 and After]]</f>
        <v>47.218499999999999</v>
      </c>
      <c r="AM267" s="60">
        <v>23.337900000000001</v>
      </c>
      <c r="AN267" s="60">
        <v>110.99039999999999</v>
      </c>
      <c r="AO267" s="60">
        <v>40.816800000000001</v>
      </c>
      <c r="AP267" s="60">
        <f>Table2[[#This Row],[Company Direct Building Through FY20]]+Table2[[#This Row],[Company Direct Building FY20 and After]]</f>
        <v>151.80719999999999</v>
      </c>
      <c r="AQ267" s="60">
        <v>0</v>
      </c>
      <c r="AR267" s="60">
        <v>8.2835999999999999</v>
      </c>
      <c r="AS267" s="60">
        <v>0</v>
      </c>
      <c r="AT267" s="60">
        <f>Table2[[#This Row],[Mortgage Recording Tax Through FY20]]+Table2[[#This Row],[Mortgage Recording Tax FY20 and After]]</f>
        <v>8.2835999999999999</v>
      </c>
      <c r="AU267" s="60">
        <v>16.228100000000001</v>
      </c>
      <c r="AV267" s="60">
        <v>72.859499999999997</v>
      </c>
      <c r="AW267" s="60">
        <v>28.382100000000001</v>
      </c>
      <c r="AX267" s="60">
        <f>Table2[[#This Row],[Pilot Savings Through FY20]]+Table2[[#This Row],[Pilot Savings FY20 and After]]</f>
        <v>101.24160000000001</v>
      </c>
      <c r="AY267" s="60">
        <v>0</v>
      </c>
      <c r="AZ267" s="60">
        <v>8.2835999999999999</v>
      </c>
      <c r="BA267" s="60">
        <v>0</v>
      </c>
      <c r="BB267" s="60">
        <f>Table2[[#This Row],[Mortgage Recording Tax Exemption Through FY20]]+Table2[[#This Row],[Indirect and Induced Land FY20]]</f>
        <v>24.864699999999999</v>
      </c>
      <c r="BC267" s="60">
        <v>16.581099999999999</v>
      </c>
      <c r="BD267" s="60">
        <v>156.96270000000001</v>
      </c>
      <c r="BE267" s="60">
        <v>28.999300000000002</v>
      </c>
      <c r="BF267" s="60">
        <f>Table2[[#This Row],[Indirect and Induced Land Through FY20]]+Table2[[#This Row],[Indirect and Induced Land FY20 and After]]</f>
        <v>185.96200000000002</v>
      </c>
      <c r="BG267" s="60">
        <v>58.787500000000001</v>
      </c>
      <c r="BH267" s="60">
        <v>556.50360000000001</v>
      </c>
      <c r="BI267" s="60">
        <v>102.8165</v>
      </c>
      <c r="BJ267" s="60">
        <f>Table2[[#This Row],[Indirect and Induced Building Through FY20]]+Table2[[#This Row],[Indirect and Induced Building FY20 and After]]</f>
        <v>659.32010000000002</v>
      </c>
      <c r="BK267" s="60">
        <v>85.756200000000007</v>
      </c>
      <c r="BL267" s="60">
        <v>793.08320000000003</v>
      </c>
      <c r="BM267" s="60">
        <v>149.983</v>
      </c>
      <c r="BN267" s="60">
        <f>Table2[[#This Row],[TOTAL Real Property Related Taxes Through FY20]]+Table2[[#This Row],[TOTAL Real Property Related Taxes FY20 and After]]</f>
        <v>943.06619999999998</v>
      </c>
      <c r="BO267" s="60">
        <v>196.17420000000001</v>
      </c>
      <c r="BP267" s="60">
        <v>2063.6003000000001</v>
      </c>
      <c r="BQ267" s="60">
        <v>343.09879999999998</v>
      </c>
      <c r="BR267" s="60">
        <f>Table2[[#This Row],[Company Direct Through FY20]]+Table2[[#This Row],[Company Direct FY20 and After]]</f>
        <v>2406.6990999999998</v>
      </c>
      <c r="BS267" s="60">
        <v>0</v>
      </c>
      <c r="BT267" s="60">
        <v>0</v>
      </c>
      <c r="BU267" s="60">
        <v>0</v>
      </c>
      <c r="BV267" s="60">
        <f>Table2[[#This Row],[Sales Tax Exemption Through FY20]]+Table2[[#This Row],[Sales Tax Exemption FY20 and After]]</f>
        <v>0</v>
      </c>
      <c r="BW267" s="60">
        <v>0</v>
      </c>
      <c r="BX267" s="60">
        <v>0</v>
      </c>
      <c r="BY267" s="60">
        <v>0</v>
      </c>
      <c r="BZ267" s="60">
        <f>Table2[[#This Row],[Energy Tax Savings Through FY20]]+Table2[[#This Row],[Energy Tax Savings FY20 and After]]</f>
        <v>0</v>
      </c>
      <c r="CA267" s="60">
        <v>0</v>
      </c>
      <c r="CB267" s="60">
        <v>0</v>
      </c>
      <c r="CC267" s="60">
        <v>0</v>
      </c>
      <c r="CD267" s="60">
        <f>Table2[[#This Row],[Tax Exempt Bond Savings Through FY20]]+Table2[[#This Row],[Tax Exempt Bond Savings FY20 and After]]</f>
        <v>0</v>
      </c>
      <c r="CE267" s="60">
        <v>75.055800000000005</v>
      </c>
      <c r="CF267" s="60">
        <v>908.25990000000002</v>
      </c>
      <c r="CG267" s="60">
        <v>131.26900000000001</v>
      </c>
      <c r="CH267" s="60">
        <f>Table2[[#This Row],[Indirect and Induced Through FY20]]+Table2[[#This Row],[Indirect and Induced FY20 and After]]</f>
        <v>1039.5289</v>
      </c>
      <c r="CI267" s="60">
        <v>271.23</v>
      </c>
      <c r="CJ267" s="60">
        <v>2971.8602000000001</v>
      </c>
      <c r="CK267" s="60">
        <v>474.36779999999999</v>
      </c>
      <c r="CL267" s="60">
        <f>Table2[[#This Row],[TOTAL Income Consumption Use Taxes Through FY20]]+Table2[[#This Row],[TOTAL Income Consumption Use Taxes FY20 and After]]</f>
        <v>3446.2280000000001</v>
      </c>
      <c r="CM267" s="60">
        <v>16.228100000000001</v>
      </c>
      <c r="CN267" s="60">
        <v>81.143100000000004</v>
      </c>
      <c r="CO267" s="60">
        <v>28.382100000000001</v>
      </c>
      <c r="CP267" s="60">
        <f>Table2[[#This Row],[Assistance Provided Through FY20]]+Table2[[#This Row],[Assistance Provided FY20 and After]]</f>
        <v>109.52520000000001</v>
      </c>
      <c r="CQ267" s="60">
        <v>0</v>
      </c>
      <c r="CR267" s="60">
        <v>0</v>
      </c>
      <c r="CS267" s="60">
        <v>0</v>
      </c>
      <c r="CT267" s="60">
        <f>Table2[[#This Row],[Recapture Cancellation Reduction Amount Through FY20]]+Table2[[#This Row],[Recapture Cancellation Reduction Amount FY20 and After]]</f>
        <v>0</v>
      </c>
      <c r="CU267" s="60">
        <v>0</v>
      </c>
      <c r="CV267" s="60">
        <v>0</v>
      </c>
      <c r="CW267" s="60">
        <v>0</v>
      </c>
      <c r="CX267" s="60">
        <f>Table2[[#This Row],[Penalty Paid Through FY20]]+Table2[[#This Row],[Penalty Paid FY20 and After]]</f>
        <v>0</v>
      </c>
      <c r="CY267" s="60">
        <v>16.228100000000001</v>
      </c>
      <c r="CZ267" s="60">
        <v>81.143100000000004</v>
      </c>
      <c r="DA267" s="60">
        <v>28.382100000000001</v>
      </c>
      <c r="DB267" s="60">
        <f>Table2[[#This Row],[TOTAL Assistance Net of Recapture Penalties Through FY20]]+Table2[[#This Row],[TOTAL Assistance Net of Recapture Penalties FY20 and After]]</f>
        <v>109.52520000000001</v>
      </c>
      <c r="DC267" s="60">
        <v>222.78989999999999</v>
      </c>
      <c r="DD267" s="60">
        <v>2224.3602999999998</v>
      </c>
      <c r="DE267" s="60">
        <v>389.6481</v>
      </c>
      <c r="DF267" s="60">
        <f>Table2[[#This Row],[Company Direct Tax Revenue Before Assistance Through FY20]]+Table2[[#This Row],[Company Direct Tax Revenue Before Assistance FY20 and After]]</f>
        <v>2614.0083999999997</v>
      </c>
      <c r="DG267" s="60">
        <v>150.42439999999999</v>
      </c>
      <c r="DH267" s="60">
        <v>1621.7262000000001</v>
      </c>
      <c r="DI267" s="60">
        <v>263.08479999999997</v>
      </c>
      <c r="DJ267" s="60">
        <f>Table2[[#This Row],[Indirect and Induced Tax Revenues FY20 and After]]+Table2[[#This Row],[Indirect and Induced Tax Revenues Through FY20]]</f>
        <v>1884.8110000000001</v>
      </c>
      <c r="DK267" s="60">
        <v>373.21429999999998</v>
      </c>
      <c r="DL267" s="60">
        <v>3846.0864999999999</v>
      </c>
      <c r="DM267" s="60">
        <v>652.73289999999997</v>
      </c>
      <c r="DN267" s="60">
        <f>Table2[[#This Row],[TOTAL Tax Revenues Before Assistance FY20 and After]]+Table2[[#This Row],[TOTAL Tax Revenues Before Assistance Through FY20]]</f>
        <v>4498.8194000000003</v>
      </c>
      <c r="DO267" s="60">
        <v>356.9862</v>
      </c>
      <c r="DP267" s="60">
        <v>3764.9434000000001</v>
      </c>
      <c r="DQ267" s="60">
        <v>624.35080000000005</v>
      </c>
      <c r="DR267" s="60">
        <f>Table2[[#This Row],[TOTAL Tax Revenues Net of Assistance Recapture and Penalty Through FY20]]+Table2[[#This Row],[TOTAL Tax Revenues Net of Assistance Recapture and Penalty FY20 and After]]</f>
        <v>4389.2942000000003</v>
      </c>
      <c r="DS267" s="60">
        <v>0</v>
      </c>
      <c r="DT267" s="60">
        <v>0</v>
      </c>
      <c r="DU267" s="60">
        <v>0</v>
      </c>
      <c r="DV267" s="60">
        <v>0</v>
      </c>
      <c r="DW267" s="74">
        <v>0</v>
      </c>
      <c r="DX267" s="74">
        <v>0</v>
      </c>
      <c r="DY267" s="74">
        <v>0</v>
      </c>
      <c r="DZ267" s="74">
        <v>21</v>
      </c>
      <c r="EA267" s="74">
        <v>0</v>
      </c>
      <c r="EB267" s="74">
        <v>0</v>
      </c>
      <c r="EC267" s="74">
        <v>0</v>
      </c>
      <c r="ED267" s="74">
        <v>21</v>
      </c>
      <c r="EE267" s="74">
        <v>0</v>
      </c>
      <c r="EF267" s="74">
        <v>0</v>
      </c>
      <c r="EG267" s="74">
        <v>0</v>
      </c>
      <c r="EH267" s="74">
        <v>100</v>
      </c>
      <c r="EI267" s="8">
        <f>Table2[[#This Row],[Total Industrial Employees FY20]]+Table2[[#This Row],[Total Restaurant Employees FY20]]+Table2[[#This Row],[Total Retail Employees FY20]]+Table2[[#This Row],[Total Other Employees FY20]]</f>
        <v>21</v>
      </c>
      <c r="EJ267" s="8">
        <f>Table2[[#This Row],[Number of Industrial Employees Earning More than Living Wage FY20]]+Table2[[#This Row],[Number of Restaurant Employees Earning More than Living Wage FY20]]+Table2[[#This Row],[Number of Retail Employees Earning More than Living Wage FY20]]+Table2[[#This Row],[Number of Other Employees Earning More than Living Wage FY20]]</f>
        <v>21</v>
      </c>
      <c r="EK267" s="72">
        <f>Table2[[#This Row],[Total Employees Earning More than Living Wage FY20]]/Table2[[#This Row],[Total Jobs FY20]]</f>
        <v>1</v>
      </c>
    </row>
    <row r="268" spans="1:141" x14ac:dyDescent="0.25">
      <c r="A268" s="9">
        <v>93934</v>
      </c>
      <c r="B268" s="11" t="s">
        <v>370</v>
      </c>
      <c r="C268" s="11" t="s">
        <v>823</v>
      </c>
      <c r="D268" s="11" t="s">
        <v>1047</v>
      </c>
      <c r="E268" s="15">
        <v>50</v>
      </c>
      <c r="F268" s="7">
        <v>3405</v>
      </c>
      <c r="G268" s="7">
        <v>29</v>
      </c>
      <c r="H268" s="7">
        <v>15684</v>
      </c>
      <c r="I268" s="7">
        <v>9613</v>
      </c>
      <c r="J268" s="7">
        <v>445110</v>
      </c>
      <c r="K268" s="11" t="s">
        <v>1309</v>
      </c>
      <c r="L268" s="11" t="s">
        <v>1337</v>
      </c>
      <c r="M268" s="11" t="s">
        <v>1326</v>
      </c>
      <c r="N268" s="18">
        <v>5270000</v>
      </c>
      <c r="O268" s="11" t="s">
        <v>1658</v>
      </c>
      <c r="P268" s="8">
        <v>22</v>
      </c>
      <c r="Q268" s="8">
        <v>0</v>
      </c>
      <c r="R268" s="8">
        <v>9</v>
      </c>
      <c r="S268" s="8">
        <v>0</v>
      </c>
      <c r="T268" s="8">
        <v>0</v>
      </c>
      <c r="U268" s="8">
        <v>31</v>
      </c>
      <c r="V268" s="8">
        <v>20</v>
      </c>
      <c r="W268" s="8">
        <v>0</v>
      </c>
      <c r="X268" s="8">
        <v>0</v>
      </c>
      <c r="Y268" s="8">
        <v>0</v>
      </c>
      <c r="Z268" s="8">
        <v>32</v>
      </c>
      <c r="AA268" s="19">
        <v>0</v>
      </c>
      <c r="AB268" s="8">
        <v>0</v>
      </c>
      <c r="AC268" s="8">
        <v>0</v>
      </c>
      <c r="AD268" s="8">
        <v>0</v>
      </c>
      <c r="AE268" s="8">
        <v>0</v>
      </c>
      <c r="AF268" s="8">
        <v>100</v>
      </c>
      <c r="AG268" s="8" t="s">
        <v>1686</v>
      </c>
      <c r="AH268" s="8" t="s">
        <v>1687</v>
      </c>
      <c r="AI268" s="60">
        <v>26.2439</v>
      </c>
      <c r="AJ268" s="60">
        <v>176.3057</v>
      </c>
      <c r="AK268" s="60">
        <v>228.81710000000001</v>
      </c>
      <c r="AL268" s="60">
        <f>Table2[[#This Row],[Company Direct Land Through FY20]]+Table2[[#This Row],[Company Direct Land FY20 and After]]</f>
        <v>405.12279999999998</v>
      </c>
      <c r="AM268" s="60">
        <v>71.358400000000003</v>
      </c>
      <c r="AN268" s="60">
        <v>309.7004</v>
      </c>
      <c r="AO268" s="60">
        <v>622.16610000000003</v>
      </c>
      <c r="AP268" s="60">
        <f>Table2[[#This Row],[Company Direct Building Through FY20]]+Table2[[#This Row],[Company Direct Building FY20 and After]]</f>
        <v>931.86650000000009</v>
      </c>
      <c r="AQ268" s="60">
        <v>0</v>
      </c>
      <c r="AR268" s="60">
        <v>36.5501</v>
      </c>
      <c r="AS268" s="60">
        <v>0</v>
      </c>
      <c r="AT268" s="60">
        <f>Table2[[#This Row],[Mortgage Recording Tax Through FY20]]+Table2[[#This Row],[Mortgage Recording Tax FY20 and After]]</f>
        <v>36.5501</v>
      </c>
      <c r="AU268" s="60">
        <v>79.208299999999994</v>
      </c>
      <c r="AV268" s="60">
        <v>304.16129999999998</v>
      </c>
      <c r="AW268" s="60">
        <v>690.60839999999996</v>
      </c>
      <c r="AX268" s="60">
        <f>Table2[[#This Row],[Pilot Savings Through FY20]]+Table2[[#This Row],[Pilot Savings FY20 and After]]</f>
        <v>994.76969999999994</v>
      </c>
      <c r="AY268" s="60">
        <v>0</v>
      </c>
      <c r="AZ268" s="60">
        <v>36.5501</v>
      </c>
      <c r="BA268" s="60">
        <v>0</v>
      </c>
      <c r="BB268" s="60">
        <f>Table2[[#This Row],[Mortgage Recording Tax Exemption Through FY20]]+Table2[[#This Row],[Indirect and Induced Land FY20]]</f>
        <v>42.715899999999998</v>
      </c>
      <c r="BC268" s="60">
        <v>6.1657999999999999</v>
      </c>
      <c r="BD268" s="60">
        <v>48.581000000000003</v>
      </c>
      <c r="BE268" s="60">
        <v>53.759399999999999</v>
      </c>
      <c r="BF268" s="60">
        <f>Table2[[#This Row],[Indirect and Induced Land Through FY20]]+Table2[[#This Row],[Indirect and Induced Land FY20 and After]]</f>
        <v>102.3404</v>
      </c>
      <c r="BG268" s="60">
        <v>21.860600000000002</v>
      </c>
      <c r="BH268" s="60">
        <v>172.24180000000001</v>
      </c>
      <c r="BI268" s="60">
        <v>190.5993</v>
      </c>
      <c r="BJ268" s="60">
        <f>Table2[[#This Row],[Indirect and Induced Building Through FY20]]+Table2[[#This Row],[Indirect and Induced Building FY20 and After]]</f>
        <v>362.84109999999998</v>
      </c>
      <c r="BK268" s="60">
        <v>46.420400000000001</v>
      </c>
      <c r="BL268" s="60">
        <v>402.66759999999999</v>
      </c>
      <c r="BM268" s="60">
        <v>404.73349999999999</v>
      </c>
      <c r="BN268" s="60">
        <f>Table2[[#This Row],[TOTAL Real Property Related Taxes Through FY20]]+Table2[[#This Row],[TOTAL Real Property Related Taxes FY20 and After]]</f>
        <v>807.40110000000004</v>
      </c>
      <c r="BO268" s="60">
        <v>51.307200000000002</v>
      </c>
      <c r="BP268" s="60">
        <v>451.6481</v>
      </c>
      <c r="BQ268" s="60">
        <v>447.34230000000002</v>
      </c>
      <c r="BR268" s="60">
        <f>Table2[[#This Row],[Company Direct Through FY20]]+Table2[[#This Row],[Company Direct FY20 and After]]</f>
        <v>898.99040000000002</v>
      </c>
      <c r="BS268" s="60">
        <v>0</v>
      </c>
      <c r="BT268" s="60">
        <v>0</v>
      </c>
      <c r="BU268" s="60">
        <v>0</v>
      </c>
      <c r="BV268" s="60">
        <f>Table2[[#This Row],[Sales Tax Exemption Through FY20]]+Table2[[#This Row],[Sales Tax Exemption FY20 and After]]</f>
        <v>0</v>
      </c>
      <c r="BW268" s="60">
        <v>0</v>
      </c>
      <c r="BX268" s="60">
        <v>0</v>
      </c>
      <c r="BY268" s="60">
        <v>0</v>
      </c>
      <c r="BZ268" s="60">
        <f>Table2[[#This Row],[Energy Tax Savings Through FY20]]+Table2[[#This Row],[Energy Tax Savings FY20 and After]]</f>
        <v>0</v>
      </c>
      <c r="CA268" s="60">
        <v>0</v>
      </c>
      <c r="CB268" s="60">
        <v>0</v>
      </c>
      <c r="CC268" s="60">
        <v>0</v>
      </c>
      <c r="CD268" s="60">
        <f>Table2[[#This Row],[Tax Exempt Bond Savings Through FY20]]+Table2[[#This Row],[Tax Exempt Bond Savings FY20 and After]]</f>
        <v>0</v>
      </c>
      <c r="CE268" s="60">
        <v>30.522300000000001</v>
      </c>
      <c r="CF268" s="60">
        <v>273.7928</v>
      </c>
      <c r="CG268" s="60">
        <v>266.12169999999998</v>
      </c>
      <c r="CH268" s="60">
        <f>Table2[[#This Row],[Indirect and Induced Through FY20]]+Table2[[#This Row],[Indirect and Induced FY20 and After]]</f>
        <v>539.91449999999998</v>
      </c>
      <c r="CI268" s="60">
        <v>81.829499999999996</v>
      </c>
      <c r="CJ268" s="60">
        <v>725.44090000000006</v>
      </c>
      <c r="CK268" s="60">
        <v>713.46400000000006</v>
      </c>
      <c r="CL268" s="60">
        <f>Table2[[#This Row],[TOTAL Income Consumption Use Taxes Through FY20]]+Table2[[#This Row],[TOTAL Income Consumption Use Taxes FY20 and After]]</f>
        <v>1438.9049</v>
      </c>
      <c r="CM268" s="60">
        <v>79.208299999999994</v>
      </c>
      <c r="CN268" s="60">
        <v>340.71140000000003</v>
      </c>
      <c r="CO268" s="60">
        <v>690.60839999999996</v>
      </c>
      <c r="CP268" s="60">
        <f>Table2[[#This Row],[Assistance Provided Through FY20]]+Table2[[#This Row],[Assistance Provided FY20 and After]]</f>
        <v>1031.3198</v>
      </c>
      <c r="CQ268" s="60">
        <v>0</v>
      </c>
      <c r="CR268" s="60">
        <v>0</v>
      </c>
      <c r="CS268" s="60">
        <v>0</v>
      </c>
      <c r="CT268" s="60">
        <f>Table2[[#This Row],[Recapture Cancellation Reduction Amount Through FY20]]+Table2[[#This Row],[Recapture Cancellation Reduction Amount FY20 and After]]</f>
        <v>0</v>
      </c>
      <c r="CU268" s="60">
        <v>0</v>
      </c>
      <c r="CV268" s="60">
        <v>0</v>
      </c>
      <c r="CW268" s="60">
        <v>0</v>
      </c>
      <c r="CX268" s="60">
        <f>Table2[[#This Row],[Penalty Paid Through FY20]]+Table2[[#This Row],[Penalty Paid FY20 and After]]</f>
        <v>0</v>
      </c>
      <c r="CY268" s="60">
        <v>79.208299999999994</v>
      </c>
      <c r="CZ268" s="60">
        <v>340.71140000000003</v>
      </c>
      <c r="DA268" s="60">
        <v>690.60839999999996</v>
      </c>
      <c r="DB268" s="60">
        <f>Table2[[#This Row],[TOTAL Assistance Net of Recapture Penalties Through FY20]]+Table2[[#This Row],[TOTAL Assistance Net of Recapture Penalties FY20 and After]]</f>
        <v>1031.3198</v>
      </c>
      <c r="DC268" s="60">
        <v>148.90950000000001</v>
      </c>
      <c r="DD268" s="60">
        <v>974.20429999999999</v>
      </c>
      <c r="DE268" s="60">
        <v>1298.3254999999999</v>
      </c>
      <c r="DF268" s="60">
        <f>Table2[[#This Row],[Company Direct Tax Revenue Before Assistance Through FY20]]+Table2[[#This Row],[Company Direct Tax Revenue Before Assistance FY20 and After]]</f>
        <v>2272.5297999999998</v>
      </c>
      <c r="DG268" s="60">
        <v>58.548699999999997</v>
      </c>
      <c r="DH268" s="60">
        <v>494.61559999999997</v>
      </c>
      <c r="DI268" s="60">
        <v>510.48039999999997</v>
      </c>
      <c r="DJ268" s="60">
        <f>Table2[[#This Row],[Indirect and Induced Tax Revenues FY20 and After]]+Table2[[#This Row],[Indirect and Induced Tax Revenues Through FY20]]</f>
        <v>1005.096</v>
      </c>
      <c r="DK268" s="60">
        <v>207.45820000000001</v>
      </c>
      <c r="DL268" s="60">
        <v>1468.8199</v>
      </c>
      <c r="DM268" s="60">
        <v>1808.8059000000001</v>
      </c>
      <c r="DN268" s="60">
        <f>Table2[[#This Row],[TOTAL Tax Revenues Before Assistance FY20 and After]]+Table2[[#This Row],[TOTAL Tax Revenues Before Assistance Through FY20]]</f>
        <v>3277.6257999999998</v>
      </c>
      <c r="DO268" s="60">
        <v>128.2499</v>
      </c>
      <c r="DP268" s="60">
        <v>1128.1085</v>
      </c>
      <c r="DQ268" s="60">
        <v>1118.1975</v>
      </c>
      <c r="DR268" s="60">
        <f>Table2[[#This Row],[TOTAL Tax Revenues Net of Assistance Recapture and Penalty Through FY20]]+Table2[[#This Row],[TOTAL Tax Revenues Net of Assistance Recapture and Penalty FY20 and After]]</f>
        <v>2246.306</v>
      </c>
      <c r="DS268" s="60">
        <v>0</v>
      </c>
      <c r="DT268" s="60">
        <v>0</v>
      </c>
      <c r="DU268" s="60">
        <v>0</v>
      </c>
      <c r="DV268" s="60">
        <v>0</v>
      </c>
      <c r="DW268" s="74">
        <v>0</v>
      </c>
      <c r="DX268" s="74">
        <v>0</v>
      </c>
      <c r="DY268" s="74">
        <v>0</v>
      </c>
      <c r="DZ268" s="74">
        <v>0</v>
      </c>
      <c r="EA268" s="74">
        <v>0</v>
      </c>
      <c r="EB268" s="74">
        <v>0</v>
      </c>
      <c r="EC268" s="74">
        <v>0</v>
      </c>
      <c r="ED268" s="74">
        <v>0</v>
      </c>
      <c r="EE268" s="74">
        <v>0</v>
      </c>
      <c r="EF268" s="74">
        <v>0</v>
      </c>
      <c r="EG268" s="74">
        <v>0</v>
      </c>
      <c r="EH268" s="74">
        <v>0</v>
      </c>
      <c r="EI268" s="8">
        <f>Table2[[#This Row],[Total Industrial Employees FY20]]+Table2[[#This Row],[Total Restaurant Employees FY20]]+Table2[[#This Row],[Total Retail Employees FY20]]+Table2[[#This Row],[Total Other Employees FY20]]</f>
        <v>0</v>
      </c>
      <c r="EJ268" s="8">
        <f>Table2[[#This Row],[Number of Industrial Employees Earning More than Living Wage FY20]]+Table2[[#This Row],[Number of Restaurant Employees Earning More than Living Wage FY20]]+Table2[[#This Row],[Number of Retail Employees Earning More than Living Wage FY20]]+Table2[[#This Row],[Number of Other Employees Earning More than Living Wage FY20]]</f>
        <v>0</v>
      </c>
      <c r="EK268" s="72">
        <v>0</v>
      </c>
    </row>
    <row r="269" spans="1:141" x14ac:dyDescent="0.25">
      <c r="A269" s="9">
        <v>94193</v>
      </c>
      <c r="B269" s="11" t="s">
        <v>584</v>
      </c>
      <c r="C269" s="11" t="s">
        <v>885</v>
      </c>
      <c r="D269" s="11" t="s">
        <v>1046</v>
      </c>
      <c r="E269" s="15">
        <v>3</v>
      </c>
      <c r="F269" s="7">
        <v>702</v>
      </c>
      <c r="G269" s="7">
        <v>1306</v>
      </c>
      <c r="H269" s="7">
        <v>0</v>
      </c>
      <c r="I269" s="7">
        <v>202100</v>
      </c>
      <c r="J269" s="7">
        <v>531120</v>
      </c>
      <c r="K269" s="11" t="s">
        <v>1238</v>
      </c>
      <c r="L269" s="11" t="s">
        <v>1636</v>
      </c>
      <c r="M269" s="11" t="s">
        <v>1357</v>
      </c>
      <c r="N269" s="18">
        <v>0</v>
      </c>
      <c r="O269" s="11" t="s">
        <v>1661</v>
      </c>
      <c r="P269" s="8">
        <v>0</v>
      </c>
      <c r="Q269" s="8">
        <v>0</v>
      </c>
      <c r="R269" s="8">
        <v>0</v>
      </c>
      <c r="S269" s="8">
        <v>0</v>
      </c>
      <c r="T269" s="8">
        <v>0</v>
      </c>
      <c r="U269" s="8">
        <v>0</v>
      </c>
      <c r="V269" s="8">
        <v>0</v>
      </c>
      <c r="W269" s="8">
        <v>87</v>
      </c>
      <c r="X269" s="8">
        <v>0</v>
      </c>
      <c r="Y269" s="8">
        <v>0</v>
      </c>
      <c r="Z269" s="8">
        <v>0</v>
      </c>
      <c r="AA269" s="19">
        <v>0</v>
      </c>
      <c r="AB269" s="8">
        <v>0</v>
      </c>
      <c r="AC269" s="8">
        <v>0</v>
      </c>
      <c r="AD269" s="8">
        <v>0</v>
      </c>
      <c r="AE269" s="8">
        <v>0</v>
      </c>
      <c r="AF269" s="8">
        <v>0</v>
      </c>
      <c r="AG269" s="8" t="s">
        <v>1686</v>
      </c>
      <c r="AH269" s="8" t="s">
        <v>1686</v>
      </c>
      <c r="AI269" s="60">
        <v>1371.5579</v>
      </c>
      <c r="AJ269" s="60">
        <v>1295.8525</v>
      </c>
      <c r="AK269" s="60">
        <v>22691.8868</v>
      </c>
      <c r="AL269" s="60">
        <f>Table2[[#This Row],[Company Direct Land Through FY20]]+Table2[[#This Row],[Company Direct Land FY20 and After]]</f>
        <v>23987.739300000001</v>
      </c>
      <c r="AM269" s="60">
        <v>2547.1790000000001</v>
      </c>
      <c r="AN269" s="60">
        <v>2414.9818</v>
      </c>
      <c r="AO269" s="60">
        <v>42142.078699999998</v>
      </c>
      <c r="AP269" s="60">
        <f>Table2[[#This Row],[Company Direct Building Through FY20]]+Table2[[#This Row],[Company Direct Building FY20 and After]]</f>
        <v>44557.0605</v>
      </c>
      <c r="AQ269" s="60">
        <v>0</v>
      </c>
      <c r="AR269" s="60">
        <v>0</v>
      </c>
      <c r="AS269" s="60">
        <v>0</v>
      </c>
      <c r="AT269" s="60">
        <f>Table2[[#This Row],[Mortgage Recording Tax Through FY20]]+Table2[[#This Row],[Mortgage Recording Tax FY20 and After]]</f>
        <v>0</v>
      </c>
      <c r="AU269" s="60">
        <v>1567.4947999999999</v>
      </c>
      <c r="AV269" s="60">
        <v>1475.2891999999999</v>
      </c>
      <c r="AW269" s="60">
        <v>25933.586200000002</v>
      </c>
      <c r="AX269" s="60">
        <f>Table2[[#This Row],[Pilot Savings Through FY20]]+Table2[[#This Row],[Pilot Savings FY20 and After]]</f>
        <v>27408.875400000001</v>
      </c>
      <c r="AY269" s="60">
        <v>0</v>
      </c>
      <c r="AZ269" s="60">
        <v>0</v>
      </c>
      <c r="BA269" s="60">
        <v>0</v>
      </c>
      <c r="BB269" s="60">
        <f>Table2[[#This Row],[Mortgage Recording Tax Exemption Through FY20]]+Table2[[#This Row],[Indirect and Induced Land FY20]]</f>
        <v>43.955300000000001</v>
      </c>
      <c r="BC269" s="60">
        <v>43.955300000000001</v>
      </c>
      <c r="BD269" s="60">
        <v>48.834299999999999</v>
      </c>
      <c r="BE269" s="60">
        <v>-189.63140000000001</v>
      </c>
      <c r="BF269" s="60">
        <f>Table2[[#This Row],[Indirect and Induced Land Through FY20]]+Table2[[#This Row],[Indirect and Induced Land FY20 and After]]</f>
        <v>-140.7971</v>
      </c>
      <c r="BG269" s="60">
        <v>155.8415</v>
      </c>
      <c r="BH269" s="60">
        <v>173.13980000000001</v>
      </c>
      <c r="BI269" s="60">
        <v>-672.32669999999996</v>
      </c>
      <c r="BJ269" s="60">
        <f>Table2[[#This Row],[Indirect and Induced Building Through FY20]]+Table2[[#This Row],[Indirect and Induced Building FY20 and After]]</f>
        <v>-499.18689999999992</v>
      </c>
      <c r="BK269" s="60">
        <v>2551.0389</v>
      </c>
      <c r="BL269" s="60">
        <v>2457.5192000000002</v>
      </c>
      <c r="BM269" s="60">
        <v>38038.421199999997</v>
      </c>
      <c r="BN269" s="60">
        <f>Table2[[#This Row],[TOTAL Real Property Related Taxes Through FY20]]+Table2[[#This Row],[TOTAL Real Property Related Taxes FY20 and After]]</f>
        <v>40495.940399999999</v>
      </c>
      <c r="BO269" s="60">
        <v>430.3802</v>
      </c>
      <c r="BP269" s="60">
        <v>481.74889999999999</v>
      </c>
      <c r="BQ269" s="60">
        <v>0</v>
      </c>
      <c r="BR269" s="60">
        <f>Table2[[#This Row],[Company Direct Through FY20]]+Table2[[#This Row],[Company Direct FY20 and After]]</f>
        <v>481.74889999999999</v>
      </c>
      <c r="BS269" s="60">
        <v>0</v>
      </c>
      <c r="BT269" s="60">
        <v>0</v>
      </c>
      <c r="BU269" s="60">
        <v>0</v>
      </c>
      <c r="BV269" s="60">
        <f>Table2[[#This Row],[Sales Tax Exemption Through FY20]]+Table2[[#This Row],[Sales Tax Exemption FY20 and After]]</f>
        <v>0</v>
      </c>
      <c r="BW269" s="60">
        <v>0</v>
      </c>
      <c r="BX269" s="60">
        <v>0</v>
      </c>
      <c r="BY269" s="60">
        <v>0</v>
      </c>
      <c r="BZ269" s="60">
        <f>Table2[[#This Row],[Energy Tax Savings Through FY20]]+Table2[[#This Row],[Energy Tax Savings FY20 and After]]</f>
        <v>0</v>
      </c>
      <c r="CA269" s="60">
        <v>0</v>
      </c>
      <c r="CB269" s="60">
        <v>0</v>
      </c>
      <c r="CC269" s="60">
        <v>0</v>
      </c>
      <c r="CD269" s="60">
        <f>Table2[[#This Row],[Tax Exempt Bond Savings Through FY20]]+Table2[[#This Row],[Tax Exempt Bond Savings FY20 and After]]</f>
        <v>0</v>
      </c>
      <c r="CE269" s="60">
        <v>178.1395</v>
      </c>
      <c r="CF269" s="60">
        <v>199.60509999999999</v>
      </c>
      <c r="CG269" s="60">
        <v>2947.2489999999998</v>
      </c>
      <c r="CH269" s="60">
        <f>Table2[[#This Row],[Indirect and Induced Through FY20]]+Table2[[#This Row],[Indirect and Induced FY20 and After]]</f>
        <v>3146.8540999999996</v>
      </c>
      <c r="CI269" s="60">
        <v>608.51969999999994</v>
      </c>
      <c r="CJ269" s="60">
        <v>681.35400000000004</v>
      </c>
      <c r="CK269" s="60">
        <v>2947.2489999999998</v>
      </c>
      <c r="CL269" s="60">
        <f>Table2[[#This Row],[TOTAL Income Consumption Use Taxes Through FY20]]+Table2[[#This Row],[TOTAL Income Consumption Use Taxes FY20 and After]]</f>
        <v>3628.6030000000001</v>
      </c>
      <c r="CM269" s="60">
        <v>1567.4947999999999</v>
      </c>
      <c r="CN269" s="60">
        <v>1475.2891999999999</v>
      </c>
      <c r="CO269" s="60">
        <v>25933.586200000002</v>
      </c>
      <c r="CP269" s="60">
        <f>Table2[[#This Row],[Assistance Provided Through FY20]]+Table2[[#This Row],[Assistance Provided FY20 and After]]</f>
        <v>27408.875400000001</v>
      </c>
      <c r="CQ269" s="60">
        <v>0</v>
      </c>
      <c r="CR269" s="60">
        <v>0</v>
      </c>
      <c r="CS269" s="60">
        <v>0</v>
      </c>
      <c r="CT269" s="60">
        <f>Table2[[#This Row],[Recapture Cancellation Reduction Amount Through FY20]]+Table2[[#This Row],[Recapture Cancellation Reduction Amount FY20 and After]]</f>
        <v>0</v>
      </c>
      <c r="CU269" s="60">
        <v>0</v>
      </c>
      <c r="CV269" s="60">
        <v>0</v>
      </c>
      <c r="CW269" s="60">
        <v>0</v>
      </c>
      <c r="CX269" s="60">
        <f>Table2[[#This Row],[Penalty Paid Through FY20]]+Table2[[#This Row],[Penalty Paid FY20 and After]]</f>
        <v>0</v>
      </c>
      <c r="CY269" s="60">
        <v>1567.4947999999999</v>
      </c>
      <c r="CZ269" s="60">
        <v>1475.2891999999999</v>
      </c>
      <c r="DA269" s="60">
        <v>25933.586200000002</v>
      </c>
      <c r="DB269" s="60">
        <f>Table2[[#This Row],[TOTAL Assistance Net of Recapture Penalties Through FY20]]+Table2[[#This Row],[TOTAL Assistance Net of Recapture Penalties FY20 and After]]</f>
        <v>27408.875400000001</v>
      </c>
      <c r="DC269" s="60">
        <v>4349.1171000000004</v>
      </c>
      <c r="DD269" s="60">
        <v>4192.5832</v>
      </c>
      <c r="DE269" s="60">
        <v>64833.965499999998</v>
      </c>
      <c r="DF269" s="60">
        <f>Table2[[#This Row],[Company Direct Tax Revenue Before Assistance Through FY20]]+Table2[[#This Row],[Company Direct Tax Revenue Before Assistance FY20 and After]]</f>
        <v>69026.548699999999</v>
      </c>
      <c r="DG269" s="60">
        <v>377.93630000000002</v>
      </c>
      <c r="DH269" s="60">
        <v>421.57920000000001</v>
      </c>
      <c r="DI269" s="60">
        <v>2085.2909</v>
      </c>
      <c r="DJ269" s="60">
        <f>Table2[[#This Row],[Indirect and Induced Tax Revenues FY20 and After]]+Table2[[#This Row],[Indirect and Induced Tax Revenues Through FY20]]</f>
        <v>2506.8701000000001</v>
      </c>
      <c r="DK269" s="60">
        <v>4727.0533999999998</v>
      </c>
      <c r="DL269" s="60">
        <v>4614.1624000000002</v>
      </c>
      <c r="DM269" s="60">
        <v>66919.256399999998</v>
      </c>
      <c r="DN269" s="60">
        <f>Table2[[#This Row],[TOTAL Tax Revenues Before Assistance FY20 and After]]+Table2[[#This Row],[TOTAL Tax Revenues Before Assistance Through FY20]]</f>
        <v>71533.418799999999</v>
      </c>
      <c r="DO269" s="60">
        <v>3159.5585999999998</v>
      </c>
      <c r="DP269" s="60">
        <v>3138.8732</v>
      </c>
      <c r="DQ269" s="60">
        <v>40985.6702</v>
      </c>
      <c r="DR269" s="60">
        <f>Table2[[#This Row],[TOTAL Tax Revenues Net of Assistance Recapture and Penalty Through FY20]]+Table2[[#This Row],[TOTAL Tax Revenues Net of Assistance Recapture and Penalty FY20 and After]]</f>
        <v>44124.543400000002</v>
      </c>
      <c r="DS269" s="60">
        <v>0</v>
      </c>
      <c r="DT269" s="60">
        <v>0</v>
      </c>
      <c r="DU269" s="60">
        <v>0</v>
      </c>
      <c r="DV269" s="60">
        <v>0</v>
      </c>
      <c r="DW269" s="74">
        <v>0</v>
      </c>
      <c r="DX269" s="74">
        <v>0</v>
      </c>
      <c r="DY269" s="74">
        <v>0</v>
      </c>
      <c r="DZ269" s="74">
        <v>87</v>
      </c>
      <c r="EA269" s="74">
        <v>0</v>
      </c>
      <c r="EB269" s="74">
        <v>0</v>
      </c>
      <c r="EC269" s="74">
        <v>0</v>
      </c>
      <c r="ED269" s="74">
        <v>87</v>
      </c>
      <c r="EE269" s="74">
        <v>0</v>
      </c>
      <c r="EF269" s="74">
        <v>0</v>
      </c>
      <c r="EG269" s="74">
        <v>0</v>
      </c>
      <c r="EH269" s="74">
        <v>100</v>
      </c>
      <c r="EI269" s="8">
        <f>Table2[[#This Row],[Total Industrial Employees FY20]]+Table2[[#This Row],[Total Restaurant Employees FY20]]+Table2[[#This Row],[Total Retail Employees FY20]]+Table2[[#This Row],[Total Other Employees FY20]]</f>
        <v>87</v>
      </c>
      <c r="EJ269" s="8">
        <f>Table2[[#This Row],[Number of Industrial Employees Earning More than Living Wage FY20]]+Table2[[#This Row],[Number of Restaurant Employees Earning More than Living Wage FY20]]+Table2[[#This Row],[Number of Retail Employees Earning More than Living Wage FY20]]+Table2[[#This Row],[Number of Other Employees Earning More than Living Wage FY20]]</f>
        <v>87</v>
      </c>
      <c r="EK269" s="72">
        <f>Table2[[#This Row],[Total Employees Earning More than Living Wage FY20]]/Table2[[#This Row],[Total Jobs FY20]]</f>
        <v>1</v>
      </c>
    </row>
    <row r="270" spans="1:141" x14ac:dyDescent="0.25">
      <c r="A270" s="9">
        <v>94195</v>
      </c>
      <c r="B270" s="11" t="s">
        <v>586</v>
      </c>
      <c r="C270" s="11" t="s">
        <v>885</v>
      </c>
      <c r="D270" s="11" t="s">
        <v>1046</v>
      </c>
      <c r="E270" s="15">
        <v>3</v>
      </c>
      <c r="F270" s="7">
        <v>702</v>
      </c>
      <c r="G270" s="7">
        <v>1307</v>
      </c>
      <c r="H270" s="7">
        <v>0</v>
      </c>
      <c r="I270" s="7">
        <v>51882</v>
      </c>
      <c r="J270" s="7">
        <v>531120</v>
      </c>
      <c r="K270" s="11" t="s">
        <v>1238</v>
      </c>
      <c r="L270" s="11" t="s">
        <v>1636</v>
      </c>
      <c r="M270" s="11" t="s">
        <v>1357</v>
      </c>
      <c r="N270" s="18">
        <v>0</v>
      </c>
      <c r="O270" s="11" t="s">
        <v>1661</v>
      </c>
      <c r="P270" s="8">
        <v>0</v>
      </c>
      <c r="Q270" s="8">
        <v>0</v>
      </c>
      <c r="R270" s="8">
        <v>0</v>
      </c>
      <c r="S270" s="8">
        <v>0</v>
      </c>
      <c r="T270" s="8">
        <v>0</v>
      </c>
      <c r="U270" s="8">
        <v>0</v>
      </c>
      <c r="V270" s="8">
        <v>0</v>
      </c>
      <c r="W270" s="8">
        <v>0</v>
      </c>
      <c r="X270" s="8">
        <v>0</v>
      </c>
      <c r="Y270" s="8">
        <v>0</v>
      </c>
      <c r="Z270" s="8">
        <v>0</v>
      </c>
      <c r="AA270" s="19">
        <v>0</v>
      </c>
      <c r="AB270" s="8">
        <v>0</v>
      </c>
      <c r="AC270" s="8">
        <v>0</v>
      </c>
      <c r="AD270" s="8">
        <v>0</v>
      </c>
      <c r="AE270" s="8">
        <v>0</v>
      </c>
      <c r="AF270" s="8">
        <v>0</v>
      </c>
      <c r="AG270" s="8" t="s">
        <v>1686</v>
      </c>
      <c r="AH270" s="8" t="s">
        <v>1686</v>
      </c>
      <c r="AI270" s="60">
        <v>321.91609999999997</v>
      </c>
      <c r="AJ270" s="60">
        <v>302.97989999999999</v>
      </c>
      <c r="AK270" s="60">
        <v>5325.9767000000002</v>
      </c>
      <c r="AL270" s="60">
        <f>Table2[[#This Row],[Company Direct Land Through FY20]]+Table2[[#This Row],[Company Direct Land FY20 and After]]</f>
        <v>5628.9566000000004</v>
      </c>
      <c r="AM270" s="60">
        <v>597.84429999999998</v>
      </c>
      <c r="AN270" s="60">
        <v>562.67700000000002</v>
      </c>
      <c r="AO270" s="60">
        <v>9891.0990999999995</v>
      </c>
      <c r="AP270" s="60">
        <f>Table2[[#This Row],[Company Direct Building Through FY20]]+Table2[[#This Row],[Company Direct Building FY20 and After]]</f>
        <v>10453.776099999999</v>
      </c>
      <c r="AQ270" s="60">
        <v>0</v>
      </c>
      <c r="AR270" s="60">
        <v>0</v>
      </c>
      <c r="AS270" s="60">
        <v>0</v>
      </c>
      <c r="AT270" s="60">
        <f>Table2[[#This Row],[Mortgage Recording Tax Through FY20]]+Table2[[#This Row],[Mortgage Recording Tax FY20 and After]]</f>
        <v>0</v>
      </c>
      <c r="AU270" s="60">
        <v>367.9042</v>
      </c>
      <c r="AV270" s="60">
        <v>346.26280000000003</v>
      </c>
      <c r="AW270" s="60">
        <v>6086.8298000000004</v>
      </c>
      <c r="AX270" s="60">
        <f>Table2[[#This Row],[Pilot Savings Through FY20]]+Table2[[#This Row],[Pilot Savings FY20 and After]]</f>
        <v>6433.0926000000009</v>
      </c>
      <c r="AY270" s="60">
        <v>0</v>
      </c>
      <c r="AZ270" s="60">
        <v>0</v>
      </c>
      <c r="BA270" s="60">
        <v>0</v>
      </c>
      <c r="BB270" s="60">
        <f>Table2[[#This Row],[Mortgage Recording Tax Exemption Through FY20]]+Table2[[#This Row],[Indirect and Induced Land FY20]]</f>
        <v>0</v>
      </c>
      <c r="BC270" s="60">
        <v>0</v>
      </c>
      <c r="BD270" s="60">
        <v>0</v>
      </c>
      <c r="BE270" s="60">
        <v>0</v>
      </c>
      <c r="BF270" s="60">
        <f>Table2[[#This Row],[Indirect and Induced Land Through FY20]]+Table2[[#This Row],[Indirect and Induced Land FY20 and After]]</f>
        <v>0</v>
      </c>
      <c r="BG270" s="60">
        <v>0</v>
      </c>
      <c r="BH270" s="60">
        <v>0</v>
      </c>
      <c r="BI270" s="60">
        <v>0</v>
      </c>
      <c r="BJ270" s="60">
        <f>Table2[[#This Row],[Indirect and Induced Building Through FY20]]+Table2[[#This Row],[Indirect and Induced Building FY20 and After]]</f>
        <v>0</v>
      </c>
      <c r="BK270" s="60">
        <v>551.85619999999994</v>
      </c>
      <c r="BL270" s="60">
        <v>519.39409999999998</v>
      </c>
      <c r="BM270" s="60">
        <v>9130.2459999999992</v>
      </c>
      <c r="BN270" s="60">
        <f>Table2[[#This Row],[TOTAL Real Property Related Taxes Through FY20]]+Table2[[#This Row],[TOTAL Real Property Related Taxes FY20 and After]]</f>
        <v>9649.6400999999987</v>
      </c>
      <c r="BO270" s="60">
        <v>0</v>
      </c>
      <c r="BP270" s="60">
        <v>0</v>
      </c>
      <c r="BQ270" s="60">
        <v>0</v>
      </c>
      <c r="BR270" s="60">
        <f>Table2[[#This Row],[Company Direct Through FY20]]+Table2[[#This Row],[Company Direct FY20 and After]]</f>
        <v>0</v>
      </c>
      <c r="BS270" s="60">
        <v>0</v>
      </c>
      <c r="BT270" s="60">
        <v>0</v>
      </c>
      <c r="BU270" s="60">
        <v>0</v>
      </c>
      <c r="BV270" s="60">
        <f>Table2[[#This Row],[Sales Tax Exemption Through FY20]]+Table2[[#This Row],[Sales Tax Exemption FY20 and After]]</f>
        <v>0</v>
      </c>
      <c r="BW270" s="60">
        <v>0</v>
      </c>
      <c r="BX270" s="60">
        <v>0</v>
      </c>
      <c r="BY270" s="60">
        <v>0</v>
      </c>
      <c r="BZ270" s="60">
        <f>Table2[[#This Row],[Energy Tax Savings Through FY20]]+Table2[[#This Row],[Energy Tax Savings FY20 and After]]</f>
        <v>0</v>
      </c>
      <c r="CA270" s="60">
        <v>0</v>
      </c>
      <c r="CB270" s="60">
        <v>0</v>
      </c>
      <c r="CC270" s="60">
        <v>0</v>
      </c>
      <c r="CD270" s="60">
        <f>Table2[[#This Row],[Tax Exempt Bond Savings Through FY20]]+Table2[[#This Row],[Tax Exempt Bond Savings FY20 and After]]</f>
        <v>0</v>
      </c>
      <c r="CE270" s="60">
        <v>0</v>
      </c>
      <c r="CF270" s="60">
        <v>0</v>
      </c>
      <c r="CG270" s="60">
        <v>0</v>
      </c>
      <c r="CH270" s="60">
        <f>Table2[[#This Row],[Indirect and Induced Through FY20]]+Table2[[#This Row],[Indirect and Induced FY20 and After]]</f>
        <v>0</v>
      </c>
      <c r="CI270" s="60">
        <v>0</v>
      </c>
      <c r="CJ270" s="60">
        <v>0</v>
      </c>
      <c r="CK270" s="60">
        <v>0</v>
      </c>
      <c r="CL270" s="60">
        <f>Table2[[#This Row],[TOTAL Income Consumption Use Taxes Through FY20]]+Table2[[#This Row],[TOTAL Income Consumption Use Taxes FY20 and After]]</f>
        <v>0</v>
      </c>
      <c r="CM270" s="60">
        <v>367.9042</v>
      </c>
      <c r="CN270" s="60">
        <v>346.26280000000003</v>
      </c>
      <c r="CO270" s="60">
        <v>6086.8298000000004</v>
      </c>
      <c r="CP270" s="60">
        <f>Table2[[#This Row],[Assistance Provided Through FY20]]+Table2[[#This Row],[Assistance Provided FY20 and After]]</f>
        <v>6433.0926000000009</v>
      </c>
      <c r="CQ270" s="60">
        <v>0</v>
      </c>
      <c r="CR270" s="60">
        <v>0</v>
      </c>
      <c r="CS270" s="60">
        <v>0</v>
      </c>
      <c r="CT270" s="60">
        <f>Table2[[#This Row],[Recapture Cancellation Reduction Amount Through FY20]]+Table2[[#This Row],[Recapture Cancellation Reduction Amount FY20 and After]]</f>
        <v>0</v>
      </c>
      <c r="CU270" s="60">
        <v>0</v>
      </c>
      <c r="CV270" s="60">
        <v>0</v>
      </c>
      <c r="CW270" s="60">
        <v>0</v>
      </c>
      <c r="CX270" s="60">
        <f>Table2[[#This Row],[Penalty Paid Through FY20]]+Table2[[#This Row],[Penalty Paid FY20 and After]]</f>
        <v>0</v>
      </c>
      <c r="CY270" s="60">
        <v>367.9042</v>
      </c>
      <c r="CZ270" s="60">
        <v>346.26280000000003</v>
      </c>
      <c r="DA270" s="60">
        <v>6086.8298000000004</v>
      </c>
      <c r="DB270" s="60">
        <f>Table2[[#This Row],[TOTAL Assistance Net of Recapture Penalties Through FY20]]+Table2[[#This Row],[TOTAL Assistance Net of Recapture Penalties FY20 and After]]</f>
        <v>6433.0926000000009</v>
      </c>
      <c r="DC270" s="60">
        <v>919.7604</v>
      </c>
      <c r="DD270" s="60">
        <v>865.65689999999995</v>
      </c>
      <c r="DE270" s="60">
        <v>15217.075800000001</v>
      </c>
      <c r="DF270" s="60">
        <f>Table2[[#This Row],[Company Direct Tax Revenue Before Assistance Through FY20]]+Table2[[#This Row],[Company Direct Tax Revenue Before Assistance FY20 and After]]</f>
        <v>16082.7327</v>
      </c>
      <c r="DG270" s="60">
        <v>0</v>
      </c>
      <c r="DH270" s="60">
        <v>0</v>
      </c>
      <c r="DI270" s="60">
        <v>0</v>
      </c>
      <c r="DJ270" s="60">
        <f>Table2[[#This Row],[Indirect and Induced Tax Revenues FY20 and After]]+Table2[[#This Row],[Indirect and Induced Tax Revenues Through FY20]]</f>
        <v>0</v>
      </c>
      <c r="DK270" s="60">
        <v>919.7604</v>
      </c>
      <c r="DL270" s="60">
        <v>865.65689999999995</v>
      </c>
      <c r="DM270" s="60">
        <v>15217.075800000001</v>
      </c>
      <c r="DN270" s="60">
        <f>Table2[[#This Row],[TOTAL Tax Revenues Before Assistance FY20 and After]]+Table2[[#This Row],[TOTAL Tax Revenues Before Assistance Through FY20]]</f>
        <v>16082.7327</v>
      </c>
      <c r="DO270" s="60">
        <v>551.85619999999994</v>
      </c>
      <c r="DP270" s="60">
        <v>519.39409999999998</v>
      </c>
      <c r="DQ270" s="60">
        <v>9130.2459999999992</v>
      </c>
      <c r="DR270" s="60">
        <f>Table2[[#This Row],[TOTAL Tax Revenues Net of Assistance Recapture and Penalty Through FY20]]+Table2[[#This Row],[TOTAL Tax Revenues Net of Assistance Recapture and Penalty FY20 and After]]</f>
        <v>9649.6400999999987</v>
      </c>
      <c r="DS270" s="60">
        <v>0</v>
      </c>
      <c r="DT270" s="60">
        <v>0</v>
      </c>
      <c r="DU270" s="60">
        <v>0</v>
      </c>
      <c r="DV270" s="60">
        <v>0</v>
      </c>
      <c r="DW270" s="74">
        <v>0</v>
      </c>
      <c r="DX270" s="74">
        <v>0</v>
      </c>
      <c r="DY270" s="74">
        <v>0</v>
      </c>
      <c r="DZ270" s="74">
        <v>0</v>
      </c>
      <c r="EA270" s="74">
        <v>0</v>
      </c>
      <c r="EB270" s="74">
        <v>0</v>
      </c>
      <c r="EC270" s="74">
        <v>0</v>
      </c>
      <c r="ED270" s="74">
        <v>0</v>
      </c>
      <c r="EE270" s="74">
        <v>0</v>
      </c>
      <c r="EF270" s="74">
        <v>0</v>
      </c>
      <c r="EG270" s="74">
        <v>0</v>
      </c>
      <c r="EH270" s="74">
        <v>0</v>
      </c>
      <c r="EI270" s="8">
        <f>Table2[[#This Row],[Total Industrial Employees FY20]]+Table2[[#This Row],[Total Restaurant Employees FY20]]+Table2[[#This Row],[Total Retail Employees FY20]]+Table2[[#This Row],[Total Other Employees FY20]]</f>
        <v>0</v>
      </c>
      <c r="EJ270" s="8">
        <f>Table2[[#This Row],[Number of Industrial Employees Earning More than Living Wage FY20]]+Table2[[#This Row],[Number of Restaurant Employees Earning More than Living Wage FY20]]+Table2[[#This Row],[Number of Retail Employees Earning More than Living Wage FY20]]+Table2[[#This Row],[Number of Other Employees Earning More than Living Wage FY20]]</f>
        <v>0</v>
      </c>
      <c r="EK270" s="72">
        <v>0</v>
      </c>
    </row>
    <row r="271" spans="1:141" x14ac:dyDescent="0.25">
      <c r="A271" s="9">
        <v>92421</v>
      </c>
      <c r="B271" s="11" t="s">
        <v>203</v>
      </c>
      <c r="C271" s="11" t="s">
        <v>657</v>
      </c>
      <c r="D271" s="11" t="s">
        <v>1044</v>
      </c>
      <c r="E271" s="15">
        <v>38</v>
      </c>
      <c r="F271" s="7">
        <v>762</v>
      </c>
      <c r="G271" s="7">
        <v>35</v>
      </c>
      <c r="H271" s="7">
        <v>38508</v>
      </c>
      <c r="I271" s="7">
        <v>32057</v>
      </c>
      <c r="J271" s="7">
        <v>311911</v>
      </c>
      <c r="K271" s="11" t="s">
        <v>1048</v>
      </c>
      <c r="L271" s="11" t="s">
        <v>1135</v>
      </c>
      <c r="M271" s="11" t="s">
        <v>1113</v>
      </c>
      <c r="N271" s="18">
        <v>2850000</v>
      </c>
      <c r="O271" s="11" t="s">
        <v>1666</v>
      </c>
      <c r="P271" s="8">
        <v>0</v>
      </c>
      <c r="Q271" s="8">
        <v>0</v>
      </c>
      <c r="R271" s="8">
        <v>66</v>
      </c>
      <c r="S271" s="8">
        <v>0</v>
      </c>
      <c r="T271" s="8">
        <v>0</v>
      </c>
      <c r="U271" s="8">
        <v>66</v>
      </c>
      <c r="V271" s="8">
        <v>66</v>
      </c>
      <c r="W271" s="8">
        <v>0</v>
      </c>
      <c r="X271" s="8">
        <v>0</v>
      </c>
      <c r="Y271" s="8">
        <v>25</v>
      </c>
      <c r="Z271" s="8">
        <v>3</v>
      </c>
      <c r="AA271" s="19">
        <v>0</v>
      </c>
      <c r="AB271" s="8">
        <v>0</v>
      </c>
      <c r="AC271" s="8">
        <v>0</v>
      </c>
      <c r="AD271" s="8">
        <v>0</v>
      </c>
      <c r="AE271" s="8">
        <v>0</v>
      </c>
      <c r="AF271" s="8">
        <v>100</v>
      </c>
      <c r="AG271" s="8" t="s">
        <v>1686</v>
      </c>
      <c r="AH271" s="8" t="s">
        <v>1687</v>
      </c>
      <c r="AI271" s="60">
        <v>43.287300000000002</v>
      </c>
      <c r="AJ271" s="60">
        <v>322.44830000000002</v>
      </c>
      <c r="AK271" s="60">
        <v>50.818600000000004</v>
      </c>
      <c r="AL271" s="60">
        <f>Table2[[#This Row],[Company Direct Land Through FY20]]+Table2[[#This Row],[Company Direct Land FY20 and After]]</f>
        <v>373.26690000000002</v>
      </c>
      <c r="AM271" s="60">
        <v>102.3073</v>
      </c>
      <c r="AN271" s="60">
        <v>352.93040000000002</v>
      </c>
      <c r="AO271" s="60">
        <v>120.107</v>
      </c>
      <c r="AP271" s="60">
        <f>Table2[[#This Row],[Company Direct Building Through FY20]]+Table2[[#This Row],[Company Direct Building FY20 and After]]</f>
        <v>473.03740000000005</v>
      </c>
      <c r="AQ271" s="60">
        <v>0</v>
      </c>
      <c r="AR271" s="60">
        <v>35.090000000000003</v>
      </c>
      <c r="AS271" s="60">
        <v>0</v>
      </c>
      <c r="AT271" s="60">
        <f>Table2[[#This Row],[Mortgage Recording Tax Through FY20]]+Table2[[#This Row],[Mortgage Recording Tax FY20 and After]]</f>
        <v>35.090000000000003</v>
      </c>
      <c r="AU271" s="60">
        <v>104.52460000000001</v>
      </c>
      <c r="AV271" s="60">
        <v>450.7253</v>
      </c>
      <c r="AW271" s="60">
        <v>122.7101</v>
      </c>
      <c r="AX271" s="60">
        <f>Table2[[#This Row],[Pilot Savings Through FY20]]+Table2[[#This Row],[Pilot Savings FY20 and After]]</f>
        <v>573.43539999999996</v>
      </c>
      <c r="AY271" s="60">
        <v>0</v>
      </c>
      <c r="AZ271" s="60">
        <v>35.090000000000003</v>
      </c>
      <c r="BA271" s="60">
        <v>0</v>
      </c>
      <c r="BB271" s="60">
        <f>Table2[[#This Row],[Mortgage Recording Tax Exemption Through FY20]]+Table2[[#This Row],[Indirect and Induced Land FY20]]</f>
        <v>78.0548</v>
      </c>
      <c r="BC271" s="60">
        <v>42.964799999999997</v>
      </c>
      <c r="BD271" s="60">
        <v>320.46409999999997</v>
      </c>
      <c r="BE271" s="60">
        <v>50.44</v>
      </c>
      <c r="BF271" s="60">
        <f>Table2[[#This Row],[Indirect and Induced Land Through FY20]]+Table2[[#This Row],[Indirect and Induced Land FY20 and After]]</f>
        <v>370.90409999999997</v>
      </c>
      <c r="BG271" s="60">
        <v>152.3296</v>
      </c>
      <c r="BH271" s="60">
        <v>1136.1903</v>
      </c>
      <c r="BI271" s="60">
        <v>178.83240000000001</v>
      </c>
      <c r="BJ271" s="60">
        <f>Table2[[#This Row],[Indirect and Induced Building Through FY20]]+Table2[[#This Row],[Indirect and Induced Building FY20 and After]]</f>
        <v>1315.0227</v>
      </c>
      <c r="BK271" s="60">
        <v>236.36439999999999</v>
      </c>
      <c r="BL271" s="60">
        <v>1681.3078</v>
      </c>
      <c r="BM271" s="60">
        <v>277.48790000000002</v>
      </c>
      <c r="BN271" s="60">
        <f>Table2[[#This Row],[TOTAL Real Property Related Taxes Through FY20]]+Table2[[#This Row],[TOTAL Real Property Related Taxes FY20 and After]]</f>
        <v>1958.7957000000001</v>
      </c>
      <c r="BO271" s="60">
        <v>808.25040000000001</v>
      </c>
      <c r="BP271" s="60">
        <v>5845.9589999999998</v>
      </c>
      <c r="BQ271" s="60">
        <v>948.87170000000003</v>
      </c>
      <c r="BR271" s="60">
        <f>Table2[[#This Row],[Company Direct Through FY20]]+Table2[[#This Row],[Company Direct FY20 and After]]</f>
        <v>6794.8306999999995</v>
      </c>
      <c r="BS271" s="60">
        <v>0</v>
      </c>
      <c r="BT271" s="60">
        <v>0</v>
      </c>
      <c r="BU271" s="60">
        <v>0</v>
      </c>
      <c r="BV271" s="60">
        <f>Table2[[#This Row],[Sales Tax Exemption Through FY20]]+Table2[[#This Row],[Sales Tax Exemption FY20 and After]]</f>
        <v>0</v>
      </c>
      <c r="BW271" s="60">
        <v>0</v>
      </c>
      <c r="BX271" s="60">
        <v>4.2316000000000003</v>
      </c>
      <c r="BY271" s="60">
        <v>0</v>
      </c>
      <c r="BZ271" s="60">
        <f>Table2[[#This Row],[Energy Tax Savings Through FY20]]+Table2[[#This Row],[Energy Tax Savings FY20 and After]]</f>
        <v>4.2316000000000003</v>
      </c>
      <c r="CA271" s="60">
        <v>0</v>
      </c>
      <c r="CB271" s="60">
        <v>0</v>
      </c>
      <c r="CC271" s="60">
        <v>0</v>
      </c>
      <c r="CD271" s="60">
        <f>Table2[[#This Row],[Tax Exempt Bond Savings Through FY20]]+Table2[[#This Row],[Tax Exempt Bond Savings FY20 and After]]</f>
        <v>0</v>
      </c>
      <c r="CE271" s="60">
        <v>211.7286</v>
      </c>
      <c r="CF271" s="60">
        <v>2031.7940000000001</v>
      </c>
      <c r="CG271" s="60">
        <v>248.5658</v>
      </c>
      <c r="CH271" s="60">
        <f>Table2[[#This Row],[Indirect and Induced Through FY20]]+Table2[[#This Row],[Indirect and Induced FY20 and After]]</f>
        <v>2280.3598000000002</v>
      </c>
      <c r="CI271" s="60">
        <v>1019.979</v>
      </c>
      <c r="CJ271" s="60">
        <v>7873.5213999999996</v>
      </c>
      <c r="CK271" s="60">
        <v>1197.4375</v>
      </c>
      <c r="CL271" s="60">
        <f>Table2[[#This Row],[TOTAL Income Consumption Use Taxes Through FY20]]+Table2[[#This Row],[TOTAL Income Consumption Use Taxes FY20 and After]]</f>
        <v>9070.9588999999996</v>
      </c>
      <c r="CM271" s="60">
        <v>104.52460000000001</v>
      </c>
      <c r="CN271" s="60">
        <v>490.04689999999999</v>
      </c>
      <c r="CO271" s="60">
        <v>122.7101</v>
      </c>
      <c r="CP271" s="60">
        <f>Table2[[#This Row],[Assistance Provided Through FY20]]+Table2[[#This Row],[Assistance Provided FY20 and After]]</f>
        <v>612.75699999999995</v>
      </c>
      <c r="CQ271" s="60">
        <v>0</v>
      </c>
      <c r="CR271" s="60">
        <v>0</v>
      </c>
      <c r="CS271" s="60">
        <v>0</v>
      </c>
      <c r="CT271" s="60">
        <f>Table2[[#This Row],[Recapture Cancellation Reduction Amount Through FY20]]+Table2[[#This Row],[Recapture Cancellation Reduction Amount FY20 and After]]</f>
        <v>0</v>
      </c>
      <c r="CU271" s="60">
        <v>0</v>
      </c>
      <c r="CV271" s="60">
        <v>0</v>
      </c>
      <c r="CW271" s="60">
        <v>0</v>
      </c>
      <c r="CX271" s="60">
        <f>Table2[[#This Row],[Penalty Paid Through FY20]]+Table2[[#This Row],[Penalty Paid FY20 and After]]</f>
        <v>0</v>
      </c>
      <c r="CY271" s="60">
        <v>104.52460000000001</v>
      </c>
      <c r="CZ271" s="60">
        <v>490.04689999999999</v>
      </c>
      <c r="DA271" s="60">
        <v>122.7101</v>
      </c>
      <c r="DB271" s="60">
        <f>Table2[[#This Row],[TOTAL Assistance Net of Recapture Penalties Through FY20]]+Table2[[#This Row],[TOTAL Assistance Net of Recapture Penalties FY20 and After]]</f>
        <v>612.75699999999995</v>
      </c>
      <c r="DC271" s="60">
        <v>953.84500000000003</v>
      </c>
      <c r="DD271" s="60">
        <v>6556.4277000000002</v>
      </c>
      <c r="DE271" s="60">
        <v>1119.7973</v>
      </c>
      <c r="DF271" s="60">
        <f>Table2[[#This Row],[Company Direct Tax Revenue Before Assistance Through FY20]]+Table2[[#This Row],[Company Direct Tax Revenue Before Assistance FY20 and After]]</f>
        <v>7676.2250000000004</v>
      </c>
      <c r="DG271" s="60">
        <v>407.02300000000002</v>
      </c>
      <c r="DH271" s="60">
        <v>3488.4484000000002</v>
      </c>
      <c r="DI271" s="60">
        <v>477.83819999999997</v>
      </c>
      <c r="DJ271" s="60">
        <f>Table2[[#This Row],[Indirect and Induced Tax Revenues FY20 and After]]+Table2[[#This Row],[Indirect and Induced Tax Revenues Through FY20]]</f>
        <v>3966.2866000000004</v>
      </c>
      <c r="DK271" s="60">
        <v>1360.8679999999999</v>
      </c>
      <c r="DL271" s="60">
        <v>10044.876099999999</v>
      </c>
      <c r="DM271" s="60">
        <v>1597.6355000000001</v>
      </c>
      <c r="DN271" s="60">
        <f>Table2[[#This Row],[TOTAL Tax Revenues Before Assistance FY20 and After]]+Table2[[#This Row],[TOTAL Tax Revenues Before Assistance Through FY20]]</f>
        <v>11642.5116</v>
      </c>
      <c r="DO271" s="60">
        <v>1256.3434</v>
      </c>
      <c r="DP271" s="60">
        <v>9554.8292000000001</v>
      </c>
      <c r="DQ271" s="60">
        <v>1474.9254000000001</v>
      </c>
      <c r="DR271" s="60">
        <f>Table2[[#This Row],[TOTAL Tax Revenues Net of Assistance Recapture and Penalty Through FY20]]+Table2[[#This Row],[TOTAL Tax Revenues Net of Assistance Recapture and Penalty FY20 and After]]</f>
        <v>11029.7546</v>
      </c>
      <c r="DS271" s="60">
        <v>0</v>
      </c>
      <c r="DT271" s="60">
        <v>0</v>
      </c>
      <c r="DU271" s="60">
        <v>0</v>
      </c>
      <c r="DV271" s="60">
        <v>0</v>
      </c>
      <c r="DW271" s="74">
        <v>46</v>
      </c>
      <c r="DX271" s="74">
        <v>0</v>
      </c>
      <c r="DY271" s="74">
        <v>0</v>
      </c>
      <c r="DZ271" s="74">
        <v>20</v>
      </c>
      <c r="EA271" s="74">
        <v>46</v>
      </c>
      <c r="EB271" s="74">
        <v>0</v>
      </c>
      <c r="EC271" s="74">
        <v>0</v>
      </c>
      <c r="ED271" s="74">
        <v>20</v>
      </c>
      <c r="EE271" s="74">
        <v>100</v>
      </c>
      <c r="EF271" s="74">
        <v>0</v>
      </c>
      <c r="EG271" s="74">
        <v>0</v>
      </c>
      <c r="EH271" s="74">
        <v>100</v>
      </c>
      <c r="EI271" s="8">
        <f>Table2[[#This Row],[Total Industrial Employees FY20]]+Table2[[#This Row],[Total Restaurant Employees FY20]]+Table2[[#This Row],[Total Retail Employees FY20]]+Table2[[#This Row],[Total Other Employees FY20]]</f>
        <v>66</v>
      </c>
      <c r="EJ271" s="8">
        <f>Table2[[#This Row],[Number of Industrial Employees Earning More than Living Wage FY20]]+Table2[[#This Row],[Number of Restaurant Employees Earning More than Living Wage FY20]]+Table2[[#This Row],[Number of Retail Employees Earning More than Living Wage FY20]]+Table2[[#This Row],[Number of Other Employees Earning More than Living Wage FY20]]</f>
        <v>66</v>
      </c>
      <c r="EK271" s="72">
        <f>Table2[[#This Row],[Total Employees Earning More than Living Wage FY20]]/Table2[[#This Row],[Total Jobs FY20]]</f>
        <v>1</v>
      </c>
    </row>
    <row r="272" spans="1:141" x14ac:dyDescent="0.25">
      <c r="A272" s="9">
        <v>94088</v>
      </c>
      <c r="B272" s="11" t="s">
        <v>493</v>
      </c>
      <c r="C272" s="11" t="s">
        <v>943</v>
      </c>
      <c r="D272" s="11" t="s">
        <v>1044</v>
      </c>
      <c r="E272" s="15">
        <v>38</v>
      </c>
      <c r="F272" s="7">
        <v>635</v>
      </c>
      <c r="G272" s="7">
        <v>10</v>
      </c>
      <c r="H272" s="7">
        <v>15188</v>
      </c>
      <c r="I272" s="7">
        <v>15130</v>
      </c>
      <c r="J272" s="7">
        <v>423990</v>
      </c>
      <c r="K272" s="11" t="s">
        <v>1048</v>
      </c>
      <c r="L272" s="11" t="s">
        <v>1512</v>
      </c>
      <c r="M272" s="11" t="s">
        <v>1456</v>
      </c>
      <c r="N272" s="18">
        <v>5140000</v>
      </c>
      <c r="O272" s="11" t="s">
        <v>1675</v>
      </c>
      <c r="P272" s="8">
        <v>1</v>
      </c>
      <c r="Q272" s="8">
        <v>0</v>
      </c>
      <c r="R272" s="8">
        <v>26</v>
      </c>
      <c r="S272" s="8">
        <v>0</v>
      </c>
      <c r="T272" s="8">
        <v>0</v>
      </c>
      <c r="U272" s="8">
        <v>27</v>
      </c>
      <c r="V272" s="8">
        <v>26</v>
      </c>
      <c r="W272" s="8">
        <v>0</v>
      </c>
      <c r="X272" s="8">
        <v>0</v>
      </c>
      <c r="Y272" s="8">
        <v>16</v>
      </c>
      <c r="Z272" s="8">
        <v>18</v>
      </c>
      <c r="AA272" s="19">
        <v>0</v>
      </c>
      <c r="AB272" s="8">
        <v>0</v>
      </c>
      <c r="AC272" s="8">
        <v>48</v>
      </c>
      <c r="AD272" s="8">
        <v>7</v>
      </c>
      <c r="AE272" s="8">
        <v>44</v>
      </c>
      <c r="AF272" s="8">
        <v>96.296296296296291</v>
      </c>
      <c r="AG272" s="8" t="s">
        <v>1686</v>
      </c>
      <c r="AH272" s="8" t="s">
        <v>1687</v>
      </c>
      <c r="AI272" s="60">
        <v>13.8887</v>
      </c>
      <c r="AJ272" s="60">
        <v>90.451700000000002</v>
      </c>
      <c r="AK272" s="60">
        <v>173.68</v>
      </c>
      <c r="AL272" s="60">
        <f>Table2[[#This Row],[Company Direct Land Through FY20]]+Table2[[#This Row],[Company Direct Land FY20 and After]]</f>
        <v>264.13170000000002</v>
      </c>
      <c r="AM272" s="60">
        <v>40.472799999999999</v>
      </c>
      <c r="AN272" s="60">
        <v>238.9151</v>
      </c>
      <c r="AO272" s="60">
        <v>506.11810000000003</v>
      </c>
      <c r="AP272" s="60">
        <f>Table2[[#This Row],[Company Direct Building Through FY20]]+Table2[[#This Row],[Company Direct Building FY20 and After]]</f>
        <v>745.03320000000008</v>
      </c>
      <c r="AQ272" s="60">
        <v>0</v>
      </c>
      <c r="AR272" s="60">
        <v>59.786999999999999</v>
      </c>
      <c r="AS272" s="60">
        <v>0</v>
      </c>
      <c r="AT272" s="60">
        <f>Table2[[#This Row],[Mortgage Recording Tax Through FY20]]+Table2[[#This Row],[Mortgage Recording Tax FY20 and After]]</f>
        <v>59.786999999999999</v>
      </c>
      <c r="AU272" s="60">
        <v>47.1571</v>
      </c>
      <c r="AV272" s="60">
        <v>135.03880000000001</v>
      </c>
      <c r="AW272" s="60">
        <v>589.70979999999997</v>
      </c>
      <c r="AX272" s="60">
        <f>Table2[[#This Row],[Pilot Savings Through FY20]]+Table2[[#This Row],[Pilot Savings FY20 and After]]</f>
        <v>724.74860000000001</v>
      </c>
      <c r="AY272" s="60">
        <v>0</v>
      </c>
      <c r="AZ272" s="60">
        <v>59.786999999999999</v>
      </c>
      <c r="BA272" s="60">
        <v>0</v>
      </c>
      <c r="BB272" s="60">
        <f>Table2[[#This Row],[Mortgage Recording Tax Exemption Through FY20]]+Table2[[#This Row],[Indirect and Induced Land FY20]]</f>
        <v>103.96029999999999</v>
      </c>
      <c r="BC272" s="60">
        <v>44.173299999999998</v>
      </c>
      <c r="BD272" s="60">
        <v>146.26920000000001</v>
      </c>
      <c r="BE272" s="60">
        <v>552.39679999999998</v>
      </c>
      <c r="BF272" s="60">
        <f>Table2[[#This Row],[Indirect and Induced Land Through FY20]]+Table2[[#This Row],[Indirect and Induced Land FY20 and After]]</f>
        <v>698.66599999999994</v>
      </c>
      <c r="BG272" s="60">
        <v>156.61449999999999</v>
      </c>
      <c r="BH272" s="60">
        <v>518.59059999999999</v>
      </c>
      <c r="BI272" s="60">
        <v>1958.4940999999999</v>
      </c>
      <c r="BJ272" s="60">
        <f>Table2[[#This Row],[Indirect and Induced Building Through FY20]]+Table2[[#This Row],[Indirect and Induced Building FY20 and After]]</f>
        <v>2477.0846999999999</v>
      </c>
      <c r="BK272" s="60">
        <v>207.9922</v>
      </c>
      <c r="BL272" s="60">
        <v>859.18780000000004</v>
      </c>
      <c r="BM272" s="60">
        <v>2600.9792000000002</v>
      </c>
      <c r="BN272" s="60">
        <f>Table2[[#This Row],[TOTAL Real Property Related Taxes Through FY20]]+Table2[[#This Row],[TOTAL Real Property Related Taxes FY20 and After]]</f>
        <v>3460.1670000000004</v>
      </c>
      <c r="BO272" s="60">
        <v>371.07589999999999</v>
      </c>
      <c r="BP272" s="60">
        <v>1321.3014000000001</v>
      </c>
      <c r="BQ272" s="60">
        <v>4640.3752999999997</v>
      </c>
      <c r="BR272" s="60">
        <f>Table2[[#This Row],[Company Direct Through FY20]]+Table2[[#This Row],[Company Direct FY20 and After]]</f>
        <v>5961.6767</v>
      </c>
      <c r="BS272" s="60">
        <v>0</v>
      </c>
      <c r="BT272" s="60">
        <v>0</v>
      </c>
      <c r="BU272" s="60">
        <v>0</v>
      </c>
      <c r="BV272" s="60">
        <f>Table2[[#This Row],[Sales Tax Exemption Through FY20]]+Table2[[#This Row],[Sales Tax Exemption FY20 and After]]</f>
        <v>0</v>
      </c>
      <c r="BW272" s="60">
        <v>0</v>
      </c>
      <c r="BX272" s="60">
        <v>0</v>
      </c>
      <c r="BY272" s="60">
        <v>0</v>
      </c>
      <c r="BZ272" s="60">
        <f>Table2[[#This Row],[Energy Tax Savings Through FY20]]+Table2[[#This Row],[Energy Tax Savings FY20 and After]]</f>
        <v>0</v>
      </c>
      <c r="CA272" s="60">
        <v>0</v>
      </c>
      <c r="CB272" s="60">
        <v>0</v>
      </c>
      <c r="CC272" s="60">
        <v>0</v>
      </c>
      <c r="CD272" s="60">
        <f>Table2[[#This Row],[Tax Exempt Bond Savings Through FY20]]+Table2[[#This Row],[Tax Exempt Bond Savings FY20 and After]]</f>
        <v>0</v>
      </c>
      <c r="CE272" s="60">
        <v>217.68430000000001</v>
      </c>
      <c r="CF272" s="60">
        <v>773.14020000000005</v>
      </c>
      <c r="CG272" s="60">
        <v>2722.1840000000002</v>
      </c>
      <c r="CH272" s="60">
        <f>Table2[[#This Row],[Indirect and Induced Through FY20]]+Table2[[#This Row],[Indirect and Induced FY20 and After]]</f>
        <v>3495.3242</v>
      </c>
      <c r="CI272" s="60">
        <v>588.76020000000005</v>
      </c>
      <c r="CJ272" s="60">
        <v>2094.4416000000001</v>
      </c>
      <c r="CK272" s="60">
        <v>7362.5592999999999</v>
      </c>
      <c r="CL272" s="60">
        <f>Table2[[#This Row],[TOTAL Income Consumption Use Taxes Through FY20]]+Table2[[#This Row],[TOTAL Income Consumption Use Taxes FY20 and After]]</f>
        <v>9457.0008999999991</v>
      </c>
      <c r="CM272" s="60">
        <v>47.1571</v>
      </c>
      <c r="CN272" s="60">
        <v>194.82579999999999</v>
      </c>
      <c r="CO272" s="60">
        <v>589.70979999999997</v>
      </c>
      <c r="CP272" s="60">
        <f>Table2[[#This Row],[Assistance Provided Through FY20]]+Table2[[#This Row],[Assistance Provided FY20 and After]]</f>
        <v>784.53559999999993</v>
      </c>
      <c r="CQ272" s="60">
        <v>0</v>
      </c>
      <c r="CR272" s="60">
        <v>0</v>
      </c>
      <c r="CS272" s="60">
        <v>0</v>
      </c>
      <c r="CT272" s="60">
        <f>Table2[[#This Row],[Recapture Cancellation Reduction Amount Through FY20]]+Table2[[#This Row],[Recapture Cancellation Reduction Amount FY20 and After]]</f>
        <v>0</v>
      </c>
      <c r="CU272" s="60">
        <v>0</v>
      </c>
      <c r="CV272" s="60">
        <v>0</v>
      </c>
      <c r="CW272" s="60">
        <v>0</v>
      </c>
      <c r="CX272" s="60">
        <f>Table2[[#This Row],[Penalty Paid Through FY20]]+Table2[[#This Row],[Penalty Paid FY20 and After]]</f>
        <v>0</v>
      </c>
      <c r="CY272" s="60">
        <v>47.1571</v>
      </c>
      <c r="CZ272" s="60">
        <v>194.82579999999999</v>
      </c>
      <c r="DA272" s="60">
        <v>589.70979999999997</v>
      </c>
      <c r="DB272" s="60">
        <f>Table2[[#This Row],[TOTAL Assistance Net of Recapture Penalties Through FY20]]+Table2[[#This Row],[TOTAL Assistance Net of Recapture Penalties FY20 and After]]</f>
        <v>784.53559999999993</v>
      </c>
      <c r="DC272" s="60">
        <v>425.43740000000003</v>
      </c>
      <c r="DD272" s="60">
        <v>1710.4552000000001</v>
      </c>
      <c r="DE272" s="60">
        <v>5320.1733999999997</v>
      </c>
      <c r="DF272" s="60">
        <f>Table2[[#This Row],[Company Direct Tax Revenue Before Assistance Through FY20]]+Table2[[#This Row],[Company Direct Tax Revenue Before Assistance FY20 and After]]</f>
        <v>7030.6286</v>
      </c>
      <c r="DG272" s="60">
        <v>418.47210000000001</v>
      </c>
      <c r="DH272" s="60">
        <v>1438</v>
      </c>
      <c r="DI272" s="60">
        <v>5233.0748999999996</v>
      </c>
      <c r="DJ272" s="60">
        <f>Table2[[#This Row],[Indirect and Induced Tax Revenues FY20 and After]]+Table2[[#This Row],[Indirect and Induced Tax Revenues Through FY20]]</f>
        <v>6671.0748999999996</v>
      </c>
      <c r="DK272" s="60">
        <v>843.90949999999998</v>
      </c>
      <c r="DL272" s="60">
        <v>3148.4551999999999</v>
      </c>
      <c r="DM272" s="60">
        <v>10553.248299999999</v>
      </c>
      <c r="DN272" s="60">
        <f>Table2[[#This Row],[TOTAL Tax Revenues Before Assistance FY20 and After]]+Table2[[#This Row],[TOTAL Tax Revenues Before Assistance Through FY20]]</f>
        <v>13701.7035</v>
      </c>
      <c r="DO272" s="60">
        <v>796.75239999999997</v>
      </c>
      <c r="DP272" s="60">
        <v>2953.6293999999998</v>
      </c>
      <c r="DQ272" s="60">
        <v>9963.5385000000006</v>
      </c>
      <c r="DR272" s="60">
        <f>Table2[[#This Row],[TOTAL Tax Revenues Net of Assistance Recapture and Penalty Through FY20]]+Table2[[#This Row],[TOTAL Tax Revenues Net of Assistance Recapture and Penalty FY20 and After]]</f>
        <v>12917.1679</v>
      </c>
      <c r="DS272" s="60">
        <v>0</v>
      </c>
      <c r="DT272" s="60">
        <v>0</v>
      </c>
      <c r="DU272" s="60">
        <v>0</v>
      </c>
      <c r="DV272" s="60">
        <v>0</v>
      </c>
      <c r="DW272" s="74">
        <v>20</v>
      </c>
      <c r="DX272" s="74">
        <v>0</v>
      </c>
      <c r="DY272" s="74">
        <v>0</v>
      </c>
      <c r="DZ272" s="74">
        <v>7</v>
      </c>
      <c r="EA272" s="74">
        <v>20</v>
      </c>
      <c r="EB272" s="74">
        <v>0</v>
      </c>
      <c r="EC272" s="74">
        <v>0</v>
      </c>
      <c r="ED272" s="74">
        <v>7</v>
      </c>
      <c r="EE272" s="74">
        <v>100</v>
      </c>
      <c r="EF272" s="74">
        <v>0</v>
      </c>
      <c r="EG272" s="74">
        <v>0</v>
      </c>
      <c r="EH272" s="74">
        <v>100</v>
      </c>
      <c r="EI272" s="8">
        <f>Table2[[#This Row],[Total Industrial Employees FY20]]+Table2[[#This Row],[Total Restaurant Employees FY20]]+Table2[[#This Row],[Total Retail Employees FY20]]+Table2[[#This Row],[Total Other Employees FY20]]</f>
        <v>27</v>
      </c>
      <c r="EJ272" s="8">
        <f>Table2[[#This Row],[Number of Industrial Employees Earning More than Living Wage FY20]]+Table2[[#This Row],[Number of Restaurant Employees Earning More than Living Wage FY20]]+Table2[[#This Row],[Number of Retail Employees Earning More than Living Wage FY20]]+Table2[[#This Row],[Number of Other Employees Earning More than Living Wage FY20]]</f>
        <v>27</v>
      </c>
      <c r="EK272" s="72">
        <f>Table2[[#This Row],[Total Employees Earning More than Living Wage FY20]]/Table2[[#This Row],[Total Jobs FY20]]</f>
        <v>1</v>
      </c>
    </row>
    <row r="273" spans="1:141" x14ac:dyDescent="0.25">
      <c r="A273" s="9">
        <v>93867</v>
      </c>
      <c r="B273" s="11" t="s">
        <v>390</v>
      </c>
      <c r="C273" s="11" t="s">
        <v>843</v>
      </c>
      <c r="D273" s="11" t="s">
        <v>1043</v>
      </c>
      <c r="E273" s="15">
        <v>15</v>
      </c>
      <c r="F273" s="7">
        <v>2922</v>
      </c>
      <c r="G273" s="7">
        <v>2</v>
      </c>
      <c r="H273" s="7">
        <v>108560</v>
      </c>
      <c r="I273" s="7">
        <v>94697</v>
      </c>
      <c r="J273" s="7">
        <v>311412</v>
      </c>
      <c r="K273" s="11" t="s">
        <v>1048</v>
      </c>
      <c r="L273" s="11" t="s">
        <v>1365</v>
      </c>
      <c r="M273" s="11" t="s">
        <v>1339</v>
      </c>
      <c r="N273" s="18">
        <v>23355000</v>
      </c>
      <c r="O273" s="11" t="s">
        <v>1658</v>
      </c>
      <c r="P273" s="8">
        <v>0</v>
      </c>
      <c r="Q273" s="8">
        <v>0</v>
      </c>
      <c r="R273" s="8">
        <v>70</v>
      </c>
      <c r="S273" s="8">
        <v>0</v>
      </c>
      <c r="T273" s="8">
        <v>0</v>
      </c>
      <c r="U273" s="8">
        <v>70</v>
      </c>
      <c r="V273" s="8">
        <v>70</v>
      </c>
      <c r="W273" s="8">
        <v>0</v>
      </c>
      <c r="X273" s="8">
        <v>0</v>
      </c>
      <c r="Y273" s="8">
        <v>0</v>
      </c>
      <c r="Z273" s="8">
        <v>3</v>
      </c>
      <c r="AA273" s="19">
        <v>0</v>
      </c>
      <c r="AB273" s="8">
        <v>0</v>
      </c>
      <c r="AC273" s="8">
        <v>0</v>
      </c>
      <c r="AD273" s="8">
        <v>0</v>
      </c>
      <c r="AE273" s="8">
        <v>0</v>
      </c>
      <c r="AF273" s="8">
        <v>82.857142857142861</v>
      </c>
      <c r="AG273" s="8" t="s">
        <v>1686</v>
      </c>
      <c r="AH273" s="8" t="s">
        <v>1687</v>
      </c>
      <c r="AI273" s="60">
        <v>230.04480000000001</v>
      </c>
      <c r="AJ273" s="60">
        <v>805.34559999999999</v>
      </c>
      <c r="AK273" s="60">
        <v>2222.5315000000001</v>
      </c>
      <c r="AL273" s="60">
        <f>Table2[[#This Row],[Company Direct Land Through FY20]]+Table2[[#This Row],[Company Direct Land FY20 and After]]</f>
        <v>3027.8771000000002</v>
      </c>
      <c r="AM273" s="60">
        <v>194.25800000000001</v>
      </c>
      <c r="AN273" s="60">
        <v>931.78980000000001</v>
      </c>
      <c r="AO273" s="60">
        <v>1876.7844</v>
      </c>
      <c r="AP273" s="60">
        <f>Table2[[#This Row],[Company Direct Building Through FY20]]+Table2[[#This Row],[Company Direct Building FY20 and After]]</f>
        <v>2808.5742</v>
      </c>
      <c r="AQ273" s="60">
        <v>0</v>
      </c>
      <c r="AR273" s="60">
        <v>380.1028</v>
      </c>
      <c r="AS273" s="60">
        <v>0</v>
      </c>
      <c r="AT273" s="60">
        <f>Table2[[#This Row],[Mortgage Recording Tax Through FY20]]+Table2[[#This Row],[Mortgage Recording Tax FY20 and After]]</f>
        <v>380.1028</v>
      </c>
      <c r="AU273" s="60">
        <v>410.89909999999998</v>
      </c>
      <c r="AV273" s="60">
        <v>1272.3118999999999</v>
      </c>
      <c r="AW273" s="60">
        <v>3969.8199</v>
      </c>
      <c r="AX273" s="60">
        <f>Table2[[#This Row],[Pilot Savings Through FY20]]+Table2[[#This Row],[Pilot Savings FY20 and After]]</f>
        <v>5242.1318000000001</v>
      </c>
      <c r="AY273" s="60">
        <v>0</v>
      </c>
      <c r="AZ273" s="60">
        <v>380.1028</v>
      </c>
      <c r="BA273" s="60">
        <v>0</v>
      </c>
      <c r="BB273" s="60">
        <f>Table2[[#This Row],[Mortgage Recording Tax Exemption Through FY20]]+Table2[[#This Row],[Indirect and Induced Land FY20]]</f>
        <v>425.6712</v>
      </c>
      <c r="BC273" s="60">
        <v>45.568399999999997</v>
      </c>
      <c r="BD273" s="60">
        <v>198.28550000000001</v>
      </c>
      <c r="BE273" s="60">
        <v>440.24979999999999</v>
      </c>
      <c r="BF273" s="60">
        <f>Table2[[#This Row],[Indirect and Induced Land Through FY20]]+Table2[[#This Row],[Indirect and Induced Land FY20 and After]]</f>
        <v>638.53530000000001</v>
      </c>
      <c r="BG273" s="60">
        <v>161.5609</v>
      </c>
      <c r="BH273" s="60">
        <v>703.01319999999998</v>
      </c>
      <c r="BI273" s="60">
        <v>1560.8879999999999</v>
      </c>
      <c r="BJ273" s="60">
        <f>Table2[[#This Row],[Indirect and Induced Building Through FY20]]+Table2[[#This Row],[Indirect and Induced Building FY20 and After]]</f>
        <v>2263.9011999999998</v>
      </c>
      <c r="BK273" s="60">
        <v>220.53299999999999</v>
      </c>
      <c r="BL273" s="60">
        <v>1366.1222</v>
      </c>
      <c r="BM273" s="60">
        <v>2130.6338000000001</v>
      </c>
      <c r="BN273" s="60">
        <f>Table2[[#This Row],[TOTAL Real Property Related Taxes Through FY20]]+Table2[[#This Row],[TOTAL Real Property Related Taxes FY20 and After]]</f>
        <v>3496.7560000000003</v>
      </c>
      <c r="BO273" s="60">
        <v>787.41520000000003</v>
      </c>
      <c r="BP273" s="60">
        <v>3449.4528</v>
      </c>
      <c r="BQ273" s="60">
        <v>7607.4538000000002</v>
      </c>
      <c r="BR273" s="60">
        <f>Table2[[#This Row],[Company Direct Through FY20]]+Table2[[#This Row],[Company Direct FY20 and After]]</f>
        <v>11056.9066</v>
      </c>
      <c r="BS273" s="60">
        <v>0</v>
      </c>
      <c r="BT273" s="60">
        <v>60.890300000000003</v>
      </c>
      <c r="BU273" s="60">
        <v>0</v>
      </c>
      <c r="BV273" s="60">
        <f>Table2[[#This Row],[Sales Tax Exemption Through FY20]]+Table2[[#This Row],[Sales Tax Exemption FY20 and After]]</f>
        <v>60.890300000000003</v>
      </c>
      <c r="BW273" s="60">
        <v>0</v>
      </c>
      <c r="BX273" s="60">
        <v>0</v>
      </c>
      <c r="BY273" s="60">
        <v>0</v>
      </c>
      <c r="BZ273" s="60">
        <f>Table2[[#This Row],[Energy Tax Savings Through FY20]]+Table2[[#This Row],[Energy Tax Savings FY20 and After]]</f>
        <v>0</v>
      </c>
      <c r="CA273" s="60">
        <v>0</v>
      </c>
      <c r="CB273" s="60">
        <v>0</v>
      </c>
      <c r="CC273" s="60">
        <v>0</v>
      </c>
      <c r="CD273" s="60">
        <f>Table2[[#This Row],[Tax Exempt Bond Savings Through FY20]]+Table2[[#This Row],[Tax Exempt Bond Savings FY20 and After]]</f>
        <v>0</v>
      </c>
      <c r="CE273" s="60">
        <v>206.26949999999999</v>
      </c>
      <c r="CF273" s="60">
        <v>979.50080000000003</v>
      </c>
      <c r="CG273" s="60">
        <v>1992.8303000000001</v>
      </c>
      <c r="CH273" s="60">
        <f>Table2[[#This Row],[Indirect and Induced Through FY20]]+Table2[[#This Row],[Indirect and Induced FY20 and After]]</f>
        <v>2972.3311000000003</v>
      </c>
      <c r="CI273" s="60">
        <v>993.68470000000002</v>
      </c>
      <c r="CJ273" s="60">
        <v>4368.0632999999998</v>
      </c>
      <c r="CK273" s="60">
        <v>9600.2841000000008</v>
      </c>
      <c r="CL273" s="60">
        <f>Table2[[#This Row],[TOTAL Income Consumption Use Taxes Through FY20]]+Table2[[#This Row],[TOTAL Income Consumption Use Taxes FY20 and After]]</f>
        <v>13968.347400000001</v>
      </c>
      <c r="CM273" s="60">
        <v>410.89909999999998</v>
      </c>
      <c r="CN273" s="60">
        <v>1713.3050000000001</v>
      </c>
      <c r="CO273" s="60">
        <v>3969.8199</v>
      </c>
      <c r="CP273" s="60">
        <f>Table2[[#This Row],[Assistance Provided Through FY20]]+Table2[[#This Row],[Assistance Provided FY20 and After]]</f>
        <v>5683.1248999999998</v>
      </c>
      <c r="CQ273" s="60">
        <v>0</v>
      </c>
      <c r="CR273" s="60">
        <v>0</v>
      </c>
      <c r="CS273" s="60">
        <v>0</v>
      </c>
      <c r="CT273" s="60">
        <f>Table2[[#This Row],[Recapture Cancellation Reduction Amount Through FY20]]+Table2[[#This Row],[Recapture Cancellation Reduction Amount FY20 and After]]</f>
        <v>0</v>
      </c>
      <c r="CU273" s="60">
        <v>0</v>
      </c>
      <c r="CV273" s="60">
        <v>0</v>
      </c>
      <c r="CW273" s="60">
        <v>0</v>
      </c>
      <c r="CX273" s="60">
        <f>Table2[[#This Row],[Penalty Paid Through FY20]]+Table2[[#This Row],[Penalty Paid FY20 and After]]</f>
        <v>0</v>
      </c>
      <c r="CY273" s="60">
        <v>410.89909999999998</v>
      </c>
      <c r="CZ273" s="60">
        <v>1713.3050000000001</v>
      </c>
      <c r="DA273" s="60">
        <v>3969.8199</v>
      </c>
      <c r="DB273" s="60">
        <f>Table2[[#This Row],[TOTAL Assistance Net of Recapture Penalties Through FY20]]+Table2[[#This Row],[TOTAL Assistance Net of Recapture Penalties FY20 and After]]</f>
        <v>5683.1248999999998</v>
      </c>
      <c r="DC273" s="60">
        <v>1211.7180000000001</v>
      </c>
      <c r="DD273" s="60">
        <v>5566.6909999999998</v>
      </c>
      <c r="DE273" s="60">
        <v>11706.769700000001</v>
      </c>
      <c r="DF273" s="60">
        <f>Table2[[#This Row],[Company Direct Tax Revenue Before Assistance Through FY20]]+Table2[[#This Row],[Company Direct Tax Revenue Before Assistance FY20 and After]]</f>
        <v>17273.4607</v>
      </c>
      <c r="DG273" s="60">
        <v>413.39879999999999</v>
      </c>
      <c r="DH273" s="60">
        <v>1880.7995000000001</v>
      </c>
      <c r="DI273" s="60">
        <v>3993.9681</v>
      </c>
      <c r="DJ273" s="60">
        <f>Table2[[#This Row],[Indirect and Induced Tax Revenues FY20 and After]]+Table2[[#This Row],[Indirect and Induced Tax Revenues Through FY20]]</f>
        <v>5874.7676000000001</v>
      </c>
      <c r="DK273" s="60">
        <v>1625.1168</v>
      </c>
      <c r="DL273" s="60">
        <v>7447.4904999999999</v>
      </c>
      <c r="DM273" s="60">
        <v>15700.737800000001</v>
      </c>
      <c r="DN273" s="60">
        <f>Table2[[#This Row],[TOTAL Tax Revenues Before Assistance FY20 and After]]+Table2[[#This Row],[TOTAL Tax Revenues Before Assistance Through FY20]]</f>
        <v>23148.228300000002</v>
      </c>
      <c r="DO273" s="60">
        <v>1214.2176999999999</v>
      </c>
      <c r="DP273" s="60">
        <v>5734.1854999999996</v>
      </c>
      <c r="DQ273" s="60">
        <v>11730.9179</v>
      </c>
      <c r="DR273" s="60">
        <f>Table2[[#This Row],[TOTAL Tax Revenues Net of Assistance Recapture and Penalty Through FY20]]+Table2[[#This Row],[TOTAL Tax Revenues Net of Assistance Recapture and Penalty FY20 and After]]</f>
        <v>17465.1034</v>
      </c>
      <c r="DS273" s="60">
        <v>0</v>
      </c>
      <c r="DT273" s="60">
        <v>0</v>
      </c>
      <c r="DU273" s="60">
        <v>0</v>
      </c>
      <c r="DV273" s="60">
        <v>0</v>
      </c>
      <c r="DW273" s="74">
        <v>0</v>
      </c>
      <c r="DX273" s="74">
        <v>0</v>
      </c>
      <c r="DY273" s="74">
        <v>0</v>
      </c>
      <c r="DZ273" s="74">
        <v>0</v>
      </c>
      <c r="EA273" s="74">
        <v>0</v>
      </c>
      <c r="EB273" s="74">
        <v>0</v>
      </c>
      <c r="EC273" s="74">
        <v>0</v>
      </c>
      <c r="ED273" s="74">
        <v>0</v>
      </c>
      <c r="EE273" s="74">
        <v>0</v>
      </c>
      <c r="EF273" s="74">
        <v>0</v>
      </c>
      <c r="EG273" s="74">
        <v>0</v>
      </c>
      <c r="EH273" s="74">
        <v>0</v>
      </c>
      <c r="EI273" s="8">
        <f>Table2[[#This Row],[Total Industrial Employees FY20]]+Table2[[#This Row],[Total Restaurant Employees FY20]]+Table2[[#This Row],[Total Retail Employees FY20]]+Table2[[#This Row],[Total Other Employees FY20]]</f>
        <v>0</v>
      </c>
      <c r="EJ273" s="8">
        <f>Table2[[#This Row],[Number of Industrial Employees Earning More than Living Wage FY20]]+Table2[[#This Row],[Number of Restaurant Employees Earning More than Living Wage FY20]]+Table2[[#This Row],[Number of Retail Employees Earning More than Living Wage FY20]]+Table2[[#This Row],[Number of Other Employees Earning More than Living Wage FY20]]</f>
        <v>0</v>
      </c>
      <c r="EK273" s="72">
        <v>0</v>
      </c>
    </row>
    <row r="274" spans="1:141" x14ac:dyDescent="0.25">
      <c r="A274" s="9">
        <v>93888</v>
      </c>
      <c r="B274" s="11" t="s">
        <v>416</v>
      </c>
      <c r="C274" s="11" t="s">
        <v>869</v>
      </c>
      <c r="D274" s="11" t="s">
        <v>1046</v>
      </c>
      <c r="E274" s="15">
        <v>3</v>
      </c>
      <c r="F274" s="7">
        <v>702</v>
      </c>
      <c r="G274" s="7">
        <v>10</v>
      </c>
      <c r="H274" s="7">
        <v>79943</v>
      </c>
      <c r="I274" s="7">
        <v>1809073</v>
      </c>
      <c r="J274" s="7">
        <v>531120</v>
      </c>
      <c r="K274" s="11" t="s">
        <v>1238</v>
      </c>
      <c r="L274" s="11" t="s">
        <v>1386</v>
      </c>
      <c r="M274" s="11" t="s">
        <v>1400</v>
      </c>
      <c r="N274" s="18">
        <v>1386000000</v>
      </c>
      <c r="O274" s="11" t="s">
        <v>1661</v>
      </c>
      <c r="P274" s="8">
        <v>194</v>
      </c>
      <c r="Q274" s="8">
        <v>5</v>
      </c>
      <c r="R274" s="8">
        <v>5435</v>
      </c>
      <c r="S274" s="8">
        <v>165</v>
      </c>
      <c r="T274" s="8">
        <v>550</v>
      </c>
      <c r="U274" s="8">
        <v>6349</v>
      </c>
      <c r="V274" s="8">
        <v>6249</v>
      </c>
      <c r="W274" s="8">
        <v>0</v>
      </c>
      <c r="X274" s="8">
        <v>0</v>
      </c>
      <c r="Y274" s="8">
        <v>0</v>
      </c>
      <c r="Z274" s="8">
        <v>5000</v>
      </c>
      <c r="AA274" s="19">
        <v>0</v>
      </c>
      <c r="AB274" s="8">
        <v>0</v>
      </c>
      <c r="AC274" s="8">
        <v>0</v>
      </c>
      <c r="AD274" s="8">
        <v>0</v>
      </c>
      <c r="AE274" s="8">
        <v>0</v>
      </c>
      <c r="AF274" s="8">
        <v>61.253740746574259</v>
      </c>
      <c r="AG274" s="8" t="s">
        <v>1686</v>
      </c>
      <c r="AH274" s="8" t="s">
        <v>1686</v>
      </c>
      <c r="AI274" s="60">
        <v>1637.7184</v>
      </c>
      <c r="AJ274" s="60">
        <v>10701.5414</v>
      </c>
      <c r="AK274" s="60">
        <v>18262.144</v>
      </c>
      <c r="AL274" s="60">
        <f>Table2[[#This Row],[Company Direct Land Through FY20]]+Table2[[#This Row],[Company Direct Land FY20 and After]]</f>
        <v>28963.685400000002</v>
      </c>
      <c r="AM274" s="60">
        <v>20920.193299999999</v>
      </c>
      <c r="AN274" s="60">
        <v>79302.791100000002</v>
      </c>
      <c r="AO274" s="60">
        <v>233280.3971</v>
      </c>
      <c r="AP274" s="60">
        <f>Table2[[#This Row],[Company Direct Building Through FY20]]+Table2[[#This Row],[Company Direct Building FY20 and After]]</f>
        <v>312583.18819999998</v>
      </c>
      <c r="AQ274" s="60">
        <v>0</v>
      </c>
      <c r="AR274" s="60">
        <v>0</v>
      </c>
      <c r="AS274" s="60">
        <v>0</v>
      </c>
      <c r="AT274" s="60">
        <f>Table2[[#This Row],[Mortgage Recording Tax Through FY20]]+Table2[[#This Row],[Mortgage Recording Tax FY20 and After]]</f>
        <v>0</v>
      </c>
      <c r="AU274" s="60">
        <v>15038.6078</v>
      </c>
      <c r="AV274" s="60">
        <v>20215.2199</v>
      </c>
      <c r="AW274" s="60">
        <v>167695.0282</v>
      </c>
      <c r="AX274" s="60">
        <f>Table2[[#This Row],[Pilot Savings Through FY20]]+Table2[[#This Row],[Pilot Savings FY20 and After]]</f>
        <v>187910.2481</v>
      </c>
      <c r="AY274" s="60">
        <v>0</v>
      </c>
      <c r="AZ274" s="60">
        <v>0</v>
      </c>
      <c r="BA274" s="60">
        <v>0</v>
      </c>
      <c r="BB274" s="60">
        <f>Table2[[#This Row],[Mortgage Recording Tax Exemption Through FY20]]+Table2[[#This Row],[Indirect and Induced Land FY20]]</f>
        <v>3505.3674000000001</v>
      </c>
      <c r="BC274" s="60">
        <v>3505.3674000000001</v>
      </c>
      <c r="BD274" s="60">
        <v>11237.708699999999</v>
      </c>
      <c r="BE274" s="60">
        <v>39088.2382</v>
      </c>
      <c r="BF274" s="60">
        <f>Table2[[#This Row],[Indirect and Induced Land Through FY20]]+Table2[[#This Row],[Indirect and Induced Land FY20 and After]]</f>
        <v>50325.946899999995</v>
      </c>
      <c r="BG274" s="60">
        <v>12428.120699999999</v>
      </c>
      <c r="BH274" s="60">
        <v>39842.785400000001</v>
      </c>
      <c r="BI274" s="60">
        <v>138585.57130000001</v>
      </c>
      <c r="BJ274" s="60">
        <f>Table2[[#This Row],[Indirect and Induced Building Through FY20]]+Table2[[#This Row],[Indirect and Induced Building FY20 and After]]</f>
        <v>178428.3567</v>
      </c>
      <c r="BK274" s="60">
        <v>23452.792000000001</v>
      </c>
      <c r="BL274" s="60">
        <v>120869.6067</v>
      </c>
      <c r="BM274" s="60">
        <v>261521.3224</v>
      </c>
      <c r="BN274" s="60">
        <f>Table2[[#This Row],[TOTAL Real Property Related Taxes Through FY20]]+Table2[[#This Row],[TOTAL Real Property Related Taxes FY20 and After]]</f>
        <v>382390.92910000001</v>
      </c>
      <c r="BO274" s="60">
        <v>34322.086000000003</v>
      </c>
      <c r="BP274" s="60">
        <v>116276.39720000001</v>
      </c>
      <c r="BQ274" s="60">
        <v>382724.467</v>
      </c>
      <c r="BR274" s="60">
        <f>Table2[[#This Row],[Company Direct Through FY20]]+Table2[[#This Row],[Company Direct FY20 and After]]</f>
        <v>499000.86420000001</v>
      </c>
      <c r="BS274" s="60">
        <v>0</v>
      </c>
      <c r="BT274" s="60">
        <v>0</v>
      </c>
      <c r="BU274" s="60">
        <v>0</v>
      </c>
      <c r="BV274" s="60">
        <f>Table2[[#This Row],[Sales Tax Exemption Through FY20]]+Table2[[#This Row],[Sales Tax Exemption FY20 and After]]</f>
        <v>0</v>
      </c>
      <c r="BW274" s="60">
        <v>0</v>
      </c>
      <c r="BX274" s="60">
        <v>0</v>
      </c>
      <c r="BY274" s="60">
        <v>0</v>
      </c>
      <c r="BZ274" s="60">
        <f>Table2[[#This Row],[Energy Tax Savings Through FY20]]+Table2[[#This Row],[Energy Tax Savings FY20 and After]]</f>
        <v>0</v>
      </c>
      <c r="CA274" s="60">
        <v>0</v>
      </c>
      <c r="CB274" s="60">
        <v>0</v>
      </c>
      <c r="CC274" s="60">
        <v>0</v>
      </c>
      <c r="CD274" s="60">
        <f>Table2[[#This Row],[Tax Exempt Bond Savings Through FY20]]+Table2[[#This Row],[Tax Exempt Bond Savings FY20 and After]]</f>
        <v>0</v>
      </c>
      <c r="CE274" s="60">
        <v>14206.358099999999</v>
      </c>
      <c r="CF274" s="60">
        <v>49268.6803</v>
      </c>
      <c r="CG274" s="60">
        <v>158414.6372</v>
      </c>
      <c r="CH274" s="60">
        <f>Table2[[#This Row],[Indirect and Induced Through FY20]]+Table2[[#This Row],[Indirect and Induced FY20 and After]]</f>
        <v>207683.3175</v>
      </c>
      <c r="CI274" s="60">
        <v>48528.444100000001</v>
      </c>
      <c r="CJ274" s="60">
        <v>165545.07750000001</v>
      </c>
      <c r="CK274" s="60">
        <v>541139.10419999994</v>
      </c>
      <c r="CL274" s="60">
        <f>Table2[[#This Row],[TOTAL Income Consumption Use Taxes Through FY20]]+Table2[[#This Row],[TOTAL Income Consumption Use Taxes FY20 and After]]</f>
        <v>706684.18169999996</v>
      </c>
      <c r="CM274" s="60">
        <v>15038.6078</v>
      </c>
      <c r="CN274" s="60">
        <v>20215.2199</v>
      </c>
      <c r="CO274" s="60">
        <v>167695.0282</v>
      </c>
      <c r="CP274" s="60">
        <f>Table2[[#This Row],[Assistance Provided Through FY20]]+Table2[[#This Row],[Assistance Provided FY20 and After]]</f>
        <v>187910.2481</v>
      </c>
      <c r="CQ274" s="60">
        <v>0</v>
      </c>
      <c r="CR274" s="60">
        <v>0</v>
      </c>
      <c r="CS274" s="60">
        <v>0</v>
      </c>
      <c r="CT274" s="60">
        <f>Table2[[#This Row],[Recapture Cancellation Reduction Amount Through FY20]]+Table2[[#This Row],[Recapture Cancellation Reduction Amount FY20 and After]]</f>
        <v>0</v>
      </c>
      <c r="CU274" s="60">
        <v>0</v>
      </c>
      <c r="CV274" s="60">
        <v>0</v>
      </c>
      <c r="CW274" s="60">
        <v>0</v>
      </c>
      <c r="CX274" s="60">
        <f>Table2[[#This Row],[Penalty Paid Through FY20]]+Table2[[#This Row],[Penalty Paid FY20 and After]]</f>
        <v>0</v>
      </c>
      <c r="CY274" s="60">
        <v>15038.6078</v>
      </c>
      <c r="CZ274" s="60">
        <v>20215.2199</v>
      </c>
      <c r="DA274" s="60">
        <v>167695.0282</v>
      </c>
      <c r="DB274" s="60">
        <f>Table2[[#This Row],[TOTAL Assistance Net of Recapture Penalties Through FY20]]+Table2[[#This Row],[TOTAL Assistance Net of Recapture Penalties FY20 and After]]</f>
        <v>187910.2481</v>
      </c>
      <c r="DC274" s="60">
        <v>56879.9977</v>
      </c>
      <c r="DD274" s="60">
        <v>206280.7297</v>
      </c>
      <c r="DE274" s="60">
        <v>634267.00809999998</v>
      </c>
      <c r="DF274" s="60">
        <f>Table2[[#This Row],[Company Direct Tax Revenue Before Assistance Through FY20]]+Table2[[#This Row],[Company Direct Tax Revenue Before Assistance FY20 and After]]</f>
        <v>840547.7378</v>
      </c>
      <c r="DG274" s="60">
        <v>30139.8462</v>
      </c>
      <c r="DH274" s="60">
        <v>100349.1744</v>
      </c>
      <c r="DI274" s="60">
        <v>336088.44669999997</v>
      </c>
      <c r="DJ274" s="60">
        <f>Table2[[#This Row],[Indirect and Induced Tax Revenues FY20 and After]]+Table2[[#This Row],[Indirect and Induced Tax Revenues Through FY20]]</f>
        <v>436437.62109999999</v>
      </c>
      <c r="DK274" s="60">
        <v>87019.843900000007</v>
      </c>
      <c r="DL274" s="60">
        <v>306629.90409999999</v>
      </c>
      <c r="DM274" s="60">
        <v>970355.45479999995</v>
      </c>
      <c r="DN274" s="60">
        <f>Table2[[#This Row],[TOTAL Tax Revenues Before Assistance FY20 and After]]+Table2[[#This Row],[TOTAL Tax Revenues Before Assistance Through FY20]]</f>
        <v>1276985.3588999999</v>
      </c>
      <c r="DO274" s="60">
        <v>71981.236099999995</v>
      </c>
      <c r="DP274" s="60">
        <v>286414.68420000002</v>
      </c>
      <c r="DQ274" s="60">
        <v>802660.42660000001</v>
      </c>
      <c r="DR274" s="60">
        <f>Table2[[#This Row],[TOTAL Tax Revenues Net of Assistance Recapture and Penalty Through FY20]]+Table2[[#This Row],[TOTAL Tax Revenues Net of Assistance Recapture and Penalty FY20 and After]]</f>
        <v>1089075.1107999999</v>
      </c>
      <c r="DS274" s="60">
        <v>0</v>
      </c>
      <c r="DT274" s="60">
        <v>0</v>
      </c>
      <c r="DU274" s="60">
        <v>0</v>
      </c>
      <c r="DV274" s="60">
        <v>0</v>
      </c>
      <c r="DW274" s="74">
        <v>0</v>
      </c>
      <c r="DX274" s="74">
        <v>198</v>
      </c>
      <c r="DY274" s="74">
        <v>7</v>
      </c>
      <c r="DZ274" s="74">
        <v>6144</v>
      </c>
      <c r="EA274" s="74">
        <v>0</v>
      </c>
      <c r="EB274" s="74">
        <v>198</v>
      </c>
      <c r="EC274" s="74">
        <v>7</v>
      </c>
      <c r="ED274" s="74">
        <v>6144</v>
      </c>
      <c r="EE274" s="74">
        <v>0</v>
      </c>
      <c r="EF274" s="74">
        <v>100</v>
      </c>
      <c r="EG274" s="74">
        <v>100</v>
      </c>
      <c r="EH274" s="74">
        <v>100</v>
      </c>
      <c r="EI274" s="8">
        <f>Table2[[#This Row],[Total Industrial Employees FY20]]+Table2[[#This Row],[Total Restaurant Employees FY20]]+Table2[[#This Row],[Total Retail Employees FY20]]+Table2[[#This Row],[Total Other Employees FY20]]</f>
        <v>6349</v>
      </c>
      <c r="EJ274" s="8">
        <f>Table2[[#This Row],[Number of Industrial Employees Earning More than Living Wage FY20]]+Table2[[#This Row],[Number of Restaurant Employees Earning More than Living Wage FY20]]+Table2[[#This Row],[Number of Retail Employees Earning More than Living Wage FY20]]+Table2[[#This Row],[Number of Other Employees Earning More than Living Wage FY20]]</f>
        <v>6349</v>
      </c>
      <c r="EK274" s="72">
        <f>Table2[[#This Row],[Total Employees Earning More than Living Wage FY20]]/Table2[[#This Row],[Total Jobs FY20]]</f>
        <v>1</v>
      </c>
    </row>
    <row r="275" spans="1:141" x14ac:dyDescent="0.25">
      <c r="A275" s="9">
        <v>92674</v>
      </c>
      <c r="B275" s="11" t="s">
        <v>217</v>
      </c>
      <c r="C275" s="11" t="s">
        <v>671</v>
      </c>
      <c r="D275" s="11" t="s">
        <v>1044</v>
      </c>
      <c r="E275" s="15">
        <v>42</v>
      </c>
      <c r="F275" s="7">
        <v>3748</v>
      </c>
      <c r="G275" s="7">
        <v>47</v>
      </c>
      <c r="H275" s="7">
        <v>62500</v>
      </c>
      <c r="I275" s="7">
        <v>30855</v>
      </c>
      <c r="J275" s="7">
        <v>423720</v>
      </c>
      <c r="K275" s="11" t="s">
        <v>1048</v>
      </c>
      <c r="L275" s="11" t="s">
        <v>1151</v>
      </c>
      <c r="M275" s="11" t="s">
        <v>1133</v>
      </c>
      <c r="N275" s="18">
        <v>1239375</v>
      </c>
      <c r="O275" s="11" t="s">
        <v>1658</v>
      </c>
      <c r="P275" s="8">
        <v>2</v>
      </c>
      <c r="Q275" s="8">
        <v>0</v>
      </c>
      <c r="R275" s="8">
        <v>20</v>
      </c>
      <c r="S275" s="8">
        <v>0</v>
      </c>
      <c r="T275" s="8">
        <v>0</v>
      </c>
      <c r="U275" s="8">
        <v>22</v>
      </c>
      <c r="V275" s="8">
        <v>21</v>
      </c>
      <c r="W275" s="8">
        <v>0</v>
      </c>
      <c r="X275" s="8">
        <v>0</v>
      </c>
      <c r="Y275" s="8">
        <v>0</v>
      </c>
      <c r="Z275" s="8">
        <v>9</v>
      </c>
      <c r="AA275" s="19">
        <v>0</v>
      </c>
      <c r="AB275" s="8">
        <v>0</v>
      </c>
      <c r="AC275" s="8">
        <v>0</v>
      </c>
      <c r="AD275" s="8">
        <v>0</v>
      </c>
      <c r="AE275" s="8">
        <v>0</v>
      </c>
      <c r="AF275" s="8">
        <v>95.454545454545453</v>
      </c>
      <c r="AG275" s="8" t="s">
        <v>1686</v>
      </c>
      <c r="AH275" s="8" t="s">
        <v>1687</v>
      </c>
      <c r="AI275" s="60">
        <v>31.435700000000001</v>
      </c>
      <c r="AJ275" s="60">
        <v>339.60480000000001</v>
      </c>
      <c r="AK275" s="60">
        <v>49.035200000000003</v>
      </c>
      <c r="AL275" s="60">
        <f>Table2[[#This Row],[Company Direct Land Through FY20]]+Table2[[#This Row],[Company Direct Land FY20 and After]]</f>
        <v>388.64</v>
      </c>
      <c r="AM275" s="60">
        <v>58.380600000000001</v>
      </c>
      <c r="AN275" s="60">
        <v>323.78149999999999</v>
      </c>
      <c r="AO275" s="60">
        <v>91.065299999999993</v>
      </c>
      <c r="AP275" s="60">
        <f>Table2[[#This Row],[Company Direct Building Through FY20]]+Table2[[#This Row],[Company Direct Building FY20 and After]]</f>
        <v>414.84679999999997</v>
      </c>
      <c r="AQ275" s="60">
        <v>0</v>
      </c>
      <c r="AR275" s="60">
        <v>24.7544</v>
      </c>
      <c r="AS275" s="60">
        <v>0</v>
      </c>
      <c r="AT275" s="60">
        <f>Table2[[#This Row],[Mortgage Recording Tax Through FY20]]+Table2[[#This Row],[Mortgage Recording Tax FY20 and After]]</f>
        <v>24.7544</v>
      </c>
      <c r="AU275" s="60">
        <v>89.816299999999998</v>
      </c>
      <c r="AV275" s="60">
        <v>476.803</v>
      </c>
      <c r="AW275" s="60">
        <v>140.10069999999999</v>
      </c>
      <c r="AX275" s="60">
        <f>Table2[[#This Row],[Pilot Savings Through FY20]]+Table2[[#This Row],[Pilot Savings FY20 and After]]</f>
        <v>616.90369999999996</v>
      </c>
      <c r="AY275" s="60">
        <v>0</v>
      </c>
      <c r="AZ275" s="60">
        <v>24.7544</v>
      </c>
      <c r="BA275" s="60">
        <v>0</v>
      </c>
      <c r="BB275" s="60">
        <f>Table2[[#This Row],[Mortgage Recording Tax Exemption Through FY20]]+Table2[[#This Row],[Indirect and Induced Land FY20]]</f>
        <v>60.4328</v>
      </c>
      <c r="BC275" s="60">
        <v>35.678400000000003</v>
      </c>
      <c r="BD275" s="60">
        <v>192.6156</v>
      </c>
      <c r="BE275" s="60">
        <v>55.653100000000002</v>
      </c>
      <c r="BF275" s="60">
        <f>Table2[[#This Row],[Indirect and Induced Land Through FY20]]+Table2[[#This Row],[Indirect and Induced Land FY20 and After]]</f>
        <v>248.2687</v>
      </c>
      <c r="BG275" s="60">
        <v>126.49630000000001</v>
      </c>
      <c r="BH275" s="60">
        <v>682.90989999999999</v>
      </c>
      <c r="BI275" s="60">
        <v>197.31620000000001</v>
      </c>
      <c r="BJ275" s="60">
        <f>Table2[[#This Row],[Indirect and Induced Building Through FY20]]+Table2[[#This Row],[Indirect and Induced Building FY20 and After]]</f>
        <v>880.22609999999997</v>
      </c>
      <c r="BK275" s="60">
        <v>162.1747</v>
      </c>
      <c r="BL275" s="60">
        <v>1062.1088</v>
      </c>
      <c r="BM275" s="60">
        <v>252.9691</v>
      </c>
      <c r="BN275" s="60">
        <f>Table2[[#This Row],[TOTAL Real Property Related Taxes Through FY20]]+Table2[[#This Row],[TOTAL Real Property Related Taxes FY20 and After]]</f>
        <v>1315.0779</v>
      </c>
      <c r="BO275" s="60">
        <v>299.71519999999998</v>
      </c>
      <c r="BP275" s="60">
        <v>2099.6563000000001</v>
      </c>
      <c r="BQ275" s="60">
        <v>467.51319999999998</v>
      </c>
      <c r="BR275" s="60">
        <f>Table2[[#This Row],[Company Direct Through FY20]]+Table2[[#This Row],[Company Direct FY20 and After]]</f>
        <v>2567.1695</v>
      </c>
      <c r="BS275" s="60">
        <v>0</v>
      </c>
      <c r="BT275" s="60">
        <v>37.979700000000001</v>
      </c>
      <c r="BU275" s="60">
        <v>0</v>
      </c>
      <c r="BV275" s="60">
        <f>Table2[[#This Row],[Sales Tax Exemption Through FY20]]+Table2[[#This Row],[Sales Tax Exemption FY20 and After]]</f>
        <v>37.979700000000001</v>
      </c>
      <c r="BW275" s="60">
        <v>0</v>
      </c>
      <c r="BX275" s="60">
        <v>0</v>
      </c>
      <c r="BY275" s="60">
        <v>0</v>
      </c>
      <c r="BZ275" s="60">
        <f>Table2[[#This Row],[Energy Tax Savings Through FY20]]+Table2[[#This Row],[Energy Tax Savings FY20 and After]]</f>
        <v>0</v>
      </c>
      <c r="CA275" s="60">
        <v>0</v>
      </c>
      <c r="CB275" s="60">
        <v>0</v>
      </c>
      <c r="CC275" s="60">
        <v>0</v>
      </c>
      <c r="CD275" s="60">
        <f>Table2[[#This Row],[Tax Exempt Bond Savings Through FY20]]+Table2[[#This Row],[Tax Exempt Bond Savings FY20 and After]]</f>
        <v>0</v>
      </c>
      <c r="CE275" s="60">
        <v>175.8219</v>
      </c>
      <c r="CF275" s="60">
        <v>1185.6787999999999</v>
      </c>
      <c r="CG275" s="60">
        <v>274.25720000000001</v>
      </c>
      <c r="CH275" s="60">
        <f>Table2[[#This Row],[Indirect and Induced Through FY20]]+Table2[[#This Row],[Indirect and Induced FY20 and After]]</f>
        <v>1459.9359999999999</v>
      </c>
      <c r="CI275" s="60">
        <v>475.53710000000001</v>
      </c>
      <c r="CJ275" s="60">
        <v>3247.3553999999999</v>
      </c>
      <c r="CK275" s="60">
        <v>741.7704</v>
      </c>
      <c r="CL275" s="60">
        <f>Table2[[#This Row],[TOTAL Income Consumption Use Taxes Through FY20]]+Table2[[#This Row],[TOTAL Income Consumption Use Taxes FY20 and After]]</f>
        <v>3989.1257999999998</v>
      </c>
      <c r="CM275" s="60">
        <v>89.816299999999998</v>
      </c>
      <c r="CN275" s="60">
        <v>539.53710000000001</v>
      </c>
      <c r="CO275" s="60">
        <v>140.10069999999999</v>
      </c>
      <c r="CP275" s="60">
        <f>Table2[[#This Row],[Assistance Provided Through FY20]]+Table2[[#This Row],[Assistance Provided FY20 and After]]</f>
        <v>679.63779999999997</v>
      </c>
      <c r="CQ275" s="60">
        <v>0</v>
      </c>
      <c r="CR275" s="60">
        <v>0</v>
      </c>
      <c r="CS275" s="60">
        <v>0</v>
      </c>
      <c r="CT275" s="60">
        <f>Table2[[#This Row],[Recapture Cancellation Reduction Amount Through FY20]]+Table2[[#This Row],[Recapture Cancellation Reduction Amount FY20 and After]]</f>
        <v>0</v>
      </c>
      <c r="CU275" s="60">
        <v>0</v>
      </c>
      <c r="CV275" s="60">
        <v>0</v>
      </c>
      <c r="CW275" s="60">
        <v>0</v>
      </c>
      <c r="CX275" s="60">
        <f>Table2[[#This Row],[Penalty Paid Through FY20]]+Table2[[#This Row],[Penalty Paid FY20 and After]]</f>
        <v>0</v>
      </c>
      <c r="CY275" s="60">
        <v>89.816299999999998</v>
      </c>
      <c r="CZ275" s="60">
        <v>539.53710000000001</v>
      </c>
      <c r="DA275" s="60">
        <v>140.10069999999999</v>
      </c>
      <c r="DB275" s="60">
        <f>Table2[[#This Row],[TOTAL Assistance Net of Recapture Penalties Through FY20]]+Table2[[#This Row],[TOTAL Assistance Net of Recapture Penalties FY20 and After]]</f>
        <v>679.63779999999997</v>
      </c>
      <c r="DC275" s="60">
        <v>389.53149999999999</v>
      </c>
      <c r="DD275" s="60">
        <v>2787.797</v>
      </c>
      <c r="DE275" s="60">
        <v>607.61369999999999</v>
      </c>
      <c r="DF275" s="60">
        <f>Table2[[#This Row],[Company Direct Tax Revenue Before Assistance Through FY20]]+Table2[[#This Row],[Company Direct Tax Revenue Before Assistance FY20 and After]]</f>
        <v>3395.4106999999999</v>
      </c>
      <c r="DG275" s="60">
        <v>337.9966</v>
      </c>
      <c r="DH275" s="60">
        <v>2061.2042999999999</v>
      </c>
      <c r="DI275" s="60">
        <v>527.22649999999999</v>
      </c>
      <c r="DJ275" s="60">
        <f>Table2[[#This Row],[Indirect and Induced Tax Revenues FY20 and After]]+Table2[[#This Row],[Indirect and Induced Tax Revenues Through FY20]]</f>
        <v>2588.4308000000001</v>
      </c>
      <c r="DK275" s="60">
        <v>727.52809999999999</v>
      </c>
      <c r="DL275" s="60">
        <v>4849.0012999999999</v>
      </c>
      <c r="DM275" s="60">
        <v>1134.8402000000001</v>
      </c>
      <c r="DN275" s="60">
        <f>Table2[[#This Row],[TOTAL Tax Revenues Before Assistance FY20 and After]]+Table2[[#This Row],[TOTAL Tax Revenues Before Assistance Through FY20]]</f>
        <v>5983.8415000000005</v>
      </c>
      <c r="DO275" s="60">
        <v>637.71180000000004</v>
      </c>
      <c r="DP275" s="60">
        <v>4309.4642000000003</v>
      </c>
      <c r="DQ275" s="60">
        <v>994.73950000000002</v>
      </c>
      <c r="DR275" s="60">
        <f>Table2[[#This Row],[TOTAL Tax Revenues Net of Assistance Recapture and Penalty Through FY20]]+Table2[[#This Row],[TOTAL Tax Revenues Net of Assistance Recapture and Penalty FY20 and After]]</f>
        <v>5304.2037</v>
      </c>
      <c r="DS275" s="60">
        <v>0</v>
      </c>
      <c r="DT275" s="60">
        <v>0</v>
      </c>
      <c r="DU275" s="60">
        <v>0</v>
      </c>
      <c r="DV275" s="60">
        <v>0</v>
      </c>
      <c r="DW275" s="74">
        <v>0</v>
      </c>
      <c r="DX275" s="74">
        <v>0</v>
      </c>
      <c r="DY275" s="74">
        <v>0</v>
      </c>
      <c r="DZ275" s="74">
        <v>22</v>
      </c>
      <c r="EA275" s="74">
        <v>0</v>
      </c>
      <c r="EB275" s="74">
        <v>0</v>
      </c>
      <c r="EC275" s="74">
        <v>0</v>
      </c>
      <c r="ED275" s="74">
        <v>22</v>
      </c>
      <c r="EE275" s="74">
        <v>0</v>
      </c>
      <c r="EF275" s="74">
        <v>0</v>
      </c>
      <c r="EG275" s="74">
        <v>0</v>
      </c>
      <c r="EH275" s="74">
        <v>100</v>
      </c>
      <c r="EI275" s="8">
        <f>Table2[[#This Row],[Total Industrial Employees FY20]]+Table2[[#This Row],[Total Restaurant Employees FY20]]+Table2[[#This Row],[Total Retail Employees FY20]]+Table2[[#This Row],[Total Other Employees FY20]]</f>
        <v>22</v>
      </c>
      <c r="EJ275" s="8">
        <f>Table2[[#This Row],[Number of Industrial Employees Earning More than Living Wage FY20]]+Table2[[#This Row],[Number of Restaurant Employees Earning More than Living Wage FY20]]+Table2[[#This Row],[Number of Retail Employees Earning More than Living Wage FY20]]+Table2[[#This Row],[Number of Other Employees Earning More than Living Wage FY20]]</f>
        <v>22</v>
      </c>
      <c r="EK275" s="72">
        <f>Table2[[#This Row],[Total Employees Earning More than Living Wage FY20]]/Table2[[#This Row],[Total Jobs FY20]]</f>
        <v>1</v>
      </c>
    </row>
    <row r="276" spans="1:141" x14ac:dyDescent="0.25">
      <c r="A276" s="9">
        <v>94115</v>
      </c>
      <c r="B276" s="11" t="s">
        <v>524</v>
      </c>
      <c r="C276" s="11" t="s">
        <v>973</v>
      </c>
      <c r="D276" s="11" t="s">
        <v>1045</v>
      </c>
      <c r="E276" s="15">
        <v>26</v>
      </c>
      <c r="F276" s="7">
        <v>420</v>
      </c>
      <c r="G276" s="7">
        <v>1</v>
      </c>
      <c r="H276" s="7">
        <v>92653</v>
      </c>
      <c r="I276" s="7">
        <v>1143631</v>
      </c>
      <c r="J276" s="7">
        <v>531120</v>
      </c>
      <c r="K276" s="11" t="s">
        <v>1238</v>
      </c>
      <c r="L276" s="11" t="s">
        <v>1543</v>
      </c>
      <c r="M276" s="11" t="s">
        <v>1553</v>
      </c>
      <c r="N276" s="18">
        <v>706743996</v>
      </c>
      <c r="O276" s="11" t="s">
        <v>1679</v>
      </c>
      <c r="P276" s="8">
        <v>4</v>
      </c>
      <c r="Q276" s="8">
        <v>1</v>
      </c>
      <c r="R276" s="8">
        <v>840</v>
      </c>
      <c r="S276" s="8">
        <v>1</v>
      </c>
      <c r="T276" s="8">
        <v>12</v>
      </c>
      <c r="U276" s="8">
        <v>858</v>
      </c>
      <c r="V276" s="8">
        <v>855</v>
      </c>
      <c r="W276" s="8">
        <v>299</v>
      </c>
      <c r="X276" s="8">
        <v>0</v>
      </c>
      <c r="Y276" s="8">
        <v>0</v>
      </c>
      <c r="Z276" s="8">
        <v>3380</v>
      </c>
      <c r="AA276" s="19">
        <v>0</v>
      </c>
      <c r="AB276" s="8">
        <v>0</v>
      </c>
      <c r="AC276" s="8">
        <v>0</v>
      </c>
      <c r="AD276" s="8">
        <v>0</v>
      </c>
      <c r="AE276" s="8">
        <v>0</v>
      </c>
      <c r="AF276" s="8">
        <v>68.181818181818173</v>
      </c>
      <c r="AG276" s="8" t="s">
        <v>1686</v>
      </c>
      <c r="AH276" s="8" t="s">
        <v>1687</v>
      </c>
      <c r="AI276" s="60">
        <v>172.63900000000001</v>
      </c>
      <c r="AJ276" s="60">
        <v>593.4144</v>
      </c>
      <c r="AK276" s="60">
        <v>1277.5459000000001</v>
      </c>
      <c r="AL276" s="60">
        <f>Table2[[#This Row],[Company Direct Land Through FY20]]+Table2[[#This Row],[Company Direct Land FY20 and After]]</f>
        <v>1870.9603000000002</v>
      </c>
      <c r="AM276" s="60">
        <v>320.61540000000002</v>
      </c>
      <c r="AN276" s="60">
        <v>1102.0554999999999</v>
      </c>
      <c r="AO276" s="60">
        <v>2372.5857000000001</v>
      </c>
      <c r="AP276" s="60">
        <f>Table2[[#This Row],[Company Direct Building Through FY20]]+Table2[[#This Row],[Company Direct Building FY20 and After]]</f>
        <v>3474.6412</v>
      </c>
      <c r="AQ276" s="60">
        <v>0</v>
      </c>
      <c r="AR276" s="60">
        <v>4504.5</v>
      </c>
      <c r="AS276" s="60">
        <v>0</v>
      </c>
      <c r="AT276" s="60">
        <f>Table2[[#This Row],[Mortgage Recording Tax Through FY20]]+Table2[[#This Row],[Mortgage Recording Tax FY20 and After]]</f>
        <v>4504.5</v>
      </c>
      <c r="AU276" s="60">
        <v>0</v>
      </c>
      <c r="AV276" s="60">
        <v>0</v>
      </c>
      <c r="AW276" s="60">
        <v>0</v>
      </c>
      <c r="AX276" s="60">
        <f>Table2[[#This Row],[Pilot Savings Through FY20]]+Table2[[#This Row],[Pilot Savings FY20 and After]]</f>
        <v>0</v>
      </c>
      <c r="AY276" s="60">
        <v>0</v>
      </c>
      <c r="AZ276" s="60">
        <v>4504.5</v>
      </c>
      <c r="BA276" s="60">
        <v>0</v>
      </c>
      <c r="BB276" s="60">
        <f>Table2[[#This Row],[Mortgage Recording Tax Exemption Through FY20]]+Table2[[#This Row],[Indirect and Induced Land FY20]]</f>
        <v>5135.1765999999998</v>
      </c>
      <c r="BC276" s="60">
        <v>630.67660000000001</v>
      </c>
      <c r="BD276" s="60">
        <v>827.12729999999999</v>
      </c>
      <c r="BE276" s="60">
        <v>3257.6617000000001</v>
      </c>
      <c r="BF276" s="60">
        <f>Table2[[#This Row],[Indirect and Induced Land Through FY20]]+Table2[[#This Row],[Indirect and Induced Land FY20 and After]]</f>
        <v>4084.7890000000002</v>
      </c>
      <c r="BG276" s="60">
        <v>2236.0351000000001</v>
      </c>
      <c r="BH276" s="60">
        <v>2932.5419000000002</v>
      </c>
      <c r="BI276" s="60">
        <v>11549.892099999999</v>
      </c>
      <c r="BJ276" s="60">
        <f>Table2[[#This Row],[Indirect and Induced Building Through FY20]]+Table2[[#This Row],[Indirect and Induced Building FY20 and After]]</f>
        <v>14482.433999999999</v>
      </c>
      <c r="BK276" s="60">
        <v>3359.9661000000001</v>
      </c>
      <c r="BL276" s="60">
        <v>5455.1391000000003</v>
      </c>
      <c r="BM276" s="60">
        <v>18457.685399999998</v>
      </c>
      <c r="BN276" s="60">
        <f>Table2[[#This Row],[TOTAL Real Property Related Taxes Through FY20]]+Table2[[#This Row],[TOTAL Real Property Related Taxes FY20 and After]]</f>
        <v>23912.824499999999</v>
      </c>
      <c r="BO276" s="60">
        <v>6897.1251000000002</v>
      </c>
      <c r="BP276" s="60">
        <v>9310.8549000000003</v>
      </c>
      <c r="BQ276" s="60">
        <v>38814.006099999999</v>
      </c>
      <c r="BR276" s="60">
        <f>Table2[[#This Row],[Company Direct Through FY20]]+Table2[[#This Row],[Company Direct FY20 and After]]</f>
        <v>48124.860999999997</v>
      </c>
      <c r="BS276" s="60">
        <v>71.485799999999998</v>
      </c>
      <c r="BT276" s="60">
        <v>1845.1751999999999</v>
      </c>
      <c r="BU276" s="60">
        <v>5777.0438000000004</v>
      </c>
      <c r="BV276" s="60">
        <f>Table2[[#This Row],[Sales Tax Exemption Through FY20]]+Table2[[#This Row],[Sales Tax Exemption FY20 and After]]</f>
        <v>7622.2190000000001</v>
      </c>
      <c r="BW276" s="60">
        <v>0</v>
      </c>
      <c r="BX276" s="60">
        <v>0</v>
      </c>
      <c r="BY276" s="60">
        <v>0</v>
      </c>
      <c r="BZ276" s="60">
        <f>Table2[[#This Row],[Energy Tax Savings Through FY20]]+Table2[[#This Row],[Energy Tax Savings FY20 and After]]</f>
        <v>0</v>
      </c>
      <c r="CA276" s="60">
        <v>0</v>
      </c>
      <c r="CB276" s="60">
        <v>0</v>
      </c>
      <c r="CC276" s="60">
        <v>0</v>
      </c>
      <c r="CD276" s="60">
        <f>Table2[[#This Row],[Tax Exempt Bond Savings Through FY20]]+Table2[[#This Row],[Tax Exempt Bond Savings FY20 and After]]</f>
        <v>0</v>
      </c>
      <c r="CE276" s="60">
        <v>2854.8121000000001</v>
      </c>
      <c r="CF276" s="60">
        <v>3869.0682999999999</v>
      </c>
      <c r="CG276" s="60">
        <v>21125.8943</v>
      </c>
      <c r="CH276" s="60">
        <f>Table2[[#This Row],[Indirect and Induced Through FY20]]+Table2[[#This Row],[Indirect and Induced FY20 and After]]</f>
        <v>24994.962599999999</v>
      </c>
      <c r="CI276" s="60">
        <v>9680.4513999999999</v>
      </c>
      <c r="CJ276" s="60">
        <v>11334.748</v>
      </c>
      <c r="CK276" s="60">
        <v>54162.856599999999</v>
      </c>
      <c r="CL276" s="60">
        <f>Table2[[#This Row],[TOTAL Income Consumption Use Taxes Through FY20]]+Table2[[#This Row],[TOTAL Income Consumption Use Taxes FY20 and After]]</f>
        <v>65497.604599999999</v>
      </c>
      <c r="CM276" s="60">
        <v>71.485799999999998</v>
      </c>
      <c r="CN276" s="60">
        <v>6349.6751999999997</v>
      </c>
      <c r="CO276" s="60">
        <v>5777.0438000000004</v>
      </c>
      <c r="CP276" s="60">
        <f>Table2[[#This Row],[Assistance Provided Through FY20]]+Table2[[#This Row],[Assistance Provided FY20 and After]]</f>
        <v>12126.719000000001</v>
      </c>
      <c r="CQ276" s="60">
        <v>0</v>
      </c>
      <c r="CR276" s="60">
        <v>0</v>
      </c>
      <c r="CS276" s="60">
        <v>0</v>
      </c>
      <c r="CT276" s="60">
        <f>Table2[[#This Row],[Recapture Cancellation Reduction Amount Through FY20]]+Table2[[#This Row],[Recapture Cancellation Reduction Amount FY20 and After]]</f>
        <v>0</v>
      </c>
      <c r="CU276" s="60">
        <v>0</v>
      </c>
      <c r="CV276" s="60">
        <v>0</v>
      </c>
      <c r="CW276" s="60">
        <v>0</v>
      </c>
      <c r="CX276" s="60">
        <f>Table2[[#This Row],[Penalty Paid Through FY20]]+Table2[[#This Row],[Penalty Paid FY20 and After]]</f>
        <v>0</v>
      </c>
      <c r="CY276" s="60">
        <v>71.485799999999998</v>
      </c>
      <c r="CZ276" s="60">
        <v>6349.6751999999997</v>
      </c>
      <c r="DA276" s="60">
        <v>5777.0438000000004</v>
      </c>
      <c r="DB276" s="60">
        <f>Table2[[#This Row],[TOTAL Assistance Net of Recapture Penalties Through FY20]]+Table2[[#This Row],[TOTAL Assistance Net of Recapture Penalties FY20 and After]]</f>
        <v>12126.719000000001</v>
      </c>
      <c r="DC276" s="60">
        <v>7390.3795</v>
      </c>
      <c r="DD276" s="60">
        <v>15510.8248</v>
      </c>
      <c r="DE276" s="60">
        <v>42464.137699999999</v>
      </c>
      <c r="DF276" s="60">
        <f>Table2[[#This Row],[Company Direct Tax Revenue Before Assistance Through FY20]]+Table2[[#This Row],[Company Direct Tax Revenue Before Assistance FY20 and After]]</f>
        <v>57974.962500000001</v>
      </c>
      <c r="DG276" s="60">
        <v>5721.5237999999999</v>
      </c>
      <c r="DH276" s="60">
        <v>7628.7375000000002</v>
      </c>
      <c r="DI276" s="60">
        <v>35933.448100000001</v>
      </c>
      <c r="DJ276" s="60">
        <f>Table2[[#This Row],[Indirect and Induced Tax Revenues FY20 and After]]+Table2[[#This Row],[Indirect and Induced Tax Revenues Through FY20]]</f>
        <v>43562.185600000004</v>
      </c>
      <c r="DK276" s="60">
        <v>13111.9033</v>
      </c>
      <c r="DL276" s="60">
        <v>23139.562300000001</v>
      </c>
      <c r="DM276" s="60">
        <v>78397.585800000001</v>
      </c>
      <c r="DN276" s="60">
        <f>Table2[[#This Row],[TOTAL Tax Revenues Before Assistance FY20 and After]]+Table2[[#This Row],[TOTAL Tax Revenues Before Assistance Through FY20]]</f>
        <v>101537.14810000001</v>
      </c>
      <c r="DO276" s="60">
        <v>13040.4175</v>
      </c>
      <c r="DP276" s="60">
        <v>16789.8871</v>
      </c>
      <c r="DQ276" s="60">
        <v>72620.542000000001</v>
      </c>
      <c r="DR276" s="60">
        <f>Table2[[#This Row],[TOTAL Tax Revenues Net of Assistance Recapture and Penalty Through FY20]]+Table2[[#This Row],[TOTAL Tax Revenues Net of Assistance Recapture and Penalty FY20 and After]]</f>
        <v>89410.429100000008</v>
      </c>
      <c r="DS276" s="60">
        <v>0</v>
      </c>
      <c r="DT276" s="60">
        <v>0</v>
      </c>
      <c r="DU276" s="60">
        <v>0</v>
      </c>
      <c r="DV276" s="60">
        <v>0</v>
      </c>
      <c r="DW276" s="74">
        <v>0</v>
      </c>
      <c r="DX276" s="74">
        <v>0</v>
      </c>
      <c r="DY276" s="74">
        <v>0</v>
      </c>
      <c r="DZ276" s="74">
        <v>1157</v>
      </c>
      <c r="EA276" s="74">
        <v>0</v>
      </c>
      <c r="EB276" s="74">
        <v>0</v>
      </c>
      <c r="EC276" s="74">
        <v>0</v>
      </c>
      <c r="ED276" s="74">
        <v>1157</v>
      </c>
      <c r="EE276" s="74">
        <v>0</v>
      </c>
      <c r="EF276" s="74">
        <v>0</v>
      </c>
      <c r="EG276" s="74">
        <v>0</v>
      </c>
      <c r="EH276" s="74">
        <v>100</v>
      </c>
      <c r="EI276" s="8">
        <f>Table2[[#This Row],[Total Industrial Employees FY20]]+Table2[[#This Row],[Total Restaurant Employees FY20]]+Table2[[#This Row],[Total Retail Employees FY20]]+Table2[[#This Row],[Total Other Employees FY20]]</f>
        <v>1157</v>
      </c>
      <c r="EJ276" s="8">
        <f>Table2[[#This Row],[Number of Industrial Employees Earning More than Living Wage FY20]]+Table2[[#This Row],[Number of Restaurant Employees Earning More than Living Wage FY20]]+Table2[[#This Row],[Number of Retail Employees Earning More than Living Wage FY20]]+Table2[[#This Row],[Number of Other Employees Earning More than Living Wage FY20]]</f>
        <v>1157</v>
      </c>
      <c r="EK276" s="72">
        <f>Table2[[#This Row],[Total Employees Earning More than Living Wage FY20]]/Table2[[#This Row],[Total Jobs FY20]]</f>
        <v>1</v>
      </c>
    </row>
    <row r="277" spans="1:141" x14ac:dyDescent="0.25">
      <c r="A277" s="9">
        <v>93853</v>
      </c>
      <c r="B277" s="11" t="s">
        <v>377</v>
      </c>
      <c r="C277" s="11" t="s">
        <v>830</v>
      </c>
      <c r="D277" s="11" t="s">
        <v>1045</v>
      </c>
      <c r="E277" s="15">
        <v>31</v>
      </c>
      <c r="F277" s="7">
        <v>13740</v>
      </c>
      <c r="G277" s="7">
        <v>28</v>
      </c>
      <c r="H277" s="7">
        <v>47888</v>
      </c>
      <c r="I277" s="7">
        <v>14637</v>
      </c>
      <c r="J277" s="7">
        <v>624120</v>
      </c>
      <c r="K277" s="11" t="s">
        <v>1097</v>
      </c>
      <c r="L277" s="11" t="s">
        <v>1348</v>
      </c>
      <c r="M277" s="11" t="s">
        <v>1349</v>
      </c>
      <c r="N277" s="18">
        <v>2400000</v>
      </c>
      <c r="O277" s="11" t="s">
        <v>1671</v>
      </c>
      <c r="P277" s="8">
        <v>17</v>
      </c>
      <c r="Q277" s="8">
        <v>1</v>
      </c>
      <c r="R277" s="8">
        <v>124</v>
      </c>
      <c r="S277" s="8">
        <v>0</v>
      </c>
      <c r="T277" s="8">
        <v>25</v>
      </c>
      <c r="U277" s="8">
        <v>167</v>
      </c>
      <c r="V277" s="8">
        <v>157</v>
      </c>
      <c r="W277" s="8">
        <v>0</v>
      </c>
      <c r="X277" s="8">
        <v>0</v>
      </c>
      <c r="Y277" s="8">
        <v>91</v>
      </c>
      <c r="Z277" s="8">
        <v>0</v>
      </c>
      <c r="AA277" s="19">
        <v>0</v>
      </c>
      <c r="AB277" s="8">
        <v>0</v>
      </c>
      <c r="AC277" s="8">
        <v>0</v>
      </c>
      <c r="AD277" s="8">
        <v>0</v>
      </c>
      <c r="AE277" s="8">
        <v>0</v>
      </c>
      <c r="AF277" s="8">
        <v>91.017964071856284</v>
      </c>
      <c r="AG277" s="8" t="s">
        <v>1686</v>
      </c>
      <c r="AH277" s="8" t="s">
        <v>1687</v>
      </c>
      <c r="AI277" s="60">
        <v>0</v>
      </c>
      <c r="AJ277" s="60">
        <v>0</v>
      </c>
      <c r="AK277" s="60">
        <v>0</v>
      </c>
      <c r="AL277" s="60">
        <f>Table2[[#This Row],[Company Direct Land Through FY20]]+Table2[[#This Row],[Company Direct Land FY20 and After]]</f>
        <v>0</v>
      </c>
      <c r="AM277" s="60">
        <v>0</v>
      </c>
      <c r="AN277" s="60">
        <v>0</v>
      </c>
      <c r="AO277" s="60">
        <v>0</v>
      </c>
      <c r="AP277" s="60">
        <f>Table2[[#This Row],[Company Direct Building Through FY20]]+Table2[[#This Row],[Company Direct Building FY20 and After]]</f>
        <v>0</v>
      </c>
      <c r="AQ277" s="60">
        <v>0</v>
      </c>
      <c r="AR277" s="60">
        <v>1.3757999999999999</v>
      </c>
      <c r="AS277" s="60">
        <v>0</v>
      </c>
      <c r="AT277" s="60">
        <f>Table2[[#This Row],[Mortgage Recording Tax Through FY20]]+Table2[[#This Row],[Mortgage Recording Tax FY20 and After]]</f>
        <v>1.3757999999999999</v>
      </c>
      <c r="AU277" s="60">
        <v>0</v>
      </c>
      <c r="AV277" s="60">
        <v>0</v>
      </c>
      <c r="AW277" s="60">
        <v>0</v>
      </c>
      <c r="AX277" s="60">
        <f>Table2[[#This Row],[Pilot Savings Through FY20]]+Table2[[#This Row],[Pilot Savings FY20 and After]]</f>
        <v>0</v>
      </c>
      <c r="AY277" s="60">
        <v>0</v>
      </c>
      <c r="AZ277" s="60">
        <v>1.3757999999999999</v>
      </c>
      <c r="BA277" s="60">
        <v>0</v>
      </c>
      <c r="BB277" s="60">
        <f>Table2[[#This Row],[Mortgage Recording Tax Exemption Through FY20]]+Table2[[#This Row],[Indirect and Induced Land FY20]]</f>
        <v>51.445599999999999</v>
      </c>
      <c r="BC277" s="60">
        <v>50.069800000000001</v>
      </c>
      <c r="BD277" s="60">
        <v>361.2011</v>
      </c>
      <c r="BE277" s="60">
        <v>151.4873</v>
      </c>
      <c r="BF277" s="60">
        <f>Table2[[#This Row],[Indirect and Induced Land Through FY20]]+Table2[[#This Row],[Indirect and Induced Land FY20 and After]]</f>
        <v>512.6884</v>
      </c>
      <c r="BG277" s="60">
        <v>177.52019999999999</v>
      </c>
      <c r="BH277" s="60">
        <v>1280.6214</v>
      </c>
      <c r="BI277" s="60">
        <v>537.09130000000005</v>
      </c>
      <c r="BJ277" s="60">
        <f>Table2[[#This Row],[Indirect and Induced Building Through FY20]]+Table2[[#This Row],[Indirect and Induced Building FY20 and After]]</f>
        <v>1817.7127</v>
      </c>
      <c r="BK277" s="60">
        <v>227.59</v>
      </c>
      <c r="BL277" s="60">
        <v>1641.8225</v>
      </c>
      <c r="BM277" s="60">
        <v>688.57860000000005</v>
      </c>
      <c r="BN277" s="60">
        <f>Table2[[#This Row],[TOTAL Real Property Related Taxes Through FY20]]+Table2[[#This Row],[TOTAL Real Property Related Taxes FY20 and After]]</f>
        <v>2330.4011</v>
      </c>
      <c r="BO277" s="60">
        <v>217.8612</v>
      </c>
      <c r="BP277" s="60">
        <v>1603.8987999999999</v>
      </c>
      <c r="BQ277" s="60">
        <v>659.14350000000002</v>
      </c>
      <c r="BR277" s="60">
        <f>Table2[[#This Row],[Company Direct Through FY20]]+Table2[[#This Row],[Company Direct FY20 and After]]</f>
        <v>2263.0423000000001</v>
      </c>
      <c r="BS277" s="60">
        <v>0</v>
      </c>
      <c r="BT277" s="60">
        <v>0</v>
      </c>
      <c r="BU277" s="60">
        <v>0</v>
      </c>
      <c r="BV277" s="60">
        <f>Table2[[#This Row],[Sales Tax Exemption Through FY20]]+Table2[[#This Row],[Sales Tax Exemption FY20 and After]]</f>
        <v>0</v>
      </c>
      <c r="BW277" s="60">
        <v>0</v>
      </c>
      <c r="BX277" s="60">
        <v>0</v>
      </c>
      <c r="BY277" s="60">
        <v>0</v>
      </c>
      <c r="BZ277" s="60">
        <f>Table2[[#This Row],[Energy Tax Savings Through FY20]]+Table2[[#This Row],[Energy Tax Savings FY20 and After]]</f>
        <v>0</v>
      </c>
      <c r="CA277" s="60">
        <v>0.33339999999999997</v>
      </c>
      <c r="CB277" s="60">
        <v>4.4196</v>
      </c>
      <c r="CC277" s="60">
        <v>0.91249999999999998</v>
      </c>
      <c r="CD277" s="60">
        <f>Table2[[#This Row],[Tax Exempt Bond Savings Through FY20]]+Table2[[#This Row],[Tax Exempt Bond Savings FY20 and After]]</f>
        <v>5.3320999999999996</v>
      </c>
      <c r="CE277" s="60">
        <v>226.64519999999999</v>
      </c>
      <c r="CF277" s="60">
        <v>1839.3167000000001</v>
      </c>
      <c r="CG277" s="60">
        <v>685.71990000000005</v>
      </c>
      <c r="CH277" s="60">
        <f>Table2[[#This Row],[Indirect and Induced Through FY20]]+Table2[[#This Row],[Indirect and Induced FY20 and After]]</f>
        <v>2525.0366000000004</v>
      </c>
      <c r="CI277" s="60">
        <v>444.173</v>
      </c>
      <c r="CJ277" s="60">
        <v>3438.7959000000001</v>
      </c>
      <c r="CK277" s="60">
        <v>1343.9509</v>
      </c>
      <c r="CL277" s="60">
        <f>Table2[[#This Row],[TOTAL Income Consumption Use Taxes Through FY20]]+Table2[[#This Row],[TOTAL Income Consumption Use Taxes FY20 and After]]</f>
        <v>4782.7467999999999</v>
      </c>
      <c r="CM277" s="60">
        <v>0.33339999999999997</v>
      </c>
      <c r="CN277" s="60">
        <v>5.7953999999999999</v>
      </c>
      <c r="CO277" s="60">
        <v>0.91249999999999998</v>
      </c>
      <c r="CP277" s="60">
        <f>Table2[[#This Row],[Assistance Provided Through FY20]]+Table2[[#This Row],[Assistance Provided FY20 and After]]</f>
        <v>6.7078999999999995</v>
      </c>
      <c r="CQ277" s="60">
        <v>0</v>
      </c>
      <c r="CR277" s="60">
        <v>0</v>
      </c>
      <c r="CS277" s="60">
        <v>0</v>
      </c>
      <c r="CT277" s="60">
        <f>Table2[[#This Row],[Recapture Cancellation Reduction Amount Through FY20]]+Table2[[#This Row],[Recapture Cancellation Reduction Amount FY20 and After]]</f>
        <v>0</v>
      </c>
      <c r="CU277" s="60">
        <v>0</v>
      </c>
      <c r="CV277" s="60">
        <v>0</v>
      </c>
      <c r="CW277" s="60">
        <v>0</v>
      </c>
      <c r="CX277" s="60">
        <f>Table2[[#This Row],[Penalty Paid Through FY20]]+Table2[[#This Row],[Penalty Paid FY20 and After]]</f>
        <v>0</v>
      </c>
      <c r="CY277" s="60">
        <v>0.33339999999999997</v>
      </c>
      <c r="CZ277" s="60">
        <v>5.7953999999999999</v>
      </c>
      <c r="DA277" s="60">
        <v>0.91249999999999998</v>
      </c>
      <c r="DB277" s="60">
        <f>Table2[[#This Row],[TOTAL Assistance Net of Recapture Penalties Through FY20]]+Table2[[#This Row],[TOTAL Assistance Net of Recapture Penalties FY20 and After]]</f>
        <v>6.7078999999999995</v>
      </c>
      <c r="DC277" s="60">
        <v>217.8612</v>
      </c>
      <c r="DD277" s="60">
        <v>1605.2746</v>
      </c>
      <c r="DE277" s="60">
        <v>659.14350000000002</v>
      </c>
      <c r="DF277" s="60">
        <f>Table2[[#This Row],[Company Direct Tax Revenue Before Assistance Through FY20]]+Table2[[#This Row],[Company Direct Tax Revenue Before Assistance FY20 and After]]</f>
        <v>2264.4180999999999</v>
      </c>
      <c r="DG277" s="60">
        <v>454.23520000000002</v>
      </c>
      <c r="DH277" s="60">
        <v>3481.1392000000001</v>
      </c>
      <c r="DI277" s="60">
        <v>1374.2985000000001</v>
      </c>
      <c r="DJ277" s="60">
        <f>Table2[[#This Row],[Indirect and Induced Tax Revenues FY20 and After]]+Table2[[#This Row],[Indirect and Induced Tax Revenues Through FY20]]</f>
        <v>4855.4377000000004</v>
      </c>
      <c r="DK277" s="60">
        <v>672.09640000000002</v>
      </c>
      <c r="DL277" s="60">
        <v>5086.4138000000003</v>
      </c>
      <c r="DM277" s="60">
        <v>2033.442</v>
      </c>
      <c r="DN277" s="60">
        <f>Table2[[#This Row],[TOTAL Tax Revenues Before Assistance FY20 and After]]+Table2[[#This Row],[TOTAL Tax Revenues Before Assistance Through FY20]]</f>
        <v>7119.8558000000003</v>
      </c>
      <c r="DO277" s="60">
        <v>671.76300000000003</v>
      </c>
      <c r="DP277" s="60">
        <v>5080.6184000000003</v>
      </c>
      <c r="DQ277" s="60">
        <v>2032.5295000000001</v>
      </c>
      <c r="DR277" s="60">
        <f>Table2[[#This Row],[TOTAL Tax Revenues Net of Assistance Recapture and Penalty Through FY20]]+Table2[[#This Row],[TOTAL Tax Revenues Net of Assistance Recapture and Penalty FY20 and After]]</f>
        <v>7113.1478999999999</v>
      </c>
      <c r="DS277" s="60">
        <v>0</v>
      </c>
      <c r="DT277" s="60">
        <v>0</v>
      </c>
      <c r="DU277" s="60">
        <v>0</v>
      </c>
      <c r="DV277" s="60">
        <v>0</v>
      </c>
      <c r="DW277" s="74">
        <v>0</v>
      </c>
      <c r="DX277" s="74">
        <v>0</v>
      </c>
      <c r="DY277" s="74">
        <v>0</v>
      </c>
      <c r="DZ277" s="74">
        <v>167</v>
      </c>
      <c r="EA277" s="74">
        <v>0</v>
      </c>
      <c r="EB277" s="74">
        <v>0</v>
      </c>
      <c r="EC277" s="74">
        <v>0</v>
      </c>
      <c r="ED277" s="74">
        <v>167</v>
      </c>
      <c r="EE277" s="74">
        <v>0</v>
      </c>
      <c r="EF277" s="74">
        <v>0</v>
      </c>
      <c r="EG277" s="74">
        <v>0</v>
      </c>
      <c r="EH277" s="74">
        <v>100</v>
      </c>
      <c r="EI277" s="8">
        <f>Table2[[#This Row],[Total Industrial Employees FY20]]+Table2[[#This Row],[Total Restaurant Employees FY20]]+Table2[[#This Row],[Total Retail Employees FY20]]+Table2[[#This Row],[Total Other Employees FY20]]</f>
        <v>167</v>
      </c>
      <c r="EJ277" s="8">
        <f>Table2[[#This Row],[Number of Industrial Employees Earning More than Living Wage FY20]]+Table2[[#This Row],[Number of Restaurant Employees Earning More than Living Wage FY20]]+Table2[[#This Row],[Number of Retail Employees Earning More than Living Wage FY20]]+Table2[[#This Row],[Number of Other Employees Earning More than Living Wage FY20]]</f>
        <v>167</v>
      </c>
      <c r="EK277" s="72">
        <f>Table2[[#This Row],[Total Employees Earning More than Living Wage FY20]]/Table2[[#This Row],[Total Jobs FY20]]</f>
        <v>1</v>
      </c>
    </row>
    <row r="278" spans="1:141" x14ac:dyDescent="0.25">
      <c r="A278" s="9">
        <v>92963</v>
      </c>
      <c r="B278" s="11" t="s">
        <v>272</v>
      </c>
      <c r="C278" s="11" t="s">
        <v>726</v>
      </c>
      <c r="D278" s="11" t="s">
        <v>1044</v>
      </c>
      <c r="E278" s="15">
        <v>38</v>
      </c>
      <c r="F278" s="7">
        <v>623</v>
      </c>
      <c r="G278" s="7">
        <v>100</v>
      </c>
      <c r="H278" s="7">
        <v>109270</v>
      </c>
      <c r="I278" s="7">
        <v>85933</v>
      </c>
      <c r="J278" s="7">
        <v>335122</v>
      </c>
      <c r="K278" s="11" t="s">
        <v>1048</v>
      </c>
      <c r="L278" s="11" t="s">
        <v>1214</v>
      </c>
      <c r="M278" s="11" t="s">
        <v>1200</v>
      </c>
      <c r="N278" s="18">
        <v>10800000</v>
      </c>
      <c r="O278" s="11" t="s">
        <v>1666</v>
      </c>
      <c r="P278" s="8">
        <v>6</v>
      </c>
      <c r="Q278" s="8">
        <v>0</v>
      </c>
      <c r="R278" s="8">
        <v>73</v>
      </c>
      <c r="S278" s="8">
        <v>0</v>
      </c>
      <c r="T278" s="8">
        <v>0</v>
      </c>
      <c r="U278" s="8">
        <v>79</v>
      </c>
      <c r="V278" s="8">
        <v>76</v>
      </c>
      <c r="W278" s="8">
        <v>0</v>
      </c>
      <c r="X278" s="8">
        <v>0</v>
      </c>
      <c r="Y278" s="8">
        <v>36</v>
      </c>
      <c r="Z278" s="8">
        <v>18</v>
      </c>
      <c r="AA278" s="19">
        <v>0</v>
      </c>
      <c r="AB278" s="8">
        <v>0</v>
      </c>
      <c r="AC278" s="8">
        <v>0</v>
      </c>
      <c r="AD278" s="8">
        <v>0</v>
      </c>
      <c r="AE278" s="8">
        <v>0</v>
      </c>
      <c r="AF278" s="8">
        <v>89.87341772151899</v>
      </c>
      <c r="AG278" s="8" t="s">
        <v>1686</v>
      </c>
      <c r="AH278" s="8" t="s">
        <v>1687</v>
      </c>
      <c r="AI278" s="60">
        <v>91.903400000000005</v>
      </c>
      <c r="AJ278" s="60">
        <v>802.14290000000005</v>
      </c>
      <c r="AK278" s="60">
        <v>261.28460000000001</v>
      </c>
      <c r="AL278" s="60">
        <f>Table2[[#This Row],[Company Direct Land Through FY20]]+Table2[[#This Row],[Company Direct Land FY20 and After]]</f>
        <v>1063.4275</v>
      </c>
      <c r="AM278" s="60">
        <v>387.846</v>
      </c>
      <c r="AN278" s="60">
        <v>1640.5852</v>
      </c>
      <c r="AO278" s="60">
        <v>1102.6610000000001</v>
      </c>
      <c r="AP278" s="60">
        <f>Table2[[#This Row],[Company Direct Building Through FY20]]+Table2[[#This Row],[Company Direct Building FY20 and After]]</f>
        <v>2743.2462</v>
      </c>
      <c r="AQ278" s="60">
        <v>0</v>
      </c>
      <c r="AR278" s="60">
        <v>134.7456</v>
      </c>
      <c r="AS278" s="60">
        <v>0</v>
      </c>
      <c r="AT278" s="60">
        <f>Table2[[#This Row],[Mortgage Recording Tax Through FY20]]+Table2[[#This Row],[Mortgage Recording Tax FY20 and After]]</f>
        <v>134.7456</v>
      </c>
      <c r="AU278" s="60">
        <v>275.48570000000001</v>
      </c>
      <c r="AV278" s="60">
        <v>1281.9242999999999</v>
      </c>
      <c r="AW278" s="60">
        <v>783.21669999999995</v>
      </c>
      <c r="AX278" s="60">
        <f>Table2[[#This Row],[Pilot Savings Through FY20]]+Table2[[#This Row],[Pilot Savings FY20 and After]]</f>
        <v>2065.1409999999996</v>
      </c>
      <c r="AY278" s="60">
        <v>0</v>
      </c>
      <c r="AZ278" s="60">
        <v>134.7456</v>
      </c>
      <c r="BA278" s="60">
        <v>0</v>
      </c>
      <c r="BB278" s="60">
        <f>Table2[[#This Row],[Mortgage Recording Tax Exemption Through FY20]]+Table2[[#This Row],[Indirect and Induced Land FY20]]</f>
        <v>199.595</v>
      </c>
      <c r="BC278" s="60">
        <v>64.849400000000003</v>
      </c>
      <c r="BD278" s="60">
        <v>530.13030000000003</v>
      </c>
      <c r="BE278" s="60">
        <v>184.36930000000001</v>
      </c>
      <c r="BF278" s="60">
        <f>Table2[[#This Row],[Indirect and Induced Land Through FY20]]+Table2[[#This Row],[Indirect and Induced Land FY20 and After]]</f>
        <v>714.4996000000001</v>
      </c>
      <c r="BG278" s="60">
        <v>229.92070000000001</v>
      </c>
      <c r="BH278" s="60">
        <v>1879.5528999999999</v>
      </c>
      <c r="BI278" s="60">
        <v>653.67349999999999</v>
      </c>
      <c r="BJ278" s="60">
        <f>Table2[[#This Row],[Indirect and Induced Building Through FY20]]+Table2[[#This Row],[Indirect and Induced Building FY20 and After]]</f>
        <v>2533.2264</v>
      </c>
      <c r="BK278" s="60">
        <v>499.03379999999999</v>
      </c>
      <c r="BL278" s="60">
        <v>3570.4870000000001</v>
      </c>
      <c r="BM278" s="60">
        <v>1418.7717</v>
      </c>
      <c r="BN278" s="60">
        <f>Table2[[#This Row],[TOTAL Real Property Related Taxes Through FY20]]+Table2[[#This Row],[TOTAL Real Property Related Taxes FY20 and After]]</f>
        <v>4989.2587000000003</v>
      </c>
      <c r="BO278" s="60">
        <v>942.63819999999998</v>
      </c>
      <c r="BP278" s="60">
        <v>8008.2066000000004</v>
      </c>
      <c r="BQ278" s="60">
        <v>2679.9564</v>
      </c>
      <c r="BR278" s="60">
        <f>Table2[[#This Row],[Company Direct Through FY20]]+Table2[[#This Row],[Company Direct FY20 and After]]</f>
        <v>10688.163</v>
      </c>
      <c r="BS278" s="60">
        <v>0</v>
      </c>
      <c r="BT278" s="60">
        <v>8.4818999999999996</v>
      </c>
      <c r="BU278" s="60">
        <v>0</v>
      </c>
      <c r="BV278" s="60">
        <f>Table2[[#This Row],[Sales Tax Exemption Through FY20]]+Table2[[#This Row],[Sales Tax Exemption FY20 and After]]</f>
        <v>8.4818999999999996</v>
      </c>
      <c r="BW278" s="60">
        <v>0</v>
      </c>
      <c r="BX278" s="60">
        <v>1.8365</v>
      </c>
      <c r="BY278" s="60">
        <v>0</v>
      </c>
      <c r="BZ278" s="60">
        <f>Table2[[#This Row],[Energy Tax Savings Through FY20]]+Table2[[#This Row],[Energy Tax Savings FY20 and After]]</f>
        <v>1.8365</v>
      </c>
      <c r="CA278" s="60">
        <v>0</v>
      </c>
      <c r="CB278" s="60">
        <v>0</v>
      </c>
      <c r="CC278" s="60">
        <v>0</v>
      </c>
      <c r="CD278" s="60">
        <f>Table2[[#This Row],[Tax Exempt Bond Savings Through FY20]]+Table2[[#This Row],[Tax Exempt Bond Savings FY20 and After]]</f>
        <v>0</v>
      </c>
      <c r="CE278" s="60">
        <v>319.57530000000003</v>
      </c>
      <c r="CF278" s="60">
        <v>3276.9249</v>
      </c>
      <c r="CG278" s="60">
        <v>908.56460000000004</v>
      </c>
      <c r="CH278" s="60">
        <f>Table2[[#This Row],[Indirect and Induced Through FY20]]+Table2[[#This Row],[Indirect and Induced FY20 and After]]</f>
        <v>4185.4894999999997</v>
      </c>
      <c r="CI278" s="60">
        <v>1262.2135000000001</v>
      </c>
      <c r="CJ278" s="60">
        <v>11274.813099999999</v>
      </c>
      <c r="CK278" s="60">
        <v>3588.5210000000002</v>
      </c>
      <c r="CL278" s="60">
        <f>Table2[[#This Row],[TOTAL Income Consumption Use Taxes Through FY20]]+Table2[[#This Row],[TOTAL Income Consumption Use Taxes FY20 and After]]</f>
        <v>14863.3341</v>
      </c>
      <c r="CM278" s="60">
        <v>275.48570000000001</v>
      </c>
      <c r="CN278" s="60">
        <v>1426.9883</v>
      </c>
      <c r="CO278" s="60">
        <v>783.21669999999995</v>
      </c>
      <c r="CP278" s="60">
        <f>Table2[[#This Row],[Assistance Provided Through FY20]]+Table2[[#This Row],[Assistance Provided FY20 and After]]</f>
        <v>2210.2049999999999</v>
      </c>
      <c r="CQ278" s="60">
        <v>0</v>
      </c>
      <c r="CR278" s="60">
        <v>0</v>
      </c>
      <c r="CS278" s="60">
        <v>0</v>
      </c>
      <c r="CT278" s="60">
        <f>Table2[[#This Row],[Recapture Cancellation Reduction Amount Through FY20]]+Table2[[#This Row],[Recapture Cancellation Reduction Amount FY20 and After]]</f>
        <v>0</v>
      </c>
      <c r="CU278" s="60">
        <v>0</v>
      </c>
      <c r="CV278" s="60">
        <v>0</v>
      </c>
      <c r="CW278" s="60">
        <v>0</v>
      </c>
      <c r="CX278" s="60">
        <f>Table2[[#This Row],[Penalty Paid Through FY20]]+Table2[[#This Row],[Penalty Paid FY20 and After]]</f>
        <v>0</v>
      </c>
      <c r="CY278" s="60">
        <v>275.48570000000001</v>
      </c>
      <c r="CZ278" s="60">
        <v>1426.9883</v>
      </c>
      <c r="DA278" s="60">
        <v>783.21669999999995</v>
      </c>
      <c r="DB278" s="60">
        <f>Table2[[#This Row],[TOTAL Assistance Net of Recapture Penalties Through FY20]]+Table2[[#This Row],[TOTAL Assistance Net of Recapture Penalties FY20 and After]]</f>
        <v>2210.2049999999999</v>
      </c>
      <c r="DC278" s="60">
        <v>1422.3876</v>
      </c>
      <c r="DD278" s="60">
        <v>10585.6803</v>
      </c>
      <c r="DE278" s="60">
        <v>4043.902</v>
      </c>
      <c r="DF278" s="60">
        <f>Table2[[#This Row],[Company Direct Tax Revenue Before Assistance Through FY20]]+Table2[[#This Row],[Company Direct Tax Revenue Before Assistance FY20 and After]]</f>
        <v>14629.5823</v>
      </c>
      <c r="DG278" s="60">
        <v>614.34540000000004</v>
      </c>
      <c r="DH278" s="60">
        <v>5686.6081000000004</v>
      </c>
      <c r="DI278" s="60">
        <v>1746.6074000000001</v>
      </c>
      <c r="DJ278" s="60">
        <f>Table2[[#This Row],[Indirect and Induced Tax Revenues FY20 and After]]+Table2[[#This Row],[Indirect and Induced Tax Revenues Through FY20]]</f>
        <v>7433.2155000000002</v>
      </c>
      <c r="DK278" s="60">
        <v>2036.7329999999999</v>
      </c>
      <c r="DL278" s="60">
        <v>16272.288399999999</v>
      </c>
      <c r="DM278" s="60">
        <v>5790.5093999999999</v>
      </c>
      <c r="DN278" s="60">
        <f>Table2[[#This Row],[TOTAL Tax Revenues Before Assistance FY20 and After]]+Table2[[#This Row],[TOTAL Tax Revenues Before Assistance Through FY20]]</f>
        <v>22062.7978</v>
      </c>
      <c r="DO278" s="60">
        <v>1761.2473</v>
      </c>
      <c r="DP278" s="60">
        <v>14845.3001</v>
      </c>
      <c r="DQ278" s="60">
        <v>5007.2927</v>
      </c>
      <c r="DR278" s="60">
        <f>Table2[[#This Row],[TOTAL Tax Revenues Net of Assistance Recapture and Penalty Through FY20]]+Table2[[#This Row],[TOTAL Tax Revenues Net of Assistance Recapture and Penalty FY20 and After]]</f>
        <v>19852.592799999999</v>
      </c>
      <c r="DS278" s="60">
        <v>0</v>
      </c>
      <c r="DT278" s="60">
        <v>0</v>
      </c>
      <c r="DU278" s="60">
        <v>0</v>
      </c>
      <c r="DV278" s="60">
        <v>0</v>
      </c>
      <c r="DW278" s="74">
        <v>0</v>
      </c>
      <c r="DX278" s="74">
        <v>0</v>
      </c>
      <c r="DY278" s="74">
        <v>0</v>
      </c>
      <c r="DZ278" s="74">
        <v>79</v>
      </c>
      <c r="EA278" s="74">
        <v>0</v>
      </c>
      <c r="EB278" s="74">
        <v>0</v>
      </c>
      <c r="EC278" s="74">
        <v>0</v>
      </c>
      <c r="ED278" s="74">
        <v>79</v>
      </c>
      <c r="EE278" s="74">
        <v>0</v>
      </c>
      <c r="EF278" s="74">
        <v>0</v>
      </c>
      <c r="EG278" s="74">
        <v>0</v>
      </c>
      <c r="EH278" s="74">
        <v>100</v>
      </c>
      <c r="EI278" s="8">
        <f>Table2[[#This Row],[Total Industrial Employees FY20]]+Table2[[#This Row],[Total Restaurant Employees FY20]]+Table2[[#This Row],[Total Retail Employees FY20]]+Table2[[#This Row],[Total Other Employees FY20]]</f>
        <v>79</v>
      </c>
      <c r="EJ278" s="8">
        <f>Table2[[#This Row],[Number of Industrial Employees Earning More than Living Wage FY20]]+Table2[[#This Row],[Number of Restaurant Employees Earning More than Living Wage FY20]]+Table2[[#This Row],[Number of Retail Employees Earning More than Living Wage FY20]]+Table2[[#This Row],[Number of Other Employees Earning More than Living Wage FY20]]</f>
        <v>79</v>
      </c>
      <c r="EK278" s="72">
        <f>Table2[[#This Row],[Total Employees Earning More than Living Wage FY20]]/Table2[[#This Row],[Total Jobs FY20]]</f>
        <v>1</v>
      </c>
    </row>
    <row r="279" spans="1:141" x14ac:dyDescent="0.25">
      <c r="A279" s="9">
        <v>93965</v>
      </c>
      <c r="B279" s="11" t="s">
        <v>428</v>
      </c>
      <c r="C279" s="11" t="s">
        <v>881</v>
      </c>
      <c r="D279" s="11" t="s">
        <v>1046</v>
      </c>
      <c r="E279" s="15">
        <v>3</v>
      </c>
      <c r="F279" s="7">
        <v>526</v>
      </c>
      <c r="G279" s="7">
        <v>18</v>
      </c>
      <c r="H279" s="7">
        <v>21396</v>
      </c>
      <c r="I279" s="7">
        <v>80101</v>
      </c>
      <c r="J279" s="7">
        <v>611110</v>
      </c>
      <c r="K279" s="11" t="s">
        <v>1097</v>
      </c>
      <c r="L279" s="11" t="s">
        <v>1419</v>
      </c>
      <c r="M279" s="11" t="s">
        <v>1414</v>
      </c>
      <c r="N279" s="18">
        <v>9650000</v>
      </c>
      <c r="O279" s="11" t="s">
        <v>1671</v>
      </c>
      <c r="P279" s="8">
        <v>29</v>
      </c>
      <c r="Q279" s="8">
        <v>0</v>
      </c>
      <c r="R279" s="8">
        <v>143</v>
      </c>
      <c r="S279" s="8">
        <v>0</v>
      </c>
      <c r="T279" s="8">
        <v>0</v>
      </c>
      <c r="U279" s="8">
        <v>172</v>
      </c>
      <c r="V279" s="8">
        <v>157</v>
      </c>
      <c r="W279" s="8">
        <v>0</v>
      </c>
      <c r="X279" s="8">
        <v>0</v>
      </c>
      <c r="Y279" s="8">
        <v>152</v>
      </c>
      <c r="Z279" s="8">
        <v>9</v>
      </c>
      <c r="AA279" s="19">
        <v>0</v>
      </c>
      <c r="AB279" s="8">
        <v>0</v>
      </c>
      <c r="AC279" s="8">
        <v>0</v>
      </c>
      <c r="AD279" s="8">
        <v>0</v>
      </c>
      <c r="AE279" s="8">
        <v>0</v>
      </c>
      <c r="AF279" s="8">
        <v>98.837209302325576</v>
      </c>
      <c r="AG279" s="8" t="s">
        <v>1686</v>
      </c>
      <c r="AH279" s="8" t="s">
        <v>1686</v>
      </c>
      <c r="AI279" s="60">
        <v>0</v>
      </c>
      <c r="AJ279" s="60">
        <v>0</v>
      </c>
      <c r="AK279" s="60">
        <v>0</v>
      </c>
      <c r="AL279" s="60">
        <f>Table2[[#This Row],[Company Direct Land Through FY20]]+Table2[[#This Row],[Company Direct Land FY20 and After]]</f>
        <v>0</v>
      </c>
      <c r="AM279" s="60">
        <v>0</v>
      </c>
      <c r="AN279" s="60">
        <v>0</v>
      </c>
      <c r="AO279" s="60">
        <v>0</v>
      </c>
      <c r="AP279" s="60">
        <f>Table2[[#This Row],[Company Direct Building Through FY20]]+Table2[[#This Row],[Company Direct Building FY20 and After]]</f>
        <v>0</v>
      </c>
      <c r="AQ279" s="60">
        <v>0</v>
      </c>
      <c r="AR279" s="60">
        <v>161.5796</v>
      </c>
      <c r="AS279" s="60">
        <v>0</v>
      </c>
      <c r="AT279" s="60">
        <f>Table2[[#This Row],[Mortgage Recording Tax Through FY20]]+Table2[[#This Row],[Mortgage Recording Tax FY20 and After]]</f>
        <v>161.5796</v>
      </c>
      <c r="AU279" s="60">
        <v>0</v>
      </c>
      <c r="AV279" s="60">
        <v>0</v>
      </c>
      <c r="AW279" s="60">
        <v>0</v>
      </c>
      <c r="AX279" s="60">
        <f>Table2[[#This Row],[Pilot Savings Through FY20]]+Table2[[#This Row],[Pilot Savings FY20 and After]]</f>
        <v>0</v>
      </c>
      <c r="AY279" s="60">
        <v>0</v>
      </c>
      <c r="AZ279" s="60">
        <v>161.5796</v>
      </c>
      <c r="BA279" s="60">
        <v>0</v>
      </c>
      <c r="BB279" s="60">
        <f>Table2[[#This Row],[Mortgage Recording Tax Exemption Through FY20]]+Table2[[#This Row],[Indirect and Induced Land FY20]]</f>
        <v>224.5034</v>
      </c>
      <c r="BC279" s="60">
        <v>62.9238</v>
      </c>
      <c r="BD279" s="60">
        <v>436.83960000000002</v>
      </c>
      <c r="BE279" s="60">
        <v>768.82380000000001</v>
      </c>
      <c r="BF279" s="60">
        <f>Table2[[#This Row],[Indirect and Induced Land Through FY20]]+Table2[[#This Row],[Indirect and Induced Land FY20 and After]]</f>
        <v>1205.6633999999999</v>
      </c>
      <c r="BG279" s="60">
        <v>223.0934</v>
      </c>
      <c r="BH279" s="60">
        <v>1548.7953</v>
      </c>
      <c r="BI279" s="60">
        <v>2725.8294999999998</v>
      </c>
      <c r="BJ279" s="60">
        <f>Table2[[#This Row],[Indirect and Induced Building Through FY20]]+Table2[[#This Row],[Indirect and Induced Building FY20 and After]]</f>
        <v>4274.6247999999996</v>
      </c>
      <c r="BK279" s="60">
        <v>286.0172</v>
      </c>
      <c r="BL279" s="60">
        <v>1985.6349</v>
      </c>
      <c r="BM279" s="60">
        <v>3494.6532999999999</v>
      </c>
      <c r="BN279" s="60">
        <f>Table2[[#This Row],[TOTAL Real Property Related Taxes Through FY20]]+Table2[[#This Row],[TOTAL Real Property Related Taxes FY20 and After]]</f>
        <v>5480.2882</v>
      </c>
      <c r="BO279" s="60">
        <v>264.06040000000002</v>
      </c>
      <c r="BP279" s="60">
        <v>1822.9918</v>
      </c>
      <c r="BQ279" s="60">
        <v>3226.3761</v>
      </c>
      <c r="BR279" s="60">
        <f>Table2[[#This Row],[Company Direct Through FY20]]+Table2[[#This Row],[Company Direct FY20 and After]]</f>
        <v>5049.3679000000002</v>
      </c>
      <c r="BS279" s="60">
        <v>0</v>
      </c>
      <c r="BT279" s="60">
        <v>0</v>
      </c>
      <c r="BU279" s="60">
        <v>0</v>
      </c>
      <c r="BV279" s="60">
        <f>Table2[[#This Row],[Sales Tax Exemption Through FY20]]+Table2[[#This Row],[Sales Tax Exemption FY20 and After]]</f>
        <v>0</v>
      </c>
      <c r="BW279" s="60">
        <v>0</v>
      </c>
      <c r="BX279" s="60">
        <v>0</v>
      </c>
      <c r="BY279" s="60">
        <v>0</v>
      </c>
      <c r="BZ279" s="60">
        <f>Table2[[#This Row],[Energy Tax Savings Through FY20]]+Table2[[#This Row],[Energy Tax Savings FY20 and After]]</f>
        <v>0</v>
      </c>
      <c r="CA279" s="60">
        <v>4.1494999999999997</v>
      </c>
      <c r="CB279" s="60">
        <v>23.960899999999999</v>
      </c>
      <c r="CC279" s="60">
        <v>35.375900000000001</v>
      </c>
      <c r="CD279" s="60">
        <f>Table2[[#This Row],[Tax Exempt Bond Savings Through FY20]]+Table2[[#This Row],[Tax Exempt Bond Savings FY20 and After]]</f>
        <v>59.336799999999997</v>
      </c>
      <c r="CE279" s="60">
        <v>255.01400000000001</v>
      </c>
      <c r="CF279" s="60">
        <v>1984.7664</v>
      </c>
      <c r="CG279" s="60">
        <v>3115.8451</v>
      </c>
      <c r="CH279" s="60">
        <f>Table2[[#This Row],[Indirect and Induced Through FY20]]+Table2[[#This Row],[Indirect and Induced FY20 and After]]</f>
        <v>5100.6115</v>
      </c>
      <c r="CI279" s="60">
        <v>514.92489999999998</v>
      </c>
      <c r="CJ279" s="60">
        <v>3783.7973000000002</v>
      </c>
      <c r="CK279" s="60">
        <v>6306.8453</v>
      </c>
      <c r="CL279" s="60">
        <f>Table2[[#This Row],[TOTAL Income Consumption Use Taxes Through FY20]]+Table2[[#This Row],[TOTAL Income Consumption Use Taxes FY20 and After]]</f>
        <v>10090.642599999999</v>
      </c>
      <c r="CM279" s="60">
        <v>4.1494999999999997</v>
      </c>
      <c r="CN279" s="60">
        <v>185.54050000000001</v>
      </c>
      <c r="CO279" s="60">
        <v>35.375900000000001</v>
      </c>
      <c r="CP279" s="60">
        <f>Table2[[#This Row],[Assistance Provided Through FY20]]+Table2[[#This Row],[Assistance Provided FY20 and After]]</f>
        <v>220.91640000000001</v>
      </c>
      <c r="CQ279" s="60">
        <v>0</v>
      </c>
      <c r="CR279" s="60">
        <v>0</v>
      </c>
      <c r="CS279" s="60">
        <v>0</v>
      </c>
      <c r="CT279" s="60">
        <f>Table2[[#This Row],[Recapture Cancellation Reduction Amount Through FY20]]+Table2[[#This Row],[Recapture Cancellation Reduction Amount FY20 and After]]</f>
        <v>0</v>
      </c>
      <c r="CU279" s="60">
        <v>0</v>
      </c>
      <c r="CV279" s="60">
        <v>0</v>
      </c>
      <c r="CW279" s="60">
        <v>0</v>
      </c>
      <c r="CX279" s="60">
        <f>Table2[[#This Row],[Penalty Paid Through FY20]]+Table2[[#This Row],[Penalty Paid FY20 and After]]</f>
        <v>0</v>
      </c>
      <c r="CY279" s="60">
        <v>4.1494999999999997</v>
      </c>
      <c r="CZ279" s="60">
        <v>185.54050000000001</v>
      </c>
      <c r="DA279" s="60">
        <v>35.375900000000001</v>
      </c>
      <c r="DB279" s="60">
        <f>Table2[[#This Row],[TOTAL Assistance Net of Recapture Penalties Through FY20]]+Table2[[#This Row],[TOTAL Assistance Net of Recapture Penalties FY20 and After]]</f>
        <v>220.91640000000001</v>
      </c>
      <c r="DC279" s="60">
        <v>264.06040000000002</v>
      </c>
      <c r="DD279" s="60">
        <v>1984.5714</v>
      </c>
      <c r="DE279" s="60">
        <v>3226.3761</v>
      </c>
      <c r="DF279" s="60">
        <f>Table2[[#This Row],[Company Direct Tax Revenue Before Assistance Through FY20]]+Table2[[#This Row],[Company Direct Tax Revenue Before Assistance FY20 and After]]</f>
        <v>5210.9475000000002</v>
      </c>
      <c r="DG279" s="60">
        <v>541.03120000000001</v>
      </c>
      <c r="DH279" s="60">
        <v>3970.4013</v>
      </c>
      <c r="DI279" s="60">
        <v>6610.4984000000004</v>
      </c>
      <c r="DJ279" s="60">
        <f>Table2[[#This Row],[Indirect and Induced Tax Revenues FY20 and After]]+Table2[[#This Row],[Indirect and Induced Tax Revenues Through FY20]]</f>
        <v>10580.8997</v>
      </c>
      <c r="DK279" s="60">
        <v>805.09159999999997</v>
      </c>
      <c r="DL279" s="60">
        <v>5954.9727000000003</v>
      </c>
      <c r="DM279" s="60">
        <v>9836.8744999999999</v>
      </c>
      <c r="DN279" s="60">
        <f>Table2[[#This Row],[TOTAL Tax Revenues Before Assistance FY20 and After]]+Table2[[#This Row],[TOTAL Tax Revenues Before Assistance Through FY20]]</f>
        <v>15791.8472</v>
      </c>
      <c r="DO279" s="60">
        <v>800.94209999999998</v>
      </c>
      <c r="DP279" s="60">
        <v>5769.4322000000002</v>
      </c>
      <c r="DQ279" s="60">
        <v>9801.4986000000008</v>
      </c>
      <c r="DR279" s="60">
        <f>Table2[[#This Row],[TOTAL Tax Revenues Net of Assistance Recapture and Penalty Through FY20]]+Table2[[#This Row],[TOTAL Tax Revenues Net of Assistance Recapture and Penalty FY20 and After]]</f>
        <v>15570.930800000002</v>
      </c>
      <c r="DS279" s="60">
        <v>0</v>
      </c>
      <c r="DT279" s="60">
        <v>0</v>
      </c>
      <c r="DU279" s="60">
        <v>0</v>
      </c>
      <c r="DV279" s="60">
        <v>0</v>
      </c>
      <c r="DW279" s="74">
        <v>0</v>
      </c>
      <c r="DX279" s="74">
        <v>0</v>
      </c>
      <c r="DY279" s="74">
        <v>0</v>
      </c>
      <c r="DZ279" s="74">
        <v>172</v>
      </c>
      <c r="EA279" s="74">
        <v>0</v>
      </c>
      <c r="EB279" s="74">
        <v>0</v>
      </c>
      <c r="EC279" s="74">
        <v>0</v>
      </c>
      <c r="ED279" s="74">
        <v>172</v>
      </c>
      <c r="EE279" s="74">
        <v>0</v>
      </c>
      <c r="EF279" s="74">
        <v>0</v>
      </c>
      <c r="EG279" s="74">
        <v>0</v>
      </c>
      <c r="EH279" s="74">
        <v>100</v>
      </c>
      <c r="EI279" s="8">
        <f>Table2[[#This Row],[Total Industrial Employees FY20]]+Table2[[#This Row],[Total Restaurant Employees FY20]]+Table2[[#This Row],[Total Retail Employees FY20]]+Table2[[#This Row],[Total Other Employees FY20]]</f>
        <v>172</v>
      </c>
      <c r="EJ279" s="8">
        <f>Table2[[#This Row],[Number of Industrial Employees Earning More than Living Wage FY20]]+Table2[[#This Row],[Number of Restaurant Employees Earning More than Living Wage FY20]]+Table2[[#This Row],[Number of Retail Employees Earning More than Living Wage FY20]]+Table2[[#This Row],[Number of Other Employees Earning More than Living Wage FY20]]</f>
        <v>172</v>
      </c>
      <c r="EK279" s="72">
        <f>Table2[[#This Row],[Total Employees Earning More than Living Wage FY20]]/Table2[[#This Row],[Total Jobs FY20]]</f>
        <v>1</v>
      </c>
    </row>
    <row r="280" spans="1:141" x14ac:dyDescent="0.25">
      <c r="A280" s="9">
        <v>94069</v>
      </c>
      <c r="B280" s="11" t="s">
        <v>478</v>
      </c>
      <c r="C280" s="11" t="s">
        <v>930</v>
      </c>
      <c r="D280" s="11" t="s">
        <v>1043</v>
      </c>
      <c r="E280" s="15">
        <v>17</v>
      </c>
      <c r="F280" s="7">
        <v>2771</v>
      </c>
      <c r="G280" s="7">
        <v>177</v>
      </c>
      <c r="H280" s="7">
        <v>11388</v>
      </c>
      <c r="I280" s="7">
        <v>11367</v>
      </c>
      <c r="J280" s="7">
        <v>311710</v>
      </c>
      <c r="K280" s="11" t="s">
        <v>1048</v>
      </c>
      <c r="L280" s="11" t="s">
        <v>1485</v>
      </c>
      <c r="M280" s="11" t="s">
        <v>1456</v>
      </c>
      <c r="N280" s="18">
        <v>7350000</v>
      </c>
      <c r="O280" s="11" t="s">
        <v>1658</v>
      </c>
      <c r="P280" s="8">
        <v>16</v>
      </c>
      <c r="Q280" s="8">
        <v>0</v>
      </c>
      <c r="R280" s="8">
        <v>20</v>
      </c>
      <c r="S280" s="8">
        <v>0</v>
      </c>
      <c r="T280" s="8">
        <v>0</v>
      </c>
      <c r="U280" s="8">
        <v>36</v>
      </c>
      <c r="V280" s="8">
        <v>28</v>
      </c>
      <c r="W280" s="8">
        <v>0</v>
      </c>
      <c r="X280" s="8">
        <v>0</v>
      </c>
      <c r="Y280" s="8">
        <v>64</v>
      </c>
      <c r="Z280" s="8">
        <v>21</v>
      </c>
      <c r="AA280" s="19">
        <v>18</v>
      </c>
      <c r="AB280" s="8">
        <v>0</v>
      </c>
      <c r="AC280" s="8">
        <v>16</v>
      </c>
      <c r="AD280" s="8">
        <v>36</v>
      </c>
      <c r="AE280" s="8">
        <v>30</v>
      </c>
      <c r="AF280" s="8">
        <v>75</v>
      </c>
      <c r="AG280" s="8" t="s">
        <v>1686</v>
      </c>
      <c r="AH280" s="8" t="s">
        <v>1687</v>
      </c>
      <c r="AI280" s="60">
        <v>15.577299999999999</v>
      </c>
      <c r="AJ280" s="60">
        <v>87.640900000000002</v>
      </c>
      <c r="AK280" s="60">
        <v>183.33850000000001</v>
      </c>
      <c r="AL280" s="60">
        <f>Table2[[#This Row],[Company Direct Land Through FY20]]+Table2[[#This Row],[Company Direct Land FY20 and After]]</f>
        <v>270.9794</v>
      </c>
      <c r="AM280" s="60">
        <v>68.174599999999998</v>
      </c>
      <c r="AN280" s="60">
        <v>215.32220000000001</v>
      </c>
      <c r="AO280" s="60">
        <v>802.38720000000001</v>
      </c>
      <c r="AP280" s="60">
        <f>Table2[[#This Row],[Company Direct Building Through FY20]]+Table2[[#This Row],[Company Direct Building FY20 and After]]</f>
        <v>1017.7094</v>
      </c>
      <c r="AQ280" s="60">
        <v>0</v>
      </c>
      <c r="AR280" s="60">
        <v>58.558500000000002</v>
      </c>
      <c r="AS280" s="60">
        <v>0</v>
      </c>
      <c r="AT280" s="60">
        <f>Table2[[#This Row],[Mortgage Recording Tax Through FY20]]+Table2[[#This Row],[Mortgage Recording Tax FY20 and After]]</f>
        <v>58.558500000000002</v>
      </c>
      <c r="AU280" s="60">
        <v>39.3857</v>
      </c>
      <c r="AV280" s="60">
        <v>104.68989999999999</v>
      </c>
      <c r="AW280" s="60">
        <v>463.55369999999999</v>
      </c>
      <c r="AX280" s="60">
        <f>Table2[[#This Row],[Pilot Savings Through FY20]]+Table2[[#This Row],[Pilot Savings FY20 and After]]</f>
        <v>568.24360000000001</v>
      </c>
      <c r="AY280" s="60">
        <v>0</v>
      </c>
      <c r="AZ280" s="60">
        <v>58.558500000000002</v>
      </c>
      <c r="BA280" s="60">
        <v>0</v>
      </c>
      <c r="BB280" s="60">
        <f>Table2[[#This Row],[Mortgage Recording Tax Exemption Through FY20]]+Table2[[#This Row],[Indirect and Induced Land FY20]]</f>
        <v>76.786000000000001</v>
      </c>
      <c r="BC280" s="60">
        <v>18.227499999999999</v>
      </c>
      <c r="BD280" s="60">
        <v>296.12259999999998</v>
      </c>
      <c r="BE280" s="60">
        <v>214.5307</v>
      </c>
      <c r="BF280" s="60">
        <f>Table2[[#This Row],[Indirect and Induced Land Through FY20]]+Table2[[#This Row],[Indirect and Induced Land FY20 and After]]</f>
        <v>510.65329999999994</v>
      </c>
      <c r="BG280" s="60">
        <v>64.624799999999993</v>
      </c>
      <c r="BH280" s="60">
        <v>1049.8887999999999</v>
      </c>
      <c r="BI280" s="60">
        <v>760.60770000000002</v>
      </c>
      <c r="BJ280" s="60">
        <f>Table2[[#This Row],[Indirect and Induced Building Through FY20]]+Table2[[#This Row],[Indirect and Induced Building FY20 and After]]</f>
        <v>1810.4965</v>
      </c>
      <c r="BK280" s="60">
        <v>127.21850000000001</v>
      </c>
      <c r="BL280" s="60">
        <v>1544.2846</v>
      </c>
      <c r="BM280" s="60">
        <v>1497.3104000000001</v>
      </c>
      <c r="BN280" s="60">
        <f>Table2[[#This Row],[TOTAL Real Property Related Taxes Through FY20]]+Table2[[#This Row],[TOTAL Real Property Related Taxes FY20 and After]]</f>
        <v>3041.5950000000003</v>
      </c>
      <c r="BO280" s="60">
        <v>314.96609999999998</v>
      </c>
      <c r="BP280" s="60">
        <v>5148.0255999999999</v>
      </c>
      <c r="BQ280" s="60">
        <v>3707.0230999999999</v>
      </c>
      <c r="BR280" s="60">
        <f>Table2[[#This Row],[Company Direct Through FY20]]+Table2[[#This Row],[Company Direct FY20 and After]]</f>
        <v>8855.0486999999994</v>
      </c>
      <c r="BS280" s="60">
        <v>0</v>
      </c>
      <c r="BT280" s="60">
        <v>3.7770999999999999</v>
      </c>
      <c r="BU280" s="60">
        <v>0</v>
      </c>
      <c r="BV280" s="60">
        <f>Table2[[#This Row],[Sales Tax Exemption Through FY20]]+Table2[[#This Row],[Sales Tax Exemption FY20 and After]]</f>
        <v>3.7770999999999999</v>
      </c>
      <c r="BW280" s="60">
        <v>0</v>
      </c>
      <c r="BX280" s="60">
        <v>0</v>
      </c>
      <c r="BY280" s="60">
        <v>0</v>
      </c>
      <c r="BZ280" s="60">
        <f>Table2[[#This Row],[Energy Tax Savings Through FY20]]+Table2[[#This Row],[Energy Tax Savings FY20 and After]]</f>
        <v>0</v>
      </c>
      <c r="CA280" s="60">
        <v>0</v>
      </c>
      <c r="CB280" s="60">
        <v>0</v>
      </c>
      <c r="CC280" s="60">
        <v>0</v>
      </c>
      <c r="CD280" s="60">
        <f>Table2[[#This Row],[Tax Exempt Bond Savings Through FY20]]+Table2[[#This Row],[Tax Exempt Bond Savings FY20 and After]]</f>
        <v>0</v>
      </c>
      <c r="CE280" s="60">
        <v>82.508300000000006</v>
      </c>
      <c r="CF280" s="60">
        <v>1486.5319</v>
      </c>
      <c r="CG280" s="60">
        <v>971.09010000000001</v>
      </c>
      <c r="CH280" s="60">
        <f>Table2[[#This Row],[Indirect and Induced Through FY20]]+Table2[[#This Row],[Indirect and Induced FY20 and After]]</f>
        <v>2457.6219999999998</v>
      </c>
      <c r="CI280" s="60">
        <v>397.4744</v>
      </c>
      <c r="CJ280" s="60">
        <v>6630.7803999999996</v>
      </c>
      <c r="CK280" s="60">
        <v>4678.1131999999998</v>
      </c>
      <c r="CL280" s="60">
        <f>Table2[[#This Row],[TOTAL Income Consumption Use Taxes Through FY20]]+Table2[[#This Row],[TOTAL Income Consumption Use Taxes FY20 and After]]</f>
        <v>11308.893599999999</v>
      </c>
      <c r="CM280" s="60">
        <v>39.3857</v>
      </c>
      <c r="CN280" s="60">
        <v>167.02549999999999</v>
      </c>
      <c r="CO280" s="60">
        <v>463.55369999999999</v>
      </c>
      <c r="CP280" s="60">
        <f>Table2[[#This Row],[Assistance Provided Through FY20]]+Table2[[#This Row],[Assistance Provided FY20 and After]]</f>
        <v>630.57920000000001</v>
      </c>
      <c r="CQ280" s="60">
        <v>0</v>
      </c>
      <c r="CR280" s="60">
        <v>0</v>
      </c>
      <c r="CS280" s="60">
        <v>0</v>
      </c>
      <c r="CT280" s="60">
        <f>Table2[[#This Row],[Recapture Cancellation Reduction Amount Through FY20]]+Table2[[#This Row],[Recapture Cancellation Reduction Amount FY20 and After]]</f>
        <v>0</v>
      </c>
      <c r="CU280" s="60">
        <v>0</v>
      </c>
      <c r="CV280" s="60">
        <v>0</v>
      </c>
      <c r="CW280" s="60">
        <v>0</v>
      </c>
      <c r="CX280" s="60">
        <f>Table2[[#This Row],[Penalty Paid Through FY20]]+Table2[[#This Row],[Penalty Paid FY20 and After]]</f>
        <v>0</v>
      </c>
      <c r="CY280" s="60">
        <v>39.3857</v>
      </c>
      <c r="CZ280" s="60">
        <v>167.02549999999999</v>
      </c>
      <c r="DA280" s="60">
        <v>463.55369999999999</v>
      </c>
      <c r="DB280" s="60">
        <f>Table2[[#This Row],[TOTAL Assistance Net of Recapture Penalties Through FY20]]+Table2[[#This Row],[TOTAL Assistance Net of Recapture Penalties FY20 and After]]</f>
        <v>630.57920000000001</v>
      </c>
      <c r="DC280" s="60">
        <v>398.71800000000002</v>
      </c>
      <c r="DD280" s="60">
        <v>5509.5472</v>
      </c>
      <c r="DE280" s="60">
        <v>4692.7488000000003</v>
      </c>
      <c r="DF280" s="60">
        <f>Table2[[#This Row],[Company Direct Tax Revenue Before Assistance Through FY20]]+Table2[[#This Row],[Company Direct Tax Revenue Before Assistance FY20 and After]]</f>
        <v>10202.296</v>
      </c>
      <c r="DG280" s="60">
        <v>165.36060000000001</v>
      </c>
      <c r="DH280" s="60">
        <v>2832.5432999999998</v>
      </c>
      <c r="DI280" s="60">
        <v>1946.2284999999999</v>
      </c>
      <c r="DJ280" s="60">
        <f>Table2[[#This Row],[Indirect and Induced Tax Revenues FY20 and After]]+Table2[[#This Row],[Indirect and Induced Tax Revenues Through FY20]]</f>
        <v>4778.7717999999995</v>
      </c>
      <c r="DK280" s="60">
        <v>564.07860000000005</v>
      </c>
      <c r="DL280" s="60">
        <v>8342.0905000000002</v>
      </c>
      <c r="DM280" s="60">
        <v>6638.9772999999996</v>
      </c>
      <c r="DN280" s="60">
        <f>Table2[[#This Row],[TOTAL Tax Revenues Before Assistance FY20 and After]]+Table2[[#This Row],[TOTAL Tax Revenues Before Assistance Through FY20]]</f>
        <v>14981.067800000001</v>
      </c>
      <c r="DO280" s="60">
        <v>524.69290000000001</v>
      </c>
      <c r="DP280" s="60">
        <v>8175.0649999999996</v>
      </c>
      <c r="DQ280" s="60">
        <v>6175.4236000000001</v>
      </c>
      <c r="DR280" s="60">
        <f>Table2[[#This Row],[TOTAL Tax Revenues Net of Assistance Recapture and Penalty Through FY20]]+Table2[[#This Row],[TOTAL Tax Revenues Net of Assistance Recapture and Penalty FY20 and After]]</f>
        <v>14350.488600000001</v>
      </c>
      <c r="DS280" s="60">
        <v>0</v>
      </c>
      <c r="DT280" s="60">
        <v>0</v>
      </c>
      <c r="DU280" s="60">
        <v>259.11099999999999</v>
      </c>
      <c r="DV280" s="60">
        <v>0</v>
      </c>
      <c r="DW280" s="74">
        <v>30</v>
      </c>
      <c r="DX280" s="74">
        <v>0</v>
      </c>
      <c r="DY280" s="74">
        <v>0</v>
      </c>
      <c r="DZ280" s="74">
        <v>6</v>
      </c>
      <c r="EA280" s="74">
        <v>30</v>
      </c>
      <c r="EB280" s="74">
        <v>0</v>
      </c>
      <c r="EC280" s="74">
        <v>0</v>
      </c>
      <c r="ED280" s="74">
        <v>6</v>
      </c>
      <c r="EE280" s="74">
        <v>100</v>
      </c>
      <c r="EF280" s="74">
        <v>0</v>
      </c>
      <c r="EG280" s="74">
        <v>0</v>
      </c>
      <c r="EH280" s="74">
        <v>100</v>
      </c>
      <c r="EI280" s="8">
        <f>Table2[[#This Row],[Total Industrial Employees FY20]]+Table2[[#This Row],[Total Restaurant Employees FY20]]+Table2[[#This Row],[Total Retail Employees FY20]]+Table2[[#This Row],[Total Other Employees FY20]]</f>
        <v>36</v>
      </c>
      <c r="EJ280" s="8">
        <f>Table2[[#This Row],[Number of Industrial Employees Earning More than Living Wage FY20]]+Table2[[#This Row],[Number of Restaurant Employees Earning More than Living Wage FY20]]+Table2[[#This Row],[Number of Retail Employees Earning More than Living Wage FY20]]+Table2[[#This Row],[Number of Other Employees Earning More than Living Wage FY20]]</f>
        <v>36</v>
      </c>
      <c r="EK280" s="72">
        <f>Table2[[#This Row],[Total Employees Earning More than Living Wage FY20]]/Table2[[#This Row],[Total Jobs FY20]]</f>
        <v>1</v>
      </c>
    </row>
    <row r="281" spans="1:141" x14ac:dyDescent="0.25">
      <c r="A281" s="9">
        <v>94078</v>
      </c>
      <c r="B281" s="11" t="s">
        <v>485</v>
      </c>
      <c r="C281" s="11" t="s">
        <v>937</v>
      </c>
      <c r="D281" s="11" t="s">
        <v>1046</v>
      </c>
      <c r="E281" s="15">
        <v>1</v>
      </c>
      <c r="F281" s="7">
        <v>414</v>
      </c>
      <c r="G281" s="7">
        <v>59</v>
      </c>
      <c r="H281" s="7">
        <v>6214</v>
      </c>
      <c r="I281" s="7">
        <v>35043</v>
      </c>
      <c r="J281" s="7">
        <v>712110</v>
      </c>
      <c r="K281" s="11" t="s">
        <v>1097</v>
      </c>
      <c r="L281" s="11" t="s">
        <v>1498</v>
      </c>
      <c r="M281" s="11" t="s">
        <v>1499</v>
      </c>
      <c r="N281" s="18">
        <v>10700000</v>
      </c>
      <c r="O281" s="11" t="s">
        <v>1671</v>
      </c>
      <c r="P281" s="8">
        <v>1</v>
      </c>
      <c r="Q281" s="8">
        <v>0</v>
      </c>
      <c r="R281" s="8">
        <v>59</v>
      </c>
      <c r="S281" s="8">
        <v>0</v>
      </c>
      <c r="T281" s="8">
        <v>0</v>
      </c>
      <c r="U281" s="8">
        <v>60</v>
      </c>
      <c r="V281" s="8">
        <v>59</v>
      </c>
      <c r="W281" s="8">
        <v>0</v>
      </c>
      <c r="X281" s="8">
        <v>0</v>
      </c>
      <c r="Y281" s="8">
        <v>83</v>
      </c>
      <c r="Z281" s="8">
        <v>10</v>
      </c>
      <c r="AA281" s="19">
        <v>0</v>
      </c>
      <c r="AB281" s="8">
        <v>0</v>
      </c>
      <c r="AC281" s="8">
        <v>0</v>
      </c>
      <c r="AD281" s="8">
        <v>0</v>
      </c>
      <c r="AE281" s="8">
        <v>0</v>
      </c>
      <c r="AF281" s="8">
        <v>91.666666666666657</v>
      </c>
      <c r="AG281" s="8" t="s">
        <v>1686</v>
      </c>
      <c r="AH281" s="8" t="s">
        <v>1687</v>
      </c>
      <c r="AI281" s="60">
        <v>0</v>
      </c>
      <c r="AJ281" s="60">
        <v>0</v>
      </c>
      <c r="AK281" s="60">
        <v>0</v>
      </c>
      <c r="AL281" s="60">
        <f>Table2[[#This Row],[Company Direct Land Through FY20]]+Table2[[#This Row],[Company Direct Land FY20 and After]]</f>
        <v>0</v>
      </c>
      <c r="AM281" s="60">
        <v>0</v>
      </c>
      <c r="AN281" s="60">
        <v>0</v>
      </c>
      <c r="AO281" s="60">
        <v>0</v>
      </c>
      <c r="AP281" s="60">
        <f>Table2[[#This Row],[Company Direct Building Through FY20]]+Table2[[#This Row],[Company Direct Building FY20 and After]]</f>
        <v>0</v>
      </c>
      <c r="AQ281" s="60">
        <v>0</v>
      </c>
      <c r="AR281" s="60">
        <v>126.94499999999999</v>
      </c>
      <c r="AS281" s="60">
        <v>0</v>
      </c>
      <c r="AT281" s="60">
        <f>Table2[[#This Row],[Mortgage Recording Tax Through FY20]]+Table2[[#This Row],[Mortgage Recording Tax FY20 and After]]</f>
        <v>126.94499999999999</v>
      </c>
      <c r="AU281" s="60">
        <v>0</v>
      </c>
      <c r="AV281" s="60">
        <v>0</v>
      </c>
      <c r="AW281" s="60">
        <v>0</v>
      </c>
      <c r="AX281" s="60">
        <f>Table2[[#This Row],[Pilot Savings Through FY20]]+Table2[[#This Row],[Pilot Savings FY20 and After]]</f>
        <v>0</v>
      </c>
      <c r="AY281" s="60">
        <v>0</v>
      </c>
      <c r="AZ281" s="60">
        <v>126.94499999999999</v>
      </c>
      <c r="BA281" s="60">
        <v>0</v>
      </c>
      <c r="BB281" s="60">
        <f>Table2[[#This Row],[Mortgage Recording Tax Exemption Through FY20]]+Table2[[#This Row],[Indirect and Induced Land FY20]]</f>
        <v>151.46949999999998</v>
      </c>
      <c r="BC281" s="60">
        <v>24.5245</v>
      </c>
      <c r="BD281" s="60">
        <v>203.52010000000001</v>
      </c>
      <c r="BE281" s="60">
        <v>357.99810000000002</v>
      </c>
      <c r="BF281" s="60">
        <f>Table2[[#This Row],[Indirect and Induced Land Through FY20]]+Table2[[#This Row],[Indirect and Induced Land FY20 and After]]</f>
        <v>561.51819999999998</v>
      </c>
      <c r="BG281" s="60">
        <v>86.950400000000002</v>
      </c>
      <c r="BH281" s="60">
        <v>721.57039999999995</v>
      </c>
      <c r="BI281" s="60">
        <v>1269.2589</v>
      </c>
      <c r="BJ281" s="60">
        <f>Table2[[#This Row],[Indirect and Induced Building Through FY20]]+Table2[[#This Row],[Indirect and Induced Building FY20 and After]]</f>
        <v>1990.8292999999999</v>
      </c>
      <c r="BK281" s="60">
        <v>111.47490000000001</v>
      </c>
      <c r="BL281" s="60">
        <v>925.09050000000002</v>
      </c>
      <c r="BM281" s="60">
        <v>1627.2570000000001</v>
      </c>
      <c r="BN281" s="60">
        <f>Table2[[#This Row],[TOTAL Real Property Related Taxes Through FY20]]+Table2[[#This Row],[TOTAL Real Property Related Taxes FY20 and After]]</f>
        <v>2552.3474999999999</v>
      </c>
      <c r="BO281" s="60">
        <v>96.677199999999999</v>
      </c>
      <c r="BP281" s="60">
        <v>793.09379999999999</v>
      </c>
      <c r="BQ281" s="60">
        <v>1411.2456999999999</v>
      </c>
      <c r="BR281" s="60">
        <f>Table2[[#This Row],[Company Direct Through FY20]]+Table2[[#This Row],[Company Direct FY20 and After]]</f>
        <v>2204.3395</v>
      </c>
      <c r="BS281" s="60">
        <v>0</v>
      </c>
      <c r="BT281" s="60">
        <v>0</v>
      </c>
      <c r="BU281" s="60">
        <v>0</v>
      </c>
      <c r="BV281" s="60">
        <f>Table2[[#This Row],[Sales Tax Exemption Through FY20]]+Table2[[#This Row],[Sales Tax Exemption FY20 and After]]</f>
        <v>0</v>
      </c>
      <c r="BW281" s="60">
        <v>0</v>
      </c>
      <c r="BX281" s="60">
        <v>0</v>
      </c>
      <c r="BY281" s="60">
        <v>0</v>
      </c>
      <c r="BZ281" s="60">
        <f>Table2[[#This Row],[Energy Tax Savings Through FY20]]+Table2[[#This Row],[Energy Tax Savings FY20 and After]]</f>
        <v>0</v>
      </c>
      <c r="CA281" s="60">
        <v>1.0666</v>
      </c>
      <c r="CB281" s="60">
        <v>18.615200000000002</v>
      </c>
      <c r="CC281" s="60">
        <v>10.622</v>
      </c>
      <c r="CD281" s="60">
        <f>Table2[[#This Row],[Tax Exempt Bond Savings Through FY20]]+Table2[[#This Row],[Tax Exempt Bond Savings FY20 and After]]</f>
        <v>29.237200000000001</v>
      </c>
      <c r="CE281" s="60">
        <v>99.391400000000004</v>
      </c>
      <c r="CF281" s="60">
        <v>913.71469999999999</v>
      </c>
      <c r="CG281" s="60">
        <v>1450.8679999999999</v>
      </c>
      <c r="CH281" s="60">
        <f>Table2[[#This Row],[Indirect and Induced Through FY20]]+Table2[[#This Row],[Indirect and Induced FY20 and After]]</f>
        <v>2364.5826999999999</v>
      </c>
      <c r="CI281" s="60">
        <v>195.00200000000001</v>
      </c>
      <c r="CJ281" s="60">
        <v>1688.1932999999999</v>
      </c>
      <c r="CK281" s="60">
        <v>2851.4917</v>
      </c>
      <c r="CL281" s="60">
        <f>Table2[[#This Row],[TOTAL Income Consumption Use Taxes Through FY20]]+Table2[[#This Row],[TOTAL Income Consumption Use Taxes FY20 and After]]</f>
        <v>4539.6849999999995</v>
      </c>
      <c r="CM281" s="60">
        <v>1.0666</v>
      </c>
      <c r="CN281" s="60">
        <v>145.56020000000001</v>
      </c>
      <c r="CO281" s="60">
        <v>10.622</v>
      </c>
      <c r="CP281" s="60">
        <f>Table2[[#This Row],[Assistance Provided Through FY20]]+Table2[[#This Row],[Assistance Provided FY20 and After]]</f>
        <v>156.18220000000002</v>
      </c>
      <c r="CQ281" s="60">
        <v>0</v>
      </c>
      <c r="CR281" s="60">
        <v>0</v>
      </c>
      <c r="CS281" s="60">
        <v>0</v>
      </c>
      <c r="CT281" s="60">
        <f>Table2[[#This Row],[Recapture Cancellation Reduction Amount Through FY20]]+Table2[[#This Row],[Recapture Cancellation Reduction Amount FY20 and After]]</f>
        <v>0</v>
      </c>
      <c r="CU281" s="60">
        <v>0</v>
      </c>
      <c r="CV281" s="60">
        <v>0</v>
      </c>
      <c r="CW281" s="60">
        <v>0</v>
      </c>
      <c r="CX281" s="60">
        <f>Table2[[#This Row],[Penalty Paid Through FY20]]+Table2[[#This Row],[Penalty Paid FY20 and After]]</f>
        <v>0</v>
      </c>
      <c r="CY281" s="60">
        <v>1.0666</v>
      </c>
      <c r="CZ281" s="60">
        <v>145.56020000000001</v>
      </c>
      <c r="DA281" s="60">
        <v>10.622</v>
      </c>
      <c r="DB281" s="60">
        <f>Table2[[#This Row],[TOTAL Assistance Net of Recapture Penalties Through FY20]]+Table2[[#This Row],[TOTAL Assistance Net of Recapture Penalties FY20 and After]]</f>
        <v>156.18220000000002</v>
      </c>
      <c r="DC281" s="60">
        <v>96.677199999999999</v>
      </c>
      <c r="DD281" s="60">
        <v>920.03880000000004</v>
      </c>
      <c r="DE281" s="60">
        <v>1411.2456999999999</v>
      </c>
      <c r="DF281" s="60">
        <f>Table2[[#This Row],[Company Direct Tax Revenue Before Assistance Through FY20]]+Table2[[#This Row],[Company Direct Tax Revenue Before Assistance FY20 and After]]</f>
        <v>2331.2844999999998</v>
      </c>
      <c r="DG281" s="60">
        <v>210.8663</v>
      </c>
      <c r="DH281" s="60">
        <v>1838.8052</v>
      </c>
      <c r="DI281" s="60">
        <v>3078.125</v>
      </c>
      <c r="DJ281" s="60">
        <f>Table2[[#This Row],[Indirect and Induced Tax Revenues FY20 and After]]+Table2[[#This Row],[Indirect and Induced Tax Revenues Through FY20]]</f>
        <v>4916.9301999999998</v>
      </c>
      <c r="DK281" s="60">
        <v>307.54349999999999</v>
      </c>
      <c r="DL281" s="60">
        <v>2758.8440000000001</v>
      </c>
      <c r="DM281" s="60">
        <v>4489.3707000000004</v>
      </c>
      <c r="DN281" s="60">
        <f>Table2[[#This Row],[TOTAL Tax Revenues Before Assistance FY20 and After]]+Table2[[#This Row],[TOTAL Tax Revenues Before Assistance Through FY20]]</f>
        <v>7248.2147000000004</v>
      </c>
      <c r="DO281" s="60">
        <v>306.4769</v>
      </c>
      <c r="DP281" s="60">
        <v>2613.2838000000002</v>
      </c>
      <c r="DQ281" s="60">
        <v>4478.7487000000001</v>
      </c>
      <c r="DR281" s="60">
        <f>Table2[[#This Row],[TOTAL Tax Revenues Net of Assistance Recapture and Penalty Through FY20]]+Table2[[#This Row],[TOTAL Tax Revenues Net of Assistance Recapture and Penalty FY20 and After]]</f>
        <v>7092.0325000000003</v>
      </c>
      <c r="DS281" s="60">
        <v>0</v>
      </c>
      <c r="DT281" s="60">
        <v>0</v>
      </c>
      <c r="DU281" s="60">
        <v>0</v>
      </c>
      <c r="DV281" s="60">
        <v>0</v>
      </c>
      <c r="DW281" s="74">
        <v>0</v>
      </c>
      <c r="DX281" s="74">
        <v>0</v>
      </c>
      <c r="DY281" s="74">
        <v>14</v>
      </c>
      <c r="DZ281" s="74">
        <v>46</v>
      </c>
      <c r="EA281" s="74">
        <v>0</v>
      </c>
      <c r="EB281" s="74">
        <v>0</v>
      </c>
      <c r="EC281" s="74">
        <v>14</v>
      </c>
      <c r="ED281" s="74">
        <v>46</v>
      </c>
      <c r="EE281" s="74">
        <v>0</v>
      </c>
      <c r="EF281" s="74">
        <v>0</v>
      </c>
      <c r="EG281" s="74">
        <v>100</v>
      </c>
      <c r="EH281" s="74">
        <v>100</v>
      </c>
      <c r="EI281" s="8">
        <f>Table2[[#This Row],[Total Industrial Employees FY20]]+Table2[[#This Row],[Total Restaurant Employees FY20]]+Table2[[#This Row],[Total Retail Employees FY20]]+Table2[[#This Row],[Total Other Employees FY20]]</f>
        <v>60</v>
      </c>
      <c r="EJ281" s="8">
        <f>Table2[[#This Row],[Number of Industrial Employees Earning More than Living Wage FY20]]+Table2[[#This Row],[Number of Restaurant Employees Earning More than Living Wage FY20]]+Table2[[#This Row],[Number of Retail Employees Earning More than Living Wage FY20]]+Table2[[#This Row],[Number of Other Employees Earning More than Living Wage FY20]]</f>
        <v>60</v>
      </c>
      <c r="EK281" s="72">
        <f>Table2[[#This Row],[Total Employees Earning More than Living Wage FY20]]/Table2[[#This Row],[Total Jobs FY20]]</f>
        <v>1</v>
      </c>
    </row>
    <row r="282" spans="1:141" x14ac:dyDescent="0.25">
      <c r="A282" s="9">
        <v>93958</v>
      </c>
      <c r="B282" s="11" t="s">
        <v>420</v>
      </c>
      <c r="C282" s="11" t="s">
        <v>873</v>
      </c>
      <c r="D282" s="11" t="s">
        <v>1046</v>
      </c>
      <c r="E282" s="15">
        <v>5</v>
      </c>
      <c r="F282" s="7">
        <v>1487</v>
      </c>
      <c r="G282" s="7">
        <v>5</v>
      </c>
      <c r="H282" s="7">
        <v>28150</v>
      </c>
      <c r="I282" s="7">
        <v>148565</v>
      </c>
      <c r="J282" s="7">
        <v>611110</v>
      </c>
      <c r="K282" s="11" t="s">
        <v>1097</v>
      </c>
      <c r="L282" s="11" t="s">
        <v>1404</v>
      </c>
      <c r="M282" s="11" t="s">
        <v>1405</v>
      </c>
      <c r="N282" s="18">
        <v>81650000</v>
      </c>
      <c r="O282" s="11" t="s">
        <v>1671</v>
      </c>
      <c r="P282" s="8">
        <v>26</v>
      </c>
      <c r="Q282" s="8">
        <v>24</v>
      </c>
      <c r="R282" s="8">
        <v>273</v>
      </c>
      <c r="S282" s="8">
        <v>1</v>
      </c>
      <c r="T282" s="8">
        <v>0</v>
      </c>
      <c r="U282" s="8">
        <v>324</v>
      </c>
      <c r="V282" s="8">
        <v>299</v>
      </c>
      <c r="W282" s="8">
        <v>0</v>
      </c>
      <c r="X282" s="8">
        <v>0</v>
      </c>
      <c r="Y282" s="8">
        <v>248</v>
      </c>
      <c r="Z282" s="8">
        <v>0</v>
      </c>
      <c r="AA282" s="19">
        <v>40</v>
      </c>
      <c r="AB282" s="8">
        <v>5</v>
      </c>
      <c r="AC282" s="8">
        <v>3</v>
      </c>
      <c r="AD282" s="8">
        <v>13</v>
      </c>
      <c r="AE282" s="8">
        <v>40</v>
      </c>
      <c r="AF282" s="8">
        <v>81.172839506172849</v>
      </c>
      <c r="AG282" s="8" t="s">
        <v>1686</v>
      </c>
      <c r="AH282" s="8" t="s">
        <v>1687</v>
      </c>
      <c r="AI282" s="60">
        <v>0</v>
      </c>
      <c r="AJ282" s="60">
        <v>0</v>
      </c>
      <c r="AK282" s="60">
        <v>0</v>
      </c>
      <c r="AL282" s="60">
        <f>Table2[[#This Row],[Company Direct Land Through FY20]]+Table2[[#This Row],[Company Direct Land FY20 and After]]</f>
        <v>0</v>
      </c>
      <c r="AM282" s="60">
        <v>0</v>
      </c>
      <c r="AN282" s="60">
        <v>0</v>
      </c>
      <c r="AO282" s="60">
        <v>0</v>
      </c>
      <c r="AP282" s="60">
        <f>Table2[[#This Row],[Company Direct Building Through FY20]]+Table2[[#This Row],[Company Direct Building FY20 and After]]</f>
        <v>0</v>
      </c>
      <c r="AQ282" s="60">
        <v>0</v>
      </c>
      <c r="AR282" s="60">
        <v>1446.9328</v>
      </c>
      <c r="AS282" s="60">
        <v>0</v>
      </c>
      <c r="AT282" s="60">
        <f>Table2[[#This Row],[Mortgage Recording Tax Through FY20]]+Table2[[#This Row],[Mortgage Recording Tax FY20 and After]]</f>
        <v>1446.9328</v>
      </c>
      <c r="AU282" s="60">
        <v>0</v>
      </c>
      <c r="AV282" s="60">
        <v>0</v>
      </c>
      <c r="AW282" s="60">
        <v>0</v>
      </c>
      <c r="AX282" s="60">
        <f>Table2[[#This Row],[Pilot Savings Through FY20]]+Table2[[#This Row],[Pilot Savings FY20 and After]]</f>
        <v>0</v>
      </c>
      <c r="AY282" s="60">
        <v>0</v>
      </c>
      <c r="AZ282" s="60">
        <v>1446.9328</v>
      </c>
      <c r="BA282" s="60">
        <v>0</v>
      </c>
      <c r="BB282" s="60">
        <f>Table2[[#This Row],[Mortgage Recording Tax Exemption Through FY20]]+Table2[[#This Row],[Indirect and Induced Land FY20]]</f>
        <v>1566.7679000000001</v>
      </c>
      <c r="BC282" s="60">
        <v>119.8351</v>
      </c>
      <c r="BD282" s="60">
        <v>649.80269999999996</v>
      </c>
      <c r="BE282" s="60">
        <v>1464.1840999999999</v>
      </c>
      <c r="BF282" s="60">
        <f>Table2[[#This Row],[Indirect and Induced Land Through FY20]]+Table2[[#This Row],[Indirect and Induced Land FY20 and After]]</f>
        <v>2113.9867999999997</v>
      </c>
      <c r="BG282" s="60">
        <v>424.8698</v>
      </c>
      <c r="BH282" s="60">
        <v>2303.8463000000002</v>
      </c>
      <c r="BI282" s="60">
        <v>5191.1981999999998</v>
      </c>
      <c r="BJ282" s="60">
        <f>Table2[[#This Row],[Indirect and Induced Building Through FY20]]+Table2[[#This Row],[Indirect and Induced Building FY20 and After]]</f>
        <v>7495.0445</v>
      </c>
      <c r="BK282" s="60">
        <v>544.70489999999995</v>
      </c>
      <c r="BL282" s="60">
        <v>2953.6489999999999</v>
      </c>
      <c r="BM282" s="60">
        <v>6655.3823000000002</v>
      </c>
      <c r="BN282" s="60">
        <f>Table2[[#This Row],[TOTAL Real Property Related Taxes Through FY20]]+Table2[[#This Row],[TOTAL Real Property Related Taxes FY20 and After]]</f>
        <v>9609.0313000000006</v>
      </c>
      <c r="BO282" s="60">
        <v>502.892</v>
      </c>
      <c r="BP282" s="60">
        <v>2744.9639000000002</v>
      </c>
      <c r="BQ282" s="60">
        <v>6144.5003999999999</v>
      </c>
      <c r="BR282" s="60">
        <f>Table2[[#This Row],[Company Direct Through FY20]]+Table2[[#This Row],[Company Direct FY20 and After]]</f>
        <v>8889.4642999999996</v>
      </c>
      <c r="BS282" s="60">
        <v>0</v>
      </c>
      <c r="BT282" s="60">
        <v>0</v>
      </c>
      <c r="BU282" s="60">
        <v>0</v>
      </c>
      <c r="BV282" s="60">
        <f>Table2[[#This Row],[Sales Tax Exemption Through FY20]]+Table2[[#This Row],[Sales Tax Exemption FY20 and After]]</f>
        <v>0</v>
      </c>
      <c r="BW282" s="60">
        <v>0</v>
      </c>
      <c r="BX282" s="60">
        <v>0</v>
      </c>
      <c r="BY282" s="60">
        <v>0</v>
      </c>
      <c r="BZ282" s="60">
        <f>Table2[[#This Row],[Energy Tax Savings Through FY20]]+Table2[[#This Row],[Energy Tax Savings FY20 and After]]</f>
        <v>0</v>
      </c>
      <c r="CA282" s="60">
        <v>38.157600000000002</v>
      </c>
      <c r="CB282" s="60">
        <v>228.35599999999999</v>
      </c>
      <c r="CC282" s="60">
        <v>325.30799999999999</v>
      </c>
      <c r="CD282" s="60">
        <f>Table2[[#This Row],[Tax Exempt Bond Savings Through FY20]]+Table2[[#This Row],[Tax Exempt Bond Savings FY20 and After]]</f>
        <v>553.66399999999999</v>
      </c>
      <c r="CE282" s="60">
        <v>485.66090000000003</v>
      </c>
      <c r="CF282" s="60">
        <v>2927.4614000000001</v>
      </c>
      <c r="CG282" s="60">
        <v>5933.9630999999999</v>
      </c>
      <c r="CH282" s="60">
        <f>Table2[[#This Row],[Indirect and Induced Through FY20]]+Table2[[#This Row],[Indirect and Induced FY20 and After]]</f>
        <v>8861.424500000001</v>
      </c>
      <c r="CI282" s="60">
        <v>950.39530000000002</v>
      </c>
      <c r="CJ282" s="60">
        <v>5444.0693000000001</v>
      </c>
      <c r="CK282" s="60">
        <v>11753.155500000001</v>
      </c>
      <c r="CL282" s="60">
        <f>Table2[[#This Row],[TOTAL Income Consumption Use Taxes Through FY20]]+Table2[[#This Row],[TOTAL Income Consumption Use Taxes FY20 and After]]</f>
        <v>17197.2248</v>
      </c>
      <c r="CM282" s="60">
        <v>38.157600000000002</v>
      </c>
      <c r="CN282" s="60">
        <v>1675.2888</v>
      </c>
      <c r="CO282" s="60">
        <v>325.30799999999999</v>
      </c>
      <c r="CP282" s="60">
        <f>Table2[[#This Row],[Assistance Provided Through FY20]]+Table2[[#This Row],[Assistance Provided FY20 and After]]</f>
        <v>2000.5968</v>
      </c>
      <c r="CQ282" s="60">
        <v>0</v>
      </c>
      <c r="CR282" s="60">
        <v>0</v>
      </c>
      <c r="CS282" s="60">
        <v>0</v>
      </c>
      <c r="CT282" s="60">
        <f>Table2[[#This Row],[Recapture Cancellation Reduction Amount Through FY20]]+Table2[[#This Row],[Recapture Cancellation Reduction Amount FY20 and After]]</f>
        <v>0</v>
      </c>
      <c r="CU282" s="60">
        <v>0</v>
      </c>
      <c r="CV282" s="60">
        <v>0</v>
      </c>
      <c r="CW282" s="60">
        <v>0</v>
      </c>
      <c r="CX282" s="60">
        <f>Table2[[#This Row],[Penalty Paid Through FY20]]+Table2[[#This Row],[Penalty Paid FY20 and After]]</f>
        <v>0</v>
      </c>
      <c r="CY282" s="60">
        <v>38.157600000000002</v>
      </c>
      <c r="CZ282" s="60">
        <v>1675.2888</v>
      </c>
      <c r="DA282" s="60">
        <v>325.30799999999999</v>
      </c>
      <c r="DB282" s="60">
        <f>Table2[[#This Row],[TOTAL Assistance Net of Recapture Penalties Through FY20]]+Table2[[#This Row],[TOTAL Assistance Net of Recapture Penalties FY20 and After]]</f>
        <v>2000.5968</v>
      </c>
      <c r="DC282" s="60">
        <v>502.892</v>
      </c>
      <c r="DD282" s="60">
        <v>4191.8967000000002</v>
      </c>
      <c r="DE282" s="60">
        <v>6144.5003999999999</v>
      </c>
      <c r="DF282" s="60">
        <f>Table2[[#This Row],[Company Direct Tax Revenue Before Assistance Through FY20]]+Table2[[#This Row],[Company Direct Tax Revenue Before Assistance FY20 and After]]</f>
        <v>10336.3971</v>
      </c>
      <c r="DG282" s="60">
        <v>1030.3658</v>
      </c>
      <c r="DH282" s="60">
        <v>5881.1103999999996</v>
      </c>
      <c r="DI282" s="60">
        <v>12589.3454</v>
      </c>
      <c r="DJ282" s="60">
        <f>Table2[[#This Row],[Indirect and Induced Tax Revenues FY20 and After]]+Table2[[#This Row],[Indirect and Induced Tax Revenues Through FY20]]</f>
        <v>18470.4558</v>
      </c>
      <c r="DK282" s="60">
        <v>1533.2578000000001</v>
      </c>
      <c r="DL282" s="60">
        <v>10073.007100000001</v>
      </c>
      <c r="DM282" s="60">
        <v>18733.845799999999</v>
      </c>
      <c r="DN282" s="60">
        <f>Table2[[#This Row],[TOTAL Tax Revenues Before Assistance FY20 and After]]+Table2[[#This Row],[TOTAL Tax Revenues Before Assistance Through FY20]]</f>
        <v>28806.852899999998</v>
      </c>
      <c r="DO282" s="60">
        <v>1495.1002000000001</v>
      </c>
      <c r="DP282" s="60">
        <v>8397.7183000000005</v>
      </c>
      <c r="DQ282" s="60">
        <v>18408.537799999998</v>
      </c>
      <c r="DR282" s="60">
        <f>Table2[[#This Row],[TOTAL Tax Revenues Net of Assistance Recapture and Penalty Through FY20]]+Table2[[#This Row],[TOTAL Tax Revenues Net of Assistance Recapture and Penalty FY20 and After]]</f>
        <v>26806.256099999999</v>
      </c>
      <c r="DS282" s="60">
        <v>0</v>
      </c>
      <c r="DT282" s="60">
        <v>0</v>
      </c>
      <c r="DU282" s="60">
        <v>0</v>
      </c>
      <c r="DV282" s="60">
        <v>0</v>
      </c>
      <c r="DW282" s="74">
        <v>0</v>
      </c>
      <c r="DX282" s="74">
        <v>0</v>
      </c>
      <c r="DY282" s="74">
        <v>0</v>
      </c>
      <c r="DZ282" s="74">
        <v>324</v>
      </c>
      <c r="EA282" s="74">
        <v>0</v>
      </c>
      <c r="EB282" s="74">
        <v>0</v>
      </c>
      <c r="EC282" s="74">
        <v>0</v>
      </c>
      <c r="ED282" s="74">
        <v>324</v>
      </c>
      <c r="EE282" s="74">
        <v>0</v>
      </c>
      <c r="EF282" s="74">
        <v>0</v>
      </c>
      <c r="EG282" s="74">
        <v>0</v>
      </c>
      <c r="EH282" s="74">
        <v>100</v>
      </c>
      <c r="EI282" s="8">
        <f>Table2[[#This Row],[Total Industrial Employees FY20]]+Table2[[#This Row],[Total Restaurant Employees FY20]]+Table2[[#This Row],[Total Retail Employees FY20]]+Table2[[#This Row],[Total Other Employees FY20]]</f>
        <v>324</v>
      </c>
      <c r="EJ282" s="8">
        <f>Table2[[#This Row],[Number of Industrial Employees Earning More than Living Wage FY20]]+Table2[[#This Row],[Number of Restaurant Employees Earning More than Living Wage FY20]]+Table2[[#This Row],[Number of Retail Employees Earning More than Living Wage FY20]]+Table2[[#This Row],[Number of Other Employees Earning More than Living Wage FY20]]</f>
        <v>324</v>
      </c>
      <c r="EK282" s="72">
        <f>Table2[[#This Row],[Total Employees Earning More than Living Wage FY20]]/Table2[[#This Row],[Total Jobs FY20]]</f>
        <v>1</v>
      </c>
    </row>
    <row r="283" spans="1:141" x14ac:dyDescent="0.25">
      <c r="A283" s="9">
        <v>92845</v>
      </c>
      <c r="B283" s="11" t="s">
        <v>192</v>
      </c>
      <c r="C283" s="11" t="s">
        <v>646</v>
      </c>
      <c r="D283" s="11" t="s">
        <v>1045</v>
      </c>
      <c r="E283" s="15">
        <v>34</v>
      </c>
      <c r="F283" s="7">
        <v>3410</v>
      </c>
      <c r="G283" s="7">
        <v>180</v>
      </c>
      <c r="H283" s="7">
        <v>43370</v>
      </c>
      <c r="I283" s="7">
        <v>40000</v>
      </c>
      <c r="J283" s="7">
        <v>311412</v>
      </c>
      <c r="K283" s="11" t="s">
        <v>1048</v>
      </c>
      <c r="L283" s="11" t="s">
        <v>1118</v>
      </c>
      <c r="M283" s="11" t="s">
        <v>1119</v>
      </c>
      <c r="N283" s="18">
        <v>6065000</v>
      </c>
      <c r="O283" s="11" t="s">
        <v>1658</v>
      </c>
      <c r="P283" s="8">
        <v>0</v>
      </c>
      <c r="Q283" s="8">
        <v>0</v>
      </c>
      <c r="R283" s="8">
        <v>39</v>
      </c>
      <c r="S283" s="8">
        <v>0</v>
      </c>
      <c r="T283" s="8">
        <v>0</v>
      </c>
      <c r="U283" s="8">
        <v>39</v>
      </c>
      <c r="V283" s="8">
        <v>39</v>
      </c>
      <c r="W283" s="8">
        <v>0</v>
      </c>
      <c r="X283" s="8">
        <v>0</v>
      </c>
      <c r="Y283" s="8">
        <v>0</v>
      </c>
      <c r="Z283" s="8">
        <v>8</v>
      </c>
      <c r="AA283" s="19">
        <v>0</v>
      </c>
      <c r="AB283" s="8">
        <v>0</v>
      </c>
      <c r="AC283" s="8">
        <v>26</v>
      </c>
      <c r="AD283" s="8">
        <v>15</v>
      </c>
      <c r="AE283" s="8">
        <v>59</v>
      </c>
      <c r="AF283" s="8">
        <v>74.358974358974365</v>
      </c>
      <c r="AG283" s="8" t="s">
        <v>1686</v>
      </c>
      <c r="AH283" s="8" t="s">
        <v>1687</v>
      </c>
      <c r="AI283" s="60">
        <v>103.60429999999999</v>
      </c>
      <c r="AJ283" s="60">
        <v>452.93490000000003</v>
      </c>
      <c r="AK283" s="60">
        <v>168.166</v>
      </c>
      <c r="AL283" s="60">
        <f>Table2[[#This Row],[Company Direct Land Through FY20]]+Table2[[#This Row],[Company Direct Land FY20 and After]]</f>
        <v>621.10090000000002</v>
      </c>
      <c r="AM283" s="60">
        <v>98.856999999999999</v>
      </c>
      <c r="AN283" s="60">
        <v>727.03459999999995</v>
      </c>
      <c r="AO283" s="60">
        <v>160.46029999999999</v>
      </c>
      <c r="AP283" s="60">
        <f>Table2[[#This Row],[Company Direct Building Through FY20]]+Table2[[#This Row],[Company Direct Building FY20 and After]]</f>
        <v>887.49489999999992</v>
      </c>
      <c r="AQ283" s="60">
        <v>0</v>
      </c>
      <c r="AR283" s="60">
        <v>45.4773</v>
      </c>
      <c r="AS283" s="60">
        <v>0</v>
      </c>
      <c r="AT283" s="60">
        <f>Table2[[#This Row],[Mortgage Recording Tax Through FY20]]+Table2[[#This Row],[Mortgage Recording Tax FY20 and After]]</f>
        <v>45.4773</v>
      </c>
      <c r="AU283" s="60">
        <v>133.09639999999999</v>
      </c>
      <c r="AV283" s="60">
        <v>729.11350000000004</v>
      </c>
      <c r="AW283" s="60">
        <v>216.0361</v>
      </c>
      <c r="AX283" s="60">
        <f>Table2[[#This Row],[Pilot Savings Through FY20]]+Table2[[#This Row],[Pilot Savings FY20 and After]]</f>
        <v>945.14960000000008</v>
      </c>
      <c r="AY283" s="60">
        <v>0</v>
      </c>
      <c r="AZ283" s="60">
        <v>45.4773</v>
      </c>
      <c r="BA283" s="60">
        <v>0</v>
      </c>
      <c r="BB283" s="60">
        <f>Table2[[#This Row],[Mortgage Recording Tax Exemption Through FY20]]+Table2[[#This Row],[Indirect and Induced Land FY20]]</f>
        <v>70.865200000000002</v>
      </c>
      <c r="BC283" s="60">
        <v>25.387899999999998</v>
      </c>
      <c r="BD283" s="60">
        <v>283.64269999999999</v>
      </c>
      <c r="BE283" s="60">
        <v>41.208599999999997</v>
      </c>
      <c r="BF283" s="60">
        <f>Table2[[#This Row],[Indirect and Induced Land Through FY20]]+Table2[[#This Row],[Indirect and Induced Land FY20 and After]]</f>
        <v>324.85129999999998</v>
      </c>
      <c r="BG283" s="60">
        <v>90.011600000000001</v>
      </c>
      <c r="BH283" s="60">
        <v>1005.6420000000001</v>
      </c>
      <c r="BI283" s="60">
        <v>146.10290000000001</v>
      </c>
      <c r="BJ283" s="60">
        <f>Table2[[#This Row],[Indirect and Induced Building Through FY20]]+Table2[[#This Row],[Indirect and Induced Building FY20 and After]]</f>
        <v>1151.7449000000001</v>
      </c>
      <c r="BK283" s="60">
        <v>184.76439999999999</v>
      </c>
      <c r="BL283" s="60">
        <v>1740.1406999999999</v>
      </c>
      <c r="BM283" s="60">
        <v>299.90170000000001</v>
      </c>
      <c r="BN283" s="60">
        <f>Table2[[#This Row],[TOTAL Real Property Related Taxes Through FY20]]+Table2[[#This Row],[TOTAL Real Property Related Taxes FY20 and After]]</f>
        <v>2040.0423999999998</v>
      </c>
      <c r="BO283" s="60">
        <v>438.70280000000002</v>
      </c>
      <c r="BP283" s="60">
        <v>4595.4488000000001</v>
      </c>
      <c r="BQ283" s="60">
        <v>712.08259999999996</v>
      </c>
      <c r="BR283" s="60">
        <f>Table2[[#This Row],[Company Direct Through FY20]]+Table2[[#This Row],[Company Direct FY20 and After]]</f>
        <v>5307.5313999999998</v>
      </c>
      <c r="BS283" s="60">
        <v>0</v>
      </c>
      <c r="BT283" s="60">
        <v>11.702199999999999</v>
      </c>
      <c r="BU283" s="60">
        <v>0</v>
      </c>
      <c r="BV283" s="60">
        <f>Table2[[#This Row],[Sales Tax Exemption Through FY20]]+Table2[[#This Row],[Sales Tax Exemption FY20 and After]]</f>
        <v>11.702199999999999</v>
      </c>
      <c r="BW283" s="60">
        <v>0</v>
      </c>
      <c r="BX283" s="60">
        <v>0</v>
      </c>
      <c r="BY283" s="60">
        <v>0</v>
      </c>
      <c r="BZ283" s="60">
        <f>Table2[[#This Row],[Energy Tax Savings Through FY20]]+Table2[[#This Row],[Energy Tax Savings FY20 and After]]</f>
        <v>0</v>
      </c>
      <c r="CA283" s="60">
        <v>0</v>
      </c>
      <c r="CB283" s="60">
        <v>0</v>
      </c>
      <c r="CC283" s="60">
        <v>0</v>
      </c>
      <c r="CD283" s="60">
        <f>Table2[[#This Row],[Tax Exempt Bond Savings Through FY20]]+Table2[[#This Row],[Tax Exempt Bond Savings FY20 and After]]</f>
        <v>0</v>
      </c>
      <c r="CE283" s="60">
        <v>114.9205</v>
      </c>
      <c r="CF283" s="60">
        <v>1671.2663</v>
      </c>
      <c r="CG283" s="60">
        <v>186.53389999999999</v>
      </c>
      <c r="CH283" s="60">
        <f>Table2[[#This Row],[Indirect and Induced Through FY20]]+Table2[[#This Row],[Indirect and Induced FY20 and After]]</f>
        <v>1857.8001999999999</v>
      </c>
      <c r="CI283" s="60">
        <v>553.62329999999997</v>
      </c>
      <c r="CJ283" s="60">
        <v>6255.0128999999997</v>
      </c>
      <c r="CK283" s="60">
        <v>898.61649999999997</v>
      </c>
      <c r="CL283" s="60">
        <f>Table2[[#This Row],[TOTAL Income Consumption Use Taxes Through FY20]]+Table2[[#This Row],[TOTAL Income Consumption Use Taxes FY20 and After]]</f>
        <v>7153.6293999999998</v>
      </c>
      <c r="CM283" s="60">
        <v>133.09639999999999</v>
      </c>
      <c r="CN283" s="60">
        <v>786.29300000000001</v>
      </c>
      <c r="CO283" s="60">
        <v>216.0361</v>
      </c>
      <c r="CP283" s="60">
        <f>Table2[[#This Row],[Assistance Provided Through FY20]]+Table2[[#This Row],[Assistance Provided FY20 and After]]</f>
        <v>1002.3291</v>
      </c>
      <c r="CQ283" s="60">
        <v>0</v>
      </c>
      <c r="CR283" s="60">
        <v>0</v>
      </c>
      <c r="CS283" s="60">
        <v>0</v>
      </c>
      <c r="CT283" s="60">
        <f>Table2[[#This Row],[Recapture Cancellation Reduction Amount Through FY20]]+Table2[[#This Row],[Recapture Cancellation Reduction Amount FY20 and After]]</f>
        <v>0</v>
      </c>
      <c r="CU283" s="60">
        <v>0</v>
      </c>
      <c r="CV283" s="60">
        <v>0</v>
      </c>
      <c r="CW283" s="60">
        <v>0</v>
      </c>
      <c r="CX283" s="60">
        <f>Table2[[#This Row],[Penalty Paid Through FY20]]+Table2[[#This Row],[Penalty Paid FY20 and After]]</f>
        <v>0</v>
      </c>
      <c r="CY283" s="60">
        <v>133.09639999999999</v>
      </c>
      <c r="CZ283" s="60">
        <v>786.29300000000001</v>
      </c>
      <c r="DA283" s="60">
        <v>216.0361</v>
      </c>
      <c r="DB283" s="60">
        <f>Table2[[#This Row],[TOTAL Assistance Net of Recapture Penalties Through FY20]]+Table2[[#This Row],[TOTAL Assistance Net of Recapture Penalties FY20 and After]]</f>
        <v>1002.3291</v>
      </c>
      <c r="DC283" s="60">
        <v>641.16409999999996</v>
      </c>
      <c r="DD283" s="60">
        <v>5820.8955999999998</v>
      </c>
      <c r="DE283" s="60">
        <v>1040.7089000000001</v>
      </c>
      <c r="DF283" s="60">
        <f>Table2[[#This Row],[Company Direct Tax Revenue Before Assistance Through FY20]]+Table2[[#This Row],[Company Direct Tax Revenue Before Assistance FY20 and After]]</f>
        <v>6861.6044999999995</v>
      </c>
      <c r="DG283" s="60">
        <v>230.32</v>
      </c>
      <c r="DH283" s="60">
        <v>2960.5509999999999</v>
      </c>
      <c r="DI283" s="60">
        <v>373.84539999999998</v>
      </c>
      <c r="DJ283" s="60">
        <f>Table2[[#This Row],[Indirect and Induced Tax Revenues FY20 and After]]+Table2[[#This Row],[Indirect and Induced Tax Revenues Through FY20]]</f>
        <v>3334.3964000000001</v>
      </c>
      <c r="DK283" s="60">
        <v>871.48410000000001</v>
      </c>
      <c r="DL283" s="60">
        <v>8781.4465999999993</v>
      </c>
      <c r="DM283" s="60">
        <v>1414.5543</v>
      </c>
      <c r="DN283" s="60">
        <f>Table2[[#This Row],[TOTAL Tax Revenues Before Assistance FY20 and After]]+Table2[[#This Row],[TOTAL Tax Revenues Before Assistance Through FY20]]</f>
        <v>10196.000899999999</v>
      </c>
      <c r="DO283" s="60">
        <v>738.3877</v>
      </c>
      <c r="DP283" s="60">
        <v>7995.1535999999996</v>
      </c>
      <c r="DQ283" s="60">
        <v>1198.5182</v>
      </c>
      <c r="DR283" s="60">
        <f>Table2[[#This Row],[TOTAL Tax Revenues Net of Assistance Recapture and Penalty Through FY20]]+Table2[[#This Row],[TOTAL Tax Revenues Net of Assistance Recapture and Penalty FY20 and After]]</f>
        <v>9193.6718000000001</v>
      </c>
      <c r="DS283" s="60">
        <v>0</v>
      </c>
      <c r="DT283" s="60">
        <v>0</v>
      </c>
      <c r="DU283" s="60">
        <v>0</v>
      </c>
      <c r="DV283" s="60">
        <v>0</v>
      </c>
      <c r="DW283" s="74">
        <v>39</v>
      </c>
      <c r="DX283" s="74">
        <v>0</v>
      </c>
      <c r="DY283" s="74">
        <v>0</v>
      </c>
      <c r="DZ283" s="74">
        <v>0</v>
      </c>
      <c r="EA283" s="74">
        <v>39</v>
      </c>
      <c r="EB283" s="74">
        <v>0</v>
      </c>
      <c r="EC283" s="74">
        <v>0</v>
      </c>
      <c r="ED283" s="74">
        <v>0</v>
      </c>
      <c r="EE283" s="74">
        <v>100</v>
      </c>
      <c r="EF283" s="74">
        <v>0</v>
      </c>
      <c r="EG283" s="74">
        <v>0</v>
      </c>
      <c r="EH283" s="74">
        <v>0</v>
      </c>
      <c r="EI283" s="8">
        <f>Table2[[#This Row],[Total Industrial Employees FY20]]+Table2[[#This Row],[Total Restaurant Employees FY20]]+Table2[[#This Row],[Total Retail Employees FY20]]+Table2[[#This Row],[Total Other Employees FY20]]</f>
        <v>39</v>
      </c>
      <c r="EJ283" s="8">
        <f>Table2[[#This Row],[Number of Industrial Employees Earning More than Living Wage FY20]]+Table2[[#This Row],[Number of Restaurant Employees Earning More than Living Wage FY20]]+Table2[[#This Row],[Number of Retail Employees Earning More than Living Wage FY20]]+Table2[[#This Row],[Number of Other Employees Earning More than Living Wage FY20]]</f>
        <v>39</v>
      </c>
      <c r="EK283" s="72">
        <f>Table2[[#This Row],[Total Employees Earning More than Living Wage FY20]]/Table2[[#This Row],[Total Jobs FY20]]</f>
        <v>1</v>
      </c>
    </row>
    <row r="284" spans="1:141" x14ac:dyDescent="0.25">
      <c r="A284" s="9">
        <v>91095</v>
      </c>
      <c r="B284" s="11" t="s">
        <v>160</v>
      </c>
      <c r="C284" s="11" t="s">
        <v>614</v>
      </c>
      <c r="D284" s="11" t="s">
        <v>1045</v>
      </c>
      <c r="E284" s="15">
        <v>32</v>
      </c>
      <c r="F284" s="7">
        <v>16151</v>
      </c>
      <c r="G284" s="7">
        <v>36</v>
      </c>
      <c r="H284" s="7">
        <v>390152</v>
      </c>
      <c r="I284" s="7">
        <v>385826</v>
      </c>
      <c r="J284" s="7">
        <v>311320</v>
      </c>
      <c r="K284" s="11" t="s">
        <v>1048</v>
      </c>
      <c r="L284" s="11" t="s">
        <v>1076</v>
      </c>
      <c r="M284" s="11" t="s">
        <v>1075</v>
      </c>
      <c r="N284" s="18">
        <v>3408000</v>
      </c>
      <c r="O284" s="11" t="s">
        <v>1658</v>
      </c>
      <c r="P284" s="8">
        <v>0</v>
      </c>
      <c r="Q284" s="8">
        <v>0</v>
      </c>
      <c r="R284" s="8">
        <v>170</v>
      </c>
      <c r="S284" s="8">
        <v>0</v>
      </c>
      <c r="T284" s="8">
        <v>0</v>
      </c>
      <c r="U284" s="8">
        <v>170</v>
      </c>
      <c r="V284" s="8">
        <v>170</v>
      </c>
      <c r="W284" s="8">
        <v>0</v>
      </c>
      <c r="X284" s="8">
        <v>0</v>
      </c>
      <c r="Y284" s="8">
        <v>375</v>
      </c>
      <c r="Z284" s="8">
        <v>50</v>
      </c>
      <c r="AA284" s="19">
        <v>0</v>
      </c>
      <c r="AB284" s="8">
        <v>0</v>
      </c>
      <c r="AC284" s="8">
        <v>0</v>
      </c>
      <c r="AD284" s="8">
        <v>0</v>
      </c>
      <c r="AE284" s="8">
        <v>0</v>
      </c>
      <c r="AF284" s="8">
        <v>85.294117647058826</v>
      </c>
      <c r="AG284" s="8" t="s">
        <v>1686</v>
      </c>
      <c r="AH284" s="8" t="s">
        <v>1687</v>
      </c>
      <c r="AI284" s="60">
        <v>347.93669999999997</v>
      </c>
      <c r="AJ284" s="60">
        <v>1568.4363000000001</v>
      </c>
      <c r="AK284" s="60">
        <v>186.51849999999999</v>
      </c>
      <c r="AL284" s="60">
        <f>Table2[[#This Row],[Company Direct Land Through FY20]]+Table2[[#This Row],[Company Direct Land FY20 and After]]</f>
        <v>1754.9548</v>
      </c>
      <c r="AM284" s="60">
        <v>345.55410000000001</v>
      </c>
      <c r="AN284" s="60">
        <v>2832.0346</v>
      </c>
      <c r="AO284" s="60">
        <v>185.2413</v>
      </c>
      <c r="AP284" s="60">
        <f>Table2[[#This Row],[Company Direct Building Through FY20]]+Table2[[#This Row],[Company Direct Building FY20 and After]]</f>
        <v>3017.2759000000001</v>
      </c>
      <c r="AQ284" s="60">
        <v>0</v>
      </c>
      <c r="AR284" s="60">
        <v>59.793399999999998</v>
      </c>
      <c r="AS284" s="60">
        <v>0</v>
      </c>
      <c r="AT284" s="60">
        <f>Table2[[#This Row],[Mortgage Recording Tax Through FY20]]+Table2[[#This Row],[Mortgage Recording Tax FY20 and After]]</f>
        <v>59.793399999999998</v>
      </c>
      <c r="AU284" s="60">
        <v>555.1617</v>
      </c>
      <c r="AV284" s="60">
        <v>1648.1384</v>
      </c>
      <c r="AW284" s="60">
        <v>297.60570000000001</v>
      </c>
      <c r="AX284" s="60">
        <f>Table2[[#This Row],[Pilot Savings Through FY20]]+Table2[[#This Row],[Pilot Savings FY20 and After]]</f>
        <v>1945.7441000000001</v>
      </c>
      <c r="AY284" s="60">
        <v>0</v>
      </c>
      <c r="AZ284" s="60">
        <v>59.793399999999998</v>
      </c>
      <c r="BA284" s="60">
        <v>0</v>
      </c>
      <c r="BB284" s="60">
        <f>Table2[[#This Row],[Mortgage Recording Tax Exemption Through FY20]]+Table2[[#This Row],[Indirect and Induced Land FY20]]</f>
        <v>170.45959999999999</v>
      </c>
      <c r="BC284" s="60">
        <v>110.6662</v>
      </c>
      <c r="BD284" s="60">
        <v>3015.8991000000001</v>
      </c>
      <c r="BE284" s="60">
        <v>59.3249</v>
      </c>
      <c r="BF284" s="60">
        <f>Table2[[#This Row],[Indirect and Induced Land Through FY20]]+Table2[[#This Row],[Indirect and Induced Land FY20 and After]]</f>
        <v>3075.2240000000002</v>
      </c>
      <c r="BG284" s="60">
        <v>392.3621</v>
      </c>
      <c r="BH284" s="60">
        <v>10692.7333</v>
      </c>
      <c r="BI284" s="60">
        <v>210.33369999999999</v>
      </c>
      <c r="BJ284" s="60">
        <f>Table2[[#This Row],[Indirect and Induced Building Through FY20]]+Table2[[#This Row],[Indirect and Induced Building FY20 and After]]</f>
        <v>10903.066999999999</v>
      </c>
      <c r="BK284" s="60">
        <v>641.35739999999998</v>
      </c>
      <c r="BL284" s="60">
        <v>16460.964899999999</v>
      </c>
      <c r="BM284" s="60">
        <v>343.81270000000001</v>
      </c>
      <c r="BN284" s="60">
        <f>Table2[[#This Row],[TOTAL Real Property Related Taxes Through FY20]]+Table2[[#This Row],[TOTAL Real Property Related Taxes FY20 and After]]</f>
        <v>16804.777599999998</v>
      </c>
      <c r="BO284" s="60">
        <v>1912.2941000000001</v>
      </c>
      <c r="BP284" s="60">
        <v>46968.933799999999</v>
      </c>
      <c r="BQ284" s="60">
        <v>1025.1239</v>
      </c>
      <c r="BR284" s="60">
        <f>Table2[[#This Row],[Company Direct Through FY20]]+Table2[[#This Row],[Company Direct FY20 and After]]</f>
        <v>47994.057699999998</v>
      </c>
      <c r="BS284" s="60">
        <v>0</v>
      </c>
      <c r="BT284" s="60">
        <v>0</v>
      </c>
      <c r="BU284" s="60">
        <v>0</v>
      </c>
      <c r="BV284" s="60">
        <f>Table2[[#This Row],[Sales Tax Exemption Through FY20]]+Table2[[#This Row],[Sales Tax Exemption FY20 and After]]</f>
        <v>0</v>
      </c>
      <c r="BW284" s="60">
        <v>0</v>
      </c>
      <c r="BX284" s="60">
        <v>0</v>
      </c>
      <c r="BY284" s="60">
        <v>0</v>
      </c>
      <c r="BZ284" s="60">
        <f>Table2[[#This Row],[Energy Tax Savings Through FY20]]+Table2[[#This Row],[Energy Tax Savings FY20 and After]]</f>
        <v>0</v>
      </c>
      <c r="CA284" s="60">
        <v>0</v>
      </c>
      <c r="CB284" s="60">
        <v>0</v>
      </c>
      <c r="CC284" s="60">
        <v>0</v>
      </c>
      <c r="CD284" s="60">
        <f>Table2[[#This Row],[Tax Exempt Bond Savings Through FY20]]+Table2[[#This Row],[Tax Exempt Bond Savings FY20 and After]]</f>
        <v>0</v>
      </c>
      <c r="CE284" s="60">
        <v>500.94029999999998</v>
      </c>
      <c r="CF284" s="60">
        <v>18146.894899999999</v>
      </c>
      <c r="CG284" s="60">
        <v>268.53919999999999</v>
      </c>
      <c r="CH284" s="60">
        <f>Table2[[#This Row],[Indirect and Induced Through FY20]]+Table2[[#This Row],[Indirect and Induced FY20 and After]]</f>
        <v>18415.434099999999</v>
      </c>
      <c r="CI284" s="60">
        <v>2413.2343999999998</v>
      </c>
      <c r="CJ284" s="60">
        <v>65115.828699999998</v>
      </c>
      <c r="CK284" s="60">
        <v>1293.6631</v>
      </c>
      <c r="CL284" s="60">
        <f>Table2[[#This Row],[TOTAL Income Consumption Use Taxes Through FY20]]+Table2[[#This Row],[TOTAL Income Consumption Use Taxes FY20 and After]]</f>
        <v>66409.491800000003</v>
      </c>
      <c r="CM284" s="60">
        <v>555.1617</v>
      </c>
      <c r="CN284" s="60">
        <v>1707.9318000000001</v>
      </c>
      <c r="CO284" s="60">
        <v>297.60570000000001</v>
      </c>
      <c r="CP284" s="60">
        <f>Table2[[#This Row],[Assistance Provided Through FY20]]+Table2[[#This Row],[Assistance Provided FY20 and After]]</f>
        <v>2005.5375000000001</v>
      </c>
      <c r="CQ284" s="60">
        <v>0</v>
      </c>
      <c r="CR284" s="60">
        <v>0</v>
      </c>
      <c r="CS284" s="60">
        <v>0</v>
      </c>
      <c r="CT284" s="60">
        <f>Table2[[#This Row],[Recapture Cancellation Reduction Amount Through FY20]]+Table2[[#This Row],[Recapture Cancellation Reduction Amount FY20 and After]]</f>
        <v>0</v>
      </c>
      <c r="CU284" s="60">
        <v>0</v>
      </c>
      <c r="CV284" s="60">
        <v>0</v>
      </c>
      <c r="CW284" s="60">
        <v>0</v>
      </c>
      <c r="CX284" s="60">
        <f>Table2[[#This Row],[Penalty Paid Through FY20]]+Table2[[#This Row],[Penalty Paid FY20 and After]]</f>
        <v>0</v>
      </c>
      <c r="CY284" s="60">
        <v>555.1617</v>
      </c>
      <c r="CZ284" s="60">
        <v>1707.9318000000001</v>
      </c>
      <c r="DA284" s="60">
        <v>297.60570000000001</v>
      </c>
      <c r="DB284" s="60">
        <f>Table2[[#This Row],[TOTAL Assistance Net of Recapture Penalties Through FY20]]+Table2[[#This Row],[TOTAL Assistance Net of Recapture Penalties FY20 and After]]</f>
        <v>2005.5375000000001</v>
      </c>
      <c r="DC284" s="60">
        <v>2605.7849000000001</v>
      </c>
      <c r="DD284" s="60">
        <v>51429.198100000001</v>
      </c>
      <c r="DE284" s="60">
        <v>1396.8837000000001</v>
      </c>
      <c r="DF284" s="60">
        <f>Table2[[#This Row],[Company Direct Tax Revenue Before Assistance Through FY20]]+Table2[[#This Row],[Company Direct Tax Revenue Before Assistance FY20 and After]]</f>
        <v>52826.0818</v>
      </c>
      <c r="DG284" s="60">
        <v>1003.9686</v>
      </c>
      <c r="DH284" s="60">
        <v>31855.527300000002</v>
      </c>
      <c r="DI284" s="60">
        <v>538.19780000000003</v>
      </c>
      <c r="DJ284" s="60">
        <f>Table2[[#This Row],[Indirect and Induced Tax Revenues FY20 and After]]+Table2[[#This Row],[Indirect and Induced Tax Revenues Through FY20]]</f>
        <v>32393.725100000003</v>
      </c>
      <c r="DK284" s="60">
        <v>3609.7534999999998</v>
      </c>
      <c r="DL284" s="60">
        <v>83284.725399999996</v>
      </c>
      <c r="DM284" s="60">
        <v>1935.0815</v>
      </c>
      <c r="DN284" s="60">
        <f>Table2[[#This Row],[TOTAL Tax Revenues Before Assistance FY20 and After]]+Table2[[#This Row],[TOTAL Tax Revenues Before Assistance Through FY20]]</f>
        <v>85219.806899999996</v>
      </c>
      <c r="DO284" s="60">
        <v>3054.5918000000001</v>
      </c>
      <c r="DP284" s="60">
        <v>81576.793600000005</v>
      </c>
      <c r="DQ284" s="60">
        <v>1637.4757999999999</v>
      </c>
      <c r="DR284" s="60">
        <f>Table2[[#This Row],[TOTAL Tax Revenues Net of Assistance Recapture and Penalty Through FY20]]+Table2[[#This Row],[TOTAL Tax Revenues Net of Assistance Recapture and Penalty FY20 and After]]</f>
        <v>83214.269400000005</v>
      </c>
      <c r="DS284" s="60">
        <v>0</v>
      </c>
      <c r="DT284" s="60">
        <v>0</v>
      </c>
      <c r="DU284" s="60">
        <v>0</v>
      </c>
      <c r="DV284" s="60">
        <v>0</v>
      </c>
      <c r="DW284" s="74">
        <v>170</v>
      </c>
      <c r="DX284" s="74">
        <v>0</v>
      </c>
      <c r="DY284" s="74">
        <v>0</v>
      </c>
      <c r="DZ284" s="74">
        <v>0</v>
      </c>
      <c r="EA284" s="74">
        <v>170</v>
      </c>
      <c r="EB284" s="74">
        <v>0</v>
      </c>
      <c r="EC284" s="74">
        <v>0</v>
      </c>
      <c r="ED284" s="74">
        <v>0</v>
      </c>
      <c r="EE284" s="74">
        <v>100</v>
      </c>
      <c r="EF284" s="74">
        <v>0</v>
      </c>
      <c r="EG284" s="74">
        <v>0</v>
      </c>
      <c r="EH284" s="74">
        <v>0</v>
      </c>
      <c r="EI284" s="8">
        <f>Table2[[#This Row],[Total Industrial Employees FY20]]+Table2[[#This Row],[Total Restaurant Employees FY20]]+Table2[[#This Row],[Total Retail Employees FY20]]+Table2[[#This Row],[Total Other Employees FY20]]</f>
        <v>170</v>
      </c>
      <c r="EJ284" s="8">
        <f>Table2[[#This Row],[Number of Industrial Employees Earning More than Living Wage FY20]]+Table2[[#This Row],[Number of Restaurant Employees Earning More than Living Wage FY20]]+Table2[[#This Row],[Number of Retail Employees Earning More than Living Wage FY20]]+Table2[[#This Row],[Number of Other Employees Earning More than Living Wage FY20]]</f>
        <v>170</v>
      </c>
      <c r="EK284" s="72">
        <f>Table2[[#This Row],[Total Employees Earning More than Living Wage FY20]]/Table2[[#This Row],[Total Jobs FY20]]</f>
        <v>1</v>
      </c>
    </row>
    <row r="285" spans="1:141" x14ac:dyDescent="0.25">
      <c r="A285" s="9">
        <v>94137</v>
      </c>
      <c r="B285" s="11" t="s">
        <v>551</v>
      </c>
      <c r="C285" s="11" t="s">
        <v>999</v>
      </c>
      <c r="D285" s="11" t="s">
        <v>1046</v>
      </c>
      <c r="E285" s="15">
        <v>9</v>
      </c>
      <c r="F285" s="7">
        <v>2047</v>
      </c>
      <c r="G285" s="7">
        <v>44</v>
      </c>
      <c r="H285" s="7">
        <v>14450</v>
      </c>
      <c r="I285" s="7">
        <v>42466</v>
      </c>
      <c r="J285" s="7">
        <v>713940</v>
      </c>
      <c r="K285" s="11" t="s">
        <v>1591</v>
      </c>
      <c r="L285" s="11" t="s">
        <v>1592</v>
      </c>
      <c r="M285" s="11" t="s">
        <v>1593</v>
      </c>
      <c r="N285" s="18">
        <v>37160000</v>
      </c>
      <c r="P285" s="8">
        <v>0</v>
      </c>
      <c r="Q285" s="8">
        <v>0</v>
      </c>
      <c r="R285" s="8">
        <v>0</v>
      </c>
      <c r="S285" s="8">
        <v>0</v>
      </c>
      <c r="T285" s="8">
        <v>0</v>
      </c>
      <c r="U285" s="8">
        <v>0</v>
      </c>
      <c r="V285" s="8">
        <v>37</v>
      </c>
      <c r="W285" s="8">
        <v>0</v>
      </c>
      <c r="X285" s="8">
        <v>0</v>
      </c>
      <c r="Y285" s="8">
        <v>0</v>
      </c>
      <c r="Z285" s="8">
        <v>38</v>
      </c>
      <c r="AA285" s="19">
        <v>0</v>
      </c>
      <c r="AB285" s="8">
        <v>0</v>
      </c>
      <c r="AC285" s="8">
        <v>0</v>
      </c>
      <c r="AD285" s="8">
        <v>0</v>
      </c>
      <c r="AE285" s="8">
        <v>0</v>
      </c>
      <c r="AF285" s="8">
        <v>0</v>
      </c>
      <c r="AI285" s="60">
        <v>0</v>
      </c>
      <c r="AJ285" s="60">
        <v>0</v>
      </c>
      <c r="AK285" s="60">
        <v>0</v>
      </c>
      <c r="AL285" s="60">
        <f>Table2[[#This Row],[Company Direct Land Through FY20]]+Table2[[#This Row],[Company Direct Land FY20 and After]]</f>
        <v>0</v>
      </c>
      <c r="AM285" s="60">
        <v>0</v>
      </c>
      <c r="AN285" s="60">
        <v>0</v>
      </c>
      <c r="AO285" s="60">
        <v>0</v>
      </c>
      <c r="AP285" s="60">
        <f>Table2[[#This Row],[Company Direct Building Through FY20]]+Table2[[#This Row],[Company Direct Building FY20 and After]]</f>
        <v>0</v>
      </c>
      <c r="AQ285" s="60">
        <v>0</v>
      </c>
      <c r="AR285" s="60">
        <v>0</v>
      </c>
      <c r="AS285" s="60">
        <v>0</v>
      </c>
      <c r="AT285" s="60">
        <f>Table2[[#This Row],[Mortgage Recording Tax Through FY20]]+Table2[[#This Row],[Mortgage Recording Tax FY20 and After]]</f>
        <v>0</v>
      </c>
      <c r="AU285" s="60">
        <v>0</v>
      </c>
      <c r="AV285" s="60">
        <v>0</v>
      </c>
      <c r="AW285" s="60">
        <v>0</v>
      </c>
      <c r="AX285" s="60">
        <f>Table2[[#This Row],[Pilot Savings Through FY20]]+Table2[[#This Row],[Pilot Savings FY20 and After]]</f>
        <v>0</v>
      </c>
      <c r="AY285" s="60">
        <v>0</v>
      </c>
      <c r="AZ285" s="60">
        <v>0</v>
      </c>
      <c r="BA285" s="60">
        <v>0</v>
      </c>
      <c r="BB285" s="60">
        <f>Table2[[#This Row],[Mortgage Recording Tax Exemption Through FY20]]+Table2[[#This Row],[Indirect and Induced Land FY20]]</f>
        <v>13.473699999999999</v>
      </c>
      <c r="BC285" s="60">
        <v>13.473699999999999</v>
      </c>
      <c r="BD285" s="60">
        <v>191.30439999999999</v>
      </c>
      <c r="BE285" s="60">
        <v>240.10319999999999</v>
      </c>
      <c r="BF285" s="60">
        <f>Table2[[#This Row],[Indirect and Induced Land Through FY20]]+Table2[[#This Row],[Indirect and Induced Land FY20 and After]]</f>
        <v>431.4076</v>
      </c>
      <c r="BG285" s="60">
        <v>47.770400000000002</v>
      </c>
      <c r="BH285" s="60">
        <v>678.26110000000006</v>
      </c>
      <c r="BI285" s="60">
        <v>851.26980000000003</v>
      </c>
      <c r="BJ285" s="60">
        <f>Table2[[#This Row],[Indirect and Induced Building Through FY20]]+Table2[[#This Row],[Indirect and Induced Building FY20 and After]]</f>
        <v>1529.5309000000002</v>
      </c>
      <c r="BK285" s="60">
        <v>61.244100000000003</v>
      </c>
      <c r="BL285" s="60">
        <v>869.56550000000004</v>
      </c>
      <c r="BM285" s="60">
        <v>1091.373</v>
      </c>
      <c r="BN285" s="60">
        <f>Table2[[#This Row],[TOTAL Real Property Related Taxes Through FY20]]+Table2[[#This Row],[TOTAL Real Property Related Taxes FY20 and After]]</f>
        <v>1960.9385000000002</v>
      </c>
      <c r="BO285" s="60">
        <v>57.2104</v>
      </c>
      <c r="BP285" s="60">
        <v>853.73649999999998</v>
      </c>
      <c r="BQ285" s="60">
        <v>1019.4893</v>
      </c>
      <c r="BR285" s="60">
        <f>Table2[[#This Row],[Company Direct Through FY20]]+Table2[[#This Row],[Company Direct FY20 and After]]</f>
        <v>1873.2257999999999</v>
      </c>
      <c r="BS285" s="60">
        <v>0</v>
      </c>
      <c r="BT285" s="60">
        <v>0</v>
      </c>
      <c r="BU285" s="60">
        <v>0</v>
      </c>
      <c r="BV285" s="60">
        <f>Table2[[#This Row],[Sales Tax Exemption Through FY20]]+Table2[[#This Row],[Sales Tax Exemption FY20 and After]]</f>
        <v>0</v>
      </c>
      <c r="BW285" s="60">
        <v>0</v>
      </c>
      <c r="BX285" s="60">
        <v>0</v>
      </c>
      <c r="BY285" s="60">
        <v>0</v>
      </c>
      <c r="BZ285" s="60">
        <f>Table2[[#This Row],[Energy Tax Savings Through FY20]]+Table2[[#This Row],[Energy Tax Savings FY20 and After]]</f>
        <v>0</v>
      </c>
      <c r="CA285" s="60">
        <v>0</v>
      </c>
      <c r="CB285" s="60">
        <v>0</v>
      </c>
      <c r="CC285" s="60">
        <v>0</v>
      </c>
      <c r="CD285" s="60">
        <f>Table2[[#This Row],[Tax Exempt Bond Savings Through FY20]]+Table2[[#This Row],[Tax Exempt Bond Savings FY20 and After]]</f>
        <v>0</v>
      </c>
      <c r="CE285" s="60">
        <v>54.605499999999999</v>
      </c>
      <c r="CF285" s="60">
        <v>831.11929999999995</v>
      </c>
      <c r="CG285" s="60">
        <v>973.06910000000005</v>
      </c>
      <c r="CH285" s="60">
        <f>Table2[[#This Row],[Indirect and Induced Through FY20]]+Table2[[#This Row],[Indirect and Induced FY20 and After]]</f>
        <v>1804.1884</v>
      </c>
      <c r="CI285" s="60">
        <v>111.8159</v>
      </c>
      <c r="CJ285" s="60">
        <v>1684.8558</v>
      </c>
      <c r="CK285" s="60">
        <v>1992.5583999999999</v>
      </c>
      <c r="CL285" s="60">
        <f>Table2[[#This Row],[TOTAL Income Consumption Use Taxes Through FY20]]+Table2[[#This Row],[TOTAL Income Consumption Use Taxes FY20 and After]]</f>
        <v>3677.4142000000002</v>
      </c>
      <c r="CM285" s="60">
        <v>0</v>
      </c>
      <c r="CN285" s="60">
        <v>0</v>
      </c>
      <c r="CO285" s="60">
        <v>0</v>
      </c>
      <c r="CP285" s="60">
        <f>Table2[[#This Row],[Assistance Provided Through FY20]]+Table2[[#This Row],[Assistance Provided FY20 and After]]</f>
        <v>0</v>
      </c>
      <c r="CQ285" s="60">
        <v>0</v>
      </c>
      <c r="CR285" s="60">
        <v>0</v>
      </c>
      <c r="CS285" s="60">
        <v>0</v>
      </c>
      <c r="CT285" s="60">
        <f>Table2[[#This Row],[Recapture Cancellation Reduction Amount Through FY20]]+Table2[[#This Row],[Recapture Cancellation Reduction Amount FY20 and After]]</f>
        <v>0</v>
      </c>
      <c r="CU285" s="60">
        <v>0</v>
      </c>
      <c r="CV285" s="60">
        <v>0</v>
      </c>
      <c r="CW285" s="60">
        <v>0</v>
      </c>
      <c r="CX285" s="60">
        <f>Table2[[#This Row],[Penalty Paid Through FY20]]+Table2[[#This Row],[Penalty Paid FY20 and After]]</f>
        <v>0</v>
      </c>
      <c r="CY285" s="60">
        <v>0</v>
      </c>
      <c r="CZ285" s="60">
        <v>0</v>
      </c>
      <c r="DA285" s="60">
        <v>0</v>
      </c>
      <c r="DB285" s="60">
        <f>Table2[[#This Row],[TOTAL Assistance Net of Recapture Penalties Through FY20]]+Table2[[#This Row],[TOTAL Assistance Net of Recapture Penalties FY20 and After]]</f>
        <v>0</v>
      </c>
      <c r="DC285" s="60">
        <v>57.2104</v>
      </c>
      <c r="DD285" s="60">
        <v>853.73649999999998</v>
      </c>
      <c r="DE285" s="60">
        <v>1019.4893</v>
      </c>
      <c r="DF285" s="60">
        <f>Table2[[#This Row],[Company Direct Tax Revenue Before Assistance Through FY20]]+Table2[[#This Row],[Company Direct Tax Revenue Before Assistance FY20 and After]]</f>
        <v>1873.2257999999999</v>
      </c>
      <c r="DG285" s="60">
        <v>115.8496</v>
      </c>
      <c r="DH285" s="60">
        <v>1700.6848</v>
      </c>
      <c r="DI285" s="60">
        <v>2064.4421000000002</v>
      </c>
      <c r="DJ285" s="60">
        <f>Table2[[#This Row],[Indirect and Induced Tax Revenues FY20 and After]]+Table2[[#This Row],[Indirect and Induced Tax Revenues Through FY20]]</f>
        <v>3765.1269000000002</v>
      </c>
      <c r="DK285" s="60">
        <v>173.06</v>
      </c>
      <c r="DL285" s="60">
        <v>2554.4213</v>
      </c>
      <c r="DM285" s="60">
        <v>3083.9313999999999</v>
      </c>
      <c r="DN285" s="60">
        <f>Table2[[#This Row],[TOTAL Tax Revenues Before Assistance FY20 and After]]+Table2[[#This Row],[TOTAL Tax Revenues Before Assistance Through FY20]]</f>
        <v>5638.3526999999995</v>
      </c>
      <c r="DO285" s="60">
        <v>173.06</v>
      </c>
      <c r="DP285" s="60">
        <v>2554.4213</v>
      </c>
      <c r="DQ285" s="60">
        <v>3083.9313999999999</v>
      </c>
      <c r="DR285" s="60">
        <f>Table2[[#This Row],[TOTAL Tax Revenues Net of Assistance Recapture and Penalty Through FY20]]+Table2[[#This Row],[TOTAL Tax Revenues Net of Assistance Recapture and Penalty FY20 and After]]</f>
        <v>5638.3526999999995</v>
      </c>
      <c r="DS285" s="60">
        <v>0</v>
      </c>
      <c r="DT285" s="60">
        <v>0</v>
      </c>
      <c r="DU285" s="60">
        <v>0</v>
      </c>
      <c r="DV285" s="60">
        <v>0</v>
      </c>
      <c r="DW285" s="75">
        <v>0</v>
      </c>
      <c r="DX285" s="75">
        <v>0</v>
      </c>
      <c r="DY285" s="75">
        <v>0</v>
      </c>
      <c r="DZ285" s="75">
        <v>0</v>
      </c>
      <c r="EA285" s="75">
        <v>0</v>
      </c>
      <c r="EB285" s="75">
        <v>0</v>
      </c>
      <c r="EC285" s="75">
        <v>0</v>
      </c>
      <c r="ED285" s="75">
        <v>0</v>
      </c>
      <c r="EE285" s="75">
        <v>0</v>
      </c>
      <c r="EF285" s="75">
        <v>0</v>
      </c>
      <c r="EG285" s="75">
        <v>0</v>
      </c>
      <c r="EH285" s="75">
        <v>0</v>
      </c>
      <c r="EI285" s="76">
        <v>0</v>
      </c>
      <c r="EJ285" s="76">
        <v>0</v>
      </c>
      <c r="EK285" s="77">
        <v>0</v>
      </c>
    </row>
    <row r="286" spans="1:141" x14ac:dyDescent="0.25">
      <c r="A286" s="9">
        <v>92634</v>
      </c>
      <c r="B286" s="11" t="s">
        <v>229</v>
      </c>
      <c r="C286" s="11" t="s">
        <v>683</v>
      </c>
      <c r="D286" s="11" t="s">
        <v>1044</v>
      </c>
      <c r="E286" s="15">
        <v>47</v>
      </c>
      <c r="F286" s="7">
        <v>7087</v>
      </c>
      <c r="G286" s="7">
        <v>14</v>
      </c>
      <c r="H286" s="7">
        <v>35949</v>
      </c>
      <c r="I286" s="7">
        <v>221704</v>
      </c>
      <c r="J286" s="7">
        <v>611110</v>
      </c>
      <c r="K286" s="11" t="s">
        <v>1067</v>
      </c>
      <c r="L286" s="11" t="s">
        <v>1166</v>
      </c>
      <c r="M286" s="11" t="s">
        <v>1167</v>
      </c>
      <c r="N286" s="18">
        <v>38500000</v>
      </c>
      <c r="O286" s="11" t="s">
        <v>1671</v>
      </c>
      <c r="P286" s="8">
        <v>79</v>
      </c>
      <c r="Q286" s="8">
        <v>1</v>
      </c>
      <c r="R286" s="8">
        <v>175</v>
      </c>
      <c r="S286" s="8">
        <v>0</v>
      </c>
      <c r="T286" s="8">
        <v>0</v>
      </c>
      <c r="U286" s="8">
        <v>255</v>
      </c>
      <c r="V286" s="8">
        <v>214</v>
      </c>
      <c r="W286" s="8">
        <v>0</v>
      </c>
      <c r="X286" s="8">
        <v>0</v>
      </c>
      <c r="Y286" s="8">
        <v>0</v>
      </c>
      <c r="Z286" s="8">
        <v>58</v>
      </c>
      <c r="AA286" s="19">
        <v>42</v>
      </c>
      <c r="AB286" s="8">
        <v>0</v>
      </c>
      <c r="AC286" s="8">
        <v>14</v>
      </c>
      <c r="AD286" s="8">
        <v>2</v>
      </c>
      <c r="AE286" s="8">
        <v>42</v>
      </c>
      <c r="AF286" s="8">
        <v>92.156862745098039</v>
      </c>
      <c r="AG286" s="8" t="s">
        <v>1686</v>
      </c>
      <c r="AH286" s="8" t="s">
        <v>1687</v>
      </c>
      <c r="AI286" s="60">
        <v>0</v>
      </c>
      <c r="AJ286" s="60">
        <v>0</v>
      </c>
      <c r="AK286" s="60">
        <v>0</v>
      </c>
      <c r="AL286" s="60">
        <f>Table2[[#This Row],[Company Direct Land Through FY20]]+Table2[[#This Row],[Company Direct Land FY20 and After]]</f>
        <v>0</v>
      </c>
      <c r="AM286" s="60">
        <v>0</v>
      </c>
      <c r="AN286" s="60">
        <v>0</v>
      </c>
      <c r="AO286" s="60">
        <v>0</v>
      </c>
      <c r="AP286" s="60">
        <f>Table2[[#This Row],[Company Direct Building Through FY20]]+Table2[[#This Row],[Company Direct Building FY20 and After]]</f>
        <v>0</v>
      </c>
      <c r="AQ286" s="60">
        <v>0</v>
      </c>
      <c r="AR286" s="60">
        <v>61.407499999999999</v>
      </c>
      <c r="AS286" s="60">
        <v>0</v>
      </c>
      <c r="AT286" s="60">
        <f>Table2[[#This Row],[Mortgage Recording Tax Through FY20]]+Table2[[#This Row],[Mortgage Recording Tax FY20 and After]]</f>
        <v>61.407499999999999</v>
      </c>
      <c r="AU286" s="60">
        <v>0</v>
      </c>
      <c r="AV286" s="60">
        <v>0</v>
      </c>
      <c r="AW286" s="60">
        <v>0</v>
      </c>
      <c r="AX286" s="60">
        <f>Table2[[#This Row],[Pilot Savings Through FY20]]+Table2[[#This Row],[Pilot Savings FY20 and After]]</f>
        <v>0</v>
      </c>
      <c r="AY286" s="60">
        <v>0</v>
      </c>
      <c r="AZ286" s="60">
        <v>61.407499999999999</v>
      </c>
      <c r="BA286" s="60">
        <v>0</v>
      </c>
      <c r="BB286" s="60">
        <f>Table2[[#This Row],[Mortgage Recording Tax Exemption Through FY20]]+Table2[[#This Row],[Indirect and Induced Land FY20]]</f>
        <v>147.17610000000002</v>
      </c>
      <c r="BC286" s="60">
        <v>85.768600000000006</v>
      </c>
      <c r="BD286" s="60">
        <v>1270.0177000000001</v>
      </c>
      <c r="BE286" s="60">
        <v>133.7868</v>
      </c>
      <c r="BF286" s="60">
        <f>Table2[[#This Row],[Indirect and Induced Land Through FY20]]+Table2[[#This Row],[Indirect and Induced Land FY20 and After]]</f>
        <v>1403.8045000000002</v>
      </c>
      <c r="BG286" s="60">
        <v>304.08879999999999</v>
      </c>
      <c r="BH286" s="60">
        <v>4502.7898999999998</v>
      </c>
      <c r="BI286" s="60">
        <v>474.33530000000002</v>
      </c>
      <c r="BJ286" s="60">
        <f>Table2[[#This Row],[Indirect and Induced Building Through FY20]]+Table2[[#This Row],[Indirect and Induced Building FY20 and After]]</f>
        <v>4977.1251999999995</v>
      </c>
      <c r="BK286" s="60">
        <v>389.85739999999998</v>
      </c>
      <c r="BL286" s="60">
        <v>5772.8076000000001</v>
      </c>
      <c r="BM286" s="60">
        <v>608.12210000000005</v>
      </c>
      <c r="BN286" s="60">
        <f>Table2[[#This Row],[TOTAL Real Property Related Taxes Through FY20]]+Table2[[#This Row],[TOTAL Real Property Related Taxes FY20 and After]]</f>
        <v>6380.9297000000006</v>
      </c>
      <c r="BO286" s="60">
        <v>437.6583</v>
      </c>
      <c r="BP286" s="60">
        <v>6899.2812000000004</v>
      </c>
      <c r="BQ286" s="60">
        <v>682.68460000000005</v>
      </c>
      <c r="BR286" s="60">
        <f>Table2[[#This Row],[Company Direct Through FY20]]+Table2[[#This Row],[Company Direct FY20 and After]]</f>
        <v>7581.9657999999999</v>
      </c>
      <c r="BS286" s="60">
        <v>0</v>
      </c>
      <c r="BT286" s="60">
        <v>0</v>
      </c>
      <c r="BU286" s="60">
        <v>0</v>
      </c>
      <c r="BV286" s="60">
        <f>Table2[[#This Row],[Sales Tax Exemption Through FY20]]+Table2[[#This Row],[Sales Tax Exemption FY20 and After]]</f>
        <v>0</v>
      </c>
      <c r="BW286" s="60">
        <v>0</v>
      </c>
      <c r="BX286" s="60">
        <v>0</v>
      </c>
      <c r="BY286" s="60">
        <v>0</v>
      </c>
      <c r="BZ286" s="60">
        <f>Table2[[#This Row],[Energy Tax Savings Through FY20]]+Table2[[#This Row],[Energy Tax Savings FY20 and After]]</f>
        <v>0</v>
      </c>
      <c r="CA286" s="60">
        <v>16.9771</v>
      </c>
      <c r="CB286" s="60">
        <v>321.48829999999998</v>
      </c>
      <c r="CC286" s="60">
        <v>23.26</v>
      </c>
      <c r="CD286" s="60">
        <f>Table2[[#This Row],[Tax Exempt Bond Savings Through FY20]]+Table2[[#This Row],[Tax Exempt Bond Savings FY20 and After]]</f>
        <v>344.74829999999997</v>
      </c>
      <c r="CE286" s="60">
        <v>422.66430000000003</v>
      </c>
      <c r="CF286" s="60">
        <v>8224.3680999999997</v>
      </c>
      <c r="CG286" s="60">
        <v>659.29600000000005</v>
      </c>
      <c r="CH286" s="60">
        <f>Table2[[#This Row],[Indirect and Induced Through FY20]]+Table2[[#This Row],[Indirect and Induced FY20 and After]]</f>
        <v>8883.6641</v>
      </c>
      <c r="CI286" s="60">
        <v>843.34550000000002</v>
      </c>
      <c r="CJ286" s="60">
        <v>14802.161</v>
      </c>
      <c r="CK286" s="60">
        <v>1318.7206000000001</v>
      </c>
      <c r="CL286" s="60">
        <f>Table2[[#This Row],[TOTAL Income Consumption Use Taxes Through FY20]]+Table2[[#This Row],[TOTAL Income Consumption Use Taxes FY20 and After]]</f>
        <v>16120.881600000001</v>
      </c>
      <c r="CM286" s="60">
        <v>16.9771</v>
      </c>
      <c r="CN286" s="60">
        <v>382.89580000000001</v>
      </c>
      <c r="CO286" s="60">
        <v>23.26</v>
      </c>
      <c r="CP286" s="60">
        <f>Table2[[#This Row],[Assistance Provided Through FY20]]+Table2[[#This Row],[Assistance Provided FY20 and After]]</f>
        <v>406.1558</v>
      </c>
      <c r="CQ286" s="60">
        <v>0</v>
      </c>
      <c r="CR286" s="60">
        <v>0</v>
      </c>
      <c r="CS286" s="60">
        <v>0</v>
      </c>
      <c r="CT286" s="60">
        <f>Table2[[#This Row],[Recapture Cancellation Reduction Amount Through FY20]]+Table2[[#This Row],[Recapture Cancellation Reduction Amount FY20 and After]]</f>
        <v>0</v>
      </c>
      <c r="CU286" s="60">
        <v>0</v>
      </c>
      <c r="CV286" s="60">
        <v>0</v>
      </c>
      <c r="CW286" s="60">
        <v>0</v>
      </c>
      <c r="CX286" s="60">
        <f>Table2[[#This Row],[Penalty Paid Through FY20]]+Table2[[#This Row],[Penalty Paid FY20 and After]]</f>
        <v>0</v>
      </c>
      <c r="CY286" s="60">
        <v>16.9771</v>
      </c>
      <c r="CZ286" s="60">
        <v>382.89580000000001</v>
      </c>
      <c r="DA286" s="60">
        <v>23.26</v>
      </c>
      <c r="DB286" s="60">
        <f>Table2[[#This Row],[TOTAL Assistance Net of Recapture Penalties Through FY20]]+Table2[[#This Row],[TOTAL Assistance Net of Recapture Penalties FY20 and After]]</f>
        <v>406.1558</v>
      </c>
      <c r="DC286" s="60">
        <v>437.6583</v>
      </c>
      <c r="DD286" s="60">
        <v>6960.6886999999997</v>
      </c>
      <c r="DE286" s="60">
        <v>682.68460000000005</v>
      </c>
      <c r="DF286" s="60">
        <f>Table2[[#This Row],[Company Direct Tax Revenue Before Assistance Through FY20]]+Table2[[#This Row],[Company Direct Tax Revenue Before Assistance FY20 and After]]</f>
        <v>7643.3732999999993</v>
      </c>
      <c r="DG286" s="60">
        <v>812.52170000000001</v>
      </c>
      <c r="DH286" s="60">
        <v>13997.1757</v>
      </c>
      <c r="DI286" s="60">
        <v>1267.4181000000001</v>
      </c>
      <c r="DJ286" s="60">
        <f>Table2[[#This Row],[Indirect and Induced Tax Revenues FY20 and After]]+Table2[[#This Row],[Indirect and Induced Tax Revenues Through FY20]]</f>
        <v>15264.593800000001</v>
      </c>
      <c r="DK286" s="60">
        <v>1250.18</v>
      </c>
      <c r="DL286" s="60">
        <v>20957.864399999999</v>
      </c>
      <c r="DM286" s="60">
        <v>1950.1026999999999</v>
      </c>
      <c r="DN286" s="60">
        <f>Table2[[#This Row],[TOTAL Tax Revenues Before Assistance FY20 and After]]+Table2[[#This Row],[TOTAL Tax Revenues Before Assistance Through FY20]]</f>
        <v>22907.967099999998</v>
      </c>
      <c r="DO286" s="60">
        <v>1233.2029</v>
      </c>
      <c r="DP286" s="60">
        <v>20574.9686</v>
      </c>
      <c r="DQ286" s="60">
        <v>1926.8426999999999</v>
      </c>
      <c r="DR286" s="60">
        <f>Table2[[#This Row],[TOTAL Tax Revenues Net of Assistance Recapture and Penalty Through FY20]]+Table2[[#This Row],[TOTAL Tax Revenues Net of Assistance Recapture and Penalty FY20 and After]]</f>
        <v>22501.811300000001</v>
      </c>
      <c r="DS286" s="60">
        <v>0</v>
      </c>
      <c r="DT286" s="60">
        <v>0</v>
      </c>
      <c r="DU286" s="60">
        <v>0</v>
      </c>
      <c r="DV286" s="60">
        <v>0</v>
      </c>
      <c r="DW286" s="74">
        <v>0</v>
      </c>
      <c r="DX286" s="74">
        <v>0</v>
      </c>
      <c r="DY286" s="74">
        <v>0</v>
      </c>
      <c r="DZ286" s="74">
        <v>255</v>
      </c>
      <c r="EA286" s="74">
        <v>0</v>
      </c>
      <c r="EB286" s="74">
        <v>0</v>
      </c>
      <c r="EC286" s="74">
        <v>0</v>
      </c>
      <c r="ED286" s="74">
        <v>255</v>
      </c>
      <c r="EE286" s="74">
        <v>0</v>
      </c>
      <c r="EF286" s="74">
        <v>0</v>
      </c>
      <c r="EG286" s="74">
        <v>0</v>
      </c>
      <c r="EH286" s="74">
        <v>100</v>
      </c>
      <c r="EI286" s="8">
        <f>Table2[[#This Row],[Total Industrial Employees FY20]]+Table2[[#This Row],[Total Restaurant Employees FY20]]+Table2[[#This Row],[Total Retail Employees FY20]]+Table2[[#This Row],[Total Other Employees FY20]]</f>
        <v>255</v>
      </c>
      <c r="EJ286" s="8">
        <f>Table2[[#This Row],[Number of Industrial Employees Earning More than Living Wage FY20]]+Table2[[#This Row],[Number of Restaurant Employees Earning More than Living Wage FY20]]+Table2[[#This Row],[Number of Retail Employees Earning More than Living Wage FY20]]+Table2[[#This Row],[Number of Other Employees Earning More than Living Wage FY20]]</f>
        <v>255</v>
      </c>
      <c r="EK286" s="72">
        <f>Table2[[#This Row],[Total Employees Earning More than Living Wage FY20]]/Table2[[#This Row],[Total Jobs FY20]]</f>
        <v>1</v>
      </c>
    </row>
    <row r="287" spans="1:141" x14ac:dyDescent="0.25">
      <c r="A287" s="9">
        <v>92838</v>
      </c>
      <c r="B287" s="11" t="s">
        <v>161</v>
      </c>
      <c r="C287" s="11" t="s">
        <v>615</v>
      </c>
      <c r="D287" s="11" t="s">
        <v>1045</v>
      </c>
      <c r="E287" s="15">
        <v>26</v>
      </c>
      <c r="F287" s="7">
        <v>249</v>
      </c>
      <c r="G287" s="7">
        <v>1004</v>
      </c>
      <c r="H287" s="7">
        <v>60309</v>
      </c>
      <c r="I287" s="7">
        <v>195645</v>
      </c>
      <c r="J287" s="7">
        <v>325620</v>
      </c>
      <c r="K287" s="11" t="s">
        <v>1048</v>
      </c>
      <c r="L287" s="11" t="s">
        <v>1077</v>
      </c>
      <c r="M287" s="11" t="s">
        <v>1075</v>
      </c>
      <c r="N287" s="18">
        <v>18796322</v>
      </c>
      <c r="O287" s="11" t="s">
        <v>1658</v>
      </c>
      <c r="P287" s="8">
        <v>1</v>
      </c>
      <c r="Q287" s="8">
        <v>0</v>
      </c>
      <c r="R287" s="8">
        <v>209</v>
      </c>
      <c r="S287" s="8">
        <v>0</v>
      </c>
      <c r="T287" s="8">
        <v>0</v>
      </c>
      <c r="U287" s="8">
        <v>210</v>
      </c>
      <c r="V287" s="8">
        <v>209</v>
      </c>
      <c r="W287" s="8">
        <v>0</v>
      </c>
      <c r="X287" s="8">
        <v>0</v>
      </c>
      <c r="Y287" s="8">
        <v>386</v>
      </c>
      <c r="Z287" s="8">
        <v>114</v>
      </c>
      <c r="AA287" s="19">
        <v>0</v>
      </c>
      <c r="AB287" s="8">
        <v>0</v>
      </c>
      <c r="AC287" s="8">
        <v>0</v>
      </c>
      <c r="AD287" s="8">
        <v>0</v>
      </c>
      <c r="AE287" s="8">
        <v>0</v>
      </c>
      <c r="AF287" s="8">
        <v>82.38095238095238</v>
      </c>
      <c r="AG287" s="8" t="s">
        <v>1686</v>
      </c>
      <c r="AH287" s="8" t="s">
        <v>1687</v>
      </c>
      <c r="AI287" s="60">
        <v>58.0901</v>
      </c>
      <c r="AJ287" s="60">
        <v>956.19590000000005</v>
      </c>
      <c r="AK287" s="60">
        <v>31.1403</v>
      </c>
      <c r="AL287" s="60">
        <f>Table2[[#This Row],[Company Direct Land Through FY20]]+Table2[[#This Row],[Company Direct Land FY20 and After]]</f>
        <v>987.33620000000008</v>
      </c>
      <c r="AM287" s="60">
        <v>725.75440000000003</v>
      </c>
      <c r="AN287" s="60">
        <v>3367.893</v>
      </c>
      <c r="AO287" s="60">
        <v>389.05529999999999</v>
      </c>
      <c r="AP287" s="60">
        <f>Table2[[#This Row],[Company Direct Building Through FY20]]+Table2[[#This Row],[Company Direct Building FY20 and After]]</f>
        <v>3756.9483</v>
      </c>
      <c r="AQ287" s="60">
        <v>0</v>
      </c>
      <c r="AR287" s="60">
        <v>117.815</v>
      </c>
      <c r="AS287" s="60">
        <v>0</v>
      </c>
      <c r="AT287" s="60">
        <f>Table2[[#This Row],[Mortgage Recording Tax Through FY20]]+Table2[[#This Row],[Mortgage Recording Tax FY20 and After]]</f>
        <v>117.815</v>
      </c>
      <c r="AU287" s="60">
        <v>443.59589999999997</v>
      </c>
      <c r="AV287" s="60">
        <v>1415.7417</v>
      </c>
      <c r="AW287" s="60">
        <v>237.79859999999999</v>
      </c>
      <c r="AX287" s="60">
        <f>Table2[[#This Row],[Pilot Savings Through FY20]]+Table2[[#This Row],[Pilot Savings FY20 and After]]</f>
        <v>1653.5403000000001</v>
      </c>
      <c r="AY287" s="60">
        <v>0</v>
      </c>
      <c r="AZ287" s="60">
        <v>117.815</v>
      </c>
      <c r="BA287" s="60">
        <v>0</v>
      </c>
      <c r="BB287" s="60">
        <f>Table2[[#This Row],[Mortgage Recording Tax Exemption Through FY20]]+Table2[[#This Row],[Indirect and Induced Land FY20]]</f>
        <v>387.26940000000002</v>
      </c>
      <c r="BC287" s="60">
        <v>269.45440000000002</v>
      </c>
      <c r="BD287" s="60">
        <v>4366.5154000000002</v>
      </c>
      <c r="BE287" s="60">
        <v>144.44640000000001</v>
      </c>
      <c r="BF287" s="60">
        <f>Table2[[#This Row],[Indirect and Induced Land Through FY20]]+Table2[[#This Row],[Indirect and Induced Land FY20 and After]]</f>
        <v>4510.9618</v>
      </c>
      <c r="BG287" s="60">
        <v>955.33849999999995</v>
      </c>
      <c r="BH287" s="60">
        <v>15481.282300000001</v>
      </c>
      <c r="BI287" s="60">
        <v>512.12850000000003</v>
      </c>
      <c r="BJ287" s="60">
        <f>Table2[[#This Row],[Indirect and Induced Building Through FY20]]+Table2[[#This Row],[Indirect and Induced Building FY20 and After]]</f>
        <v>15993.410800000001</v>
      </c>
      <c r="BK287" s="60">
        <v>1565.0415</v>
      </c>
      <c r="BL287" s="60">
        <v>22756.144899999999</v>
      </c>
      <c r="BM287" s="60">
        <v>838.97190000000001</v>
      </c>
      <c r="BN287" s="60">
        <f>Table2[[#This Row],[TOTAL Real Property Related Taxes Through FY20]]+Table2[[#This Row],[TOTAL Real Property Related Taxes FY20 and After]]</f>
        <v>23595.1168</v>
      </c>
      <c r="BO287" s="60">
        <v>3908.5014000000001</v>
      </c>
      <c r="BP287" s="60">
        <v>59087.805699999997</v>
      </c>
      <c r="BQ287" s="60">
        <v>2095.2311</v>
      </c>
      <c r="BR287" s="60">
        <f>Table2[[#This Row],[Company Direct Through FY20]]+Table2[[#This Row],[Company Direct FY20 and After]]</f>
        <v>61183.036799999994</v>
      </c>
      <c r="BS287" s="60">
        <v>0</v>
      </c>
      <c r="BT287" s="60">
        <v>0</v>
      </c>
      <c r="BU287" s="60">
        <v>0</v>
      </c>
      <c r="BV287" s="60">
        <f>Table2[[#This Row],[Sales Tax Exemption Through FY20]]+Table2[[#This Row],[Sales Tax Exemption FY20 and After]]</f>
        <v>0</v>
      </c>
      <c r="BW287" s="60">
        <v>0</v>
      </c>
      <c r="BX287" s="60">
        <v>0</v>
      </c>
      <c r="BY287" s="60">
        <v>0</v>
      </c>
      <c r="BZ287" s="60">
        <f>Table2[[#This Row],[Energy Tax Savings Through FY20]]+Table2[[#This Row],[Energy Tax Savings FY20 and After]]</f>
        <v>0</v>
      </c>
      <c r="CA287" s="60">
        <v>0</v>
      </c>
      <c r="CB287" s="60">
        <v>0</v>
      </c>
      <c r="CC287" s="60">
        <v>0</v>
      </c>
      <c r="CD287" s="60">
        <f>Table2[[#This Row],[Tax Exempt Bond Savings Through FY20]]+Table2[[#This Row],[Tax Exempt Bond Savings FY20 and After]]</f>
        <v>0</v>
      </c>
      <c r="CE287" s="60">
        <v>1219.7089000000001</v>
      </c>
      <c r="CF287" s="60">
        <v>25572.550800000001</v>
      </c>
      <c r="CG287" s="60">
        <v>653.84969999999998</v>
      </c>
      <c r="CH287" s="60">
        <f>Table2[[#This Row],[Indirect and Induced Through FY20]]+Table2[[#This Row],[Indirect and Induced FY20 and After]]</f>
        <v>26226.4005</v>
      </c>
      <c r="CI287" s="60">
        <v>5128.2102999999997</v>
      </c>
      <c r="CJ287" s="60">
        <v>84660.356499999994</v>
      </c>
      <c r="CK287" s="60">
        <v>2749.0808000000002</v>
      </c>
      <c r="CL287" s="60">
        <f>Table2[[#This Row],[TOTAL Income Consumption Use Taxes Through FY20]]+Table2[[#This Row],[TOTAL Income Consumption Use Taxes FY20 and After]]</f>
        <v>87409.437299999991</v>
      </c>
      <c r="CM287" s="60">
        <v>443.59589999999997</v>
      </c>
      <c r="CN287" s="60">
        <v>1533.5567000000001</v>
      </c>
      <c r="CO287" s="60">
        <v>237.79859999999999</v>
      </c>
      <c r="CP287" s="60">
        <f>Table2[[#This Row],[Assistance Provided Through FY20]]+Table2[[#This Row],[Assistance Provided FY20 and After]]</f>
        <v>1771.3553000000002</v>
      </c>
      <c r="CQ287" s="60">
        <v>0</v>
      </c>
      <c r="CR287" s="60">
        <v>0</v>
      </c>
      <c r="CS287" s="60">
        <v>0</v>
      </c>
      <c r="CT287" s="60">
        <f>Table2[[#This Row],[Recapture Cancellation Reduction Amount Through FY20]]+Table2[[#This Row],[Recapture Cancellation Reduction Amount FY20 and After]]</f>
        <v>0</v>
      </c>
      <c r="CU287" s="60">
        <v>0</v>
      </c>
      <c r="CV287" s="60">
        <v>0</v>
      </c>
      <c r="CW287" s="60">
        <v>0</v>
      </c>
      <c r="CX287" s="60">
        <f>Table2[[#This Row],[Penalty Paid Through FY20]]+Table2[[#This Row],[Penalty Paid FY20 and After]]</f>
        <v>0</v>
      </c>
      <c r="CY287" s="60">
        <v>443.59589999999997</v>
      </c>
      <c r="CZ287" s="60">
        <v>1533.5567000000001</v>
      </c>
      <c r="DA287" s="60">
        <v>237.79859999999999</v>
      </c>
      <c r="DB287" s="60">
        <f>Table2[[#This Row],[TOTAL Assistance Net of Recapture Penalties Through FY20]]+Table2[[#This Row],[TOTAL Assistance Net of Recapture Penalties FY20 and After]]</f>
        <v>1771.3553000000002</v>
      </c>
      <c r="DC287" s="60">
        <v>4692.3459000000003</v>
      </c>
      <c r="DD287" s="60">
        <v>63529.709600000002</v>
      </c>
      <c r="DE287" s="60">
        <v>2515.4267</v>
      </c>
      <c r="DF287" s="60">
        <f>Table2[[#This Row],[Company Direct Tax Revenue Before Assistance Through FY20]]+Table2[[#This Row],[Company Direct Tax Revenue Before Assistance FY20 and After]]</f>
        <v>66045.136299999998</v>
      </c>
      <c r="DG287" s="60">
        <v>2444.5018</v>
      </c>
      <c r="DH287" s="60">
        <v>45420.3485</v>
      </c>
      <c r="DI287" s="60">
        <v>1310.4246000000001</v>
      </c>
      <c r="DJ287" s="60">
        <f>Table2[[#This Row],[Indirect and Induced Tax Revenues FY20 and After]]+Table2[[#This Row],[Indirect and Induced Tax Revenues Through FY20]]</f>
        <v>46730.773099999999</v>
      </c>
      <c r="DK287" s="60">
        <v>7136.8477000000003</v>
      </c>
      <c r="DL287" s="60">
        <v>108950.05809999999</v>
      </c>
      <c r="DM287" s="60">
        <v>3825.8512999999998</v>
      </c>
      <c r="DN287" s="60">
        <f>Table2[[#This Row],[TOTAL Tax Revenues Before Assistance FY20 and After]]+Table2[[#This Row],[TOTAL Tax Revenues Before Assistance Through FY20]]</f>
        <v>112775.90939999999</v>
      </c>
      <c r="DO287" s="60">
        <v>6693.2518</v>
      </c>
      <c r="DP287" s="60">
        <v>107416.50139999999</v>
      </c>
      <c r="DQ287" s="60">
        <v>3588.0527000000002</v>
      </c>
      <c r="DR287" s="60">
        <f>Table2[[#This Row],[TOTAL Tax Revenues Net of Assistance Recapture and Penalty Through FY20]]+Table2[[#This Row],[TOTAL Tax Revenues Net of Assistance Recapture and Penalty FY20 and After]]</f>
        <v>111004.55409999999</v>
      </c>
      <c r="DS287" s="60">
        <v>0</v>
      </c>
      <c r="DT287" s="60">
        <v>0</v>
      </c>
      <c r="DU287" s="60">
        <v>0</v>
      </c>
      <c r="DV287" s="60">
        <v>0</v>
      </c>
      <c r="DW287" s="74">
        <v>210</v>
      </c>
      <c r="DX287" s="74">
        <v>0</v>
      </c>
      <c r="DY287" s="74">
        <v>0</v>
      </c>
      <c r="DZ287" s="74">
        <v>0</v>
      </c>
      <c r="EA287" s="74">
        <v>210</v>
      </c>
      <c r="EB287" s="74">
        <v>0</v>
      </c>
      <c r="EC287" s="74">
        <v>0</v>
      </c>
      <c r="ED287" s="74">
        <v>0</v>
      </c>
      <c r="EE287" s="74">
        <v>100</v>
      </c>
      <c r="EF287" s="74">
        <v>0</v>
      </c>
      <c r="EG287" s="74">
        <v>0</v>
      </c>
      <c r="EH287" s="74">
        <v>0</v>
      </c>
      <c r="EI287" s="8">
        <f>Table2[[#This Row],[Total Industrial Employees FY20]]+Table2[[#This Row],[Total Restaurant Employees FY20]]+Table2[[#This Row],[Total Retail Employees FY20]]+Table2[[#This Row],[Total Other Employees FY20]]</f>
        <v>210</v>
      </c>
      <c r="EJ287" s="8">
        <f>Table2[[#This Row],[Number of Industrial Employees Earning More than Living Wage FY20]]+Table2[[#This Row],[Number of Restaurant Employees Earning More than Living Wage FY20]]+Table2[[#This Row],[Number of Retail Employees Earning More than Living Wage FY20]]+Table2[[#This Row],[Number of Other Employees Earning More than Living Wage FY20]]</f>
        <v>210</v>
      </c>
      <c r="EK287" s="72">
        <f>Table2[[#This Row],[Total Employees Earning More than Living Wage FY20]]/Table2[[#This Row],[Total Jobs FY20]]</f>
        <v>1</v>
      </c>
    </row>
    <row r="288" spans="1:141" x14ac:dyDescent="0.25">
      <c r="A288" s="9">
        <v>92788</v>
      </c>
      <c r="B288" s="11" t="s">
        <v>162</v>
      </c>
      <c r="C288" s="11" t="s">
        <v>616</v>
      </c>
      <c r="D288" s="11" t="s">
        <v>1045</v>
      </c>
      <c r="E288" s="15">
        <v>26</v>
      </c>
      <c r="F288" s="7">
        <v>115</v>
      </c>
      <c r="G288" s="7">
        <v>1</v>
      </c>
      <c r="H288" s="7">
        <v>107640</v>
      </c>
      <c r="I288" s="7">
        <v>214820</v>
      </c>
      <c r="J288" s="7">
        <v>325620</v>
      </c>
      <c r="K288" s="11" t="s">
        <v>1048</v>
      </c>
      <c r="L288" s="11" t="s">
        <v>1078</v>
      </c>
      <c r="M288" s="11" t="s">
        <v>1066</v>
      </c>
      <c r="N288" s="18">
        <v>6300000</v>
      </c>
      <c r="O288" s="11" t="s">
        <v>1658</v>
      </c>
      <c r="P288" s="8">
        <v>0</v>
      </c>
      <c r="Q288" s="8">
        <v>0</v>
      </c>
      <c r="R288" s="8">
        <v>494</v>
      </c>
      <c r="S288" s="8">
        <v>0</v>
      </c>
      <c r="T288" s="8">
        <v>0</v>
      </c>
      <c r="U288" s="8">
        <v>494</v>
      </c>
      <c r="V288" s="8">
        <v>494</v>
      </c>
      <c r="W288" s="8">
        <v>0</v>
      </c>
      <c r="X288" s="8">
        <v>0</v>
      </c>
      <c r="Y288" s="8">
        <v>0</v>
      </c>
      <c r="Z288" s="8">
        <v>20</v>
      </c>
      <c r="AA288" s="19">
        <v>10</v>
      </c>
      <c r="AB288" s="8">
        <v>0</v>
      </c>
      <c r="AC288" s="8">
        <v>64</v>
      </c>
      <c r="AD288" s="8">
        <v>16</v>
      </c>
      <c r="AE288" s="8">
        <v>10</v>
      </c>
      <c r="AF288" s="8">
        <v>94.73684210526315</v>
      </c>
      <c r="AG288" s="8" t="s">
        <v>1686</v>
      </c>
      <c r="AH288" s="8" t="s">
        <v>1687</v>
      </c>
      <c r="AI288" s="60">
        <v>198.34299999999999</v>
      </c>
      <c r="AJ288" s="60">
        <v>1362.9540999999999</v>
      </c>
      <c r="AK288" s="60">
        <v>149.7826</v>
      </c>
      <c r="AL288" s="60">
        <f>Table2[[#This Row],[Company Direct Land Through FY20]]+Table2[[#This Row],[Company Direct Land FY20 and After]]</f>
        <v>1512.7366999999999</v>
      </c>
      <c r="AM288" s="60">
        <v>397.33080000000001</v>
      </c>
      <c r="AN288" s="60">
        <v>2253.9059999999999</v>
      </c>
      <c r="AO288" s="60">
        <v>300.05200000000002</v>
      </c>
      <c r="AP288" s="60">
        <f>Table2[[#This Row],[Company Direct Building Through FY20]]+Table2[[#This Row],[Company Direct Building FY20 and After]]</f>
        <v>2553.9580000000001</v>
      </c>
      <c r="AQ288" s="60">
        <v>0</v>
      </c>
      <c r="AR288" s="60">
        <v>110.5335</v>
      </c>
      <c r="AS288" s="60">
        <v>0</v>
      </c>
      <c r="AT288" s="60">
        <f>Table2[[#This Row],[Mortgage Recording Tax Through FY20]]+Table2[[#This Row],[Mortgage Recording Tax FY20 and After]]</f>
        <v>110.5335</v>
      </c>
      <c r="AU288" s="60">
        <v>221.85159999999999</v>
      </c>
      <c r="AV288" s="60">
        <v>1403.0238999999999</v>
      </c>
      <c r="AW288" s="60">
        <v>167.53550000000001</v>
      </c>
      <c r="AX288" s="60">
        <f>Table2[[#This Row],[Pilot Savings Through FY20]]+Table2[[#This Row],[Pilot Savings FY20 and After]]</f>
        <v>1570.5593999999999</v>
      </c>
      <c r="AY288" s="60">
        <v>0</v>
      </c>
      <c r="AZ288" s="60">
        <v>110.5335</v>
      </c>
      <c r="BA288" s="60">
        <v>0</v>
      </c>
      <c r="BB288" s="60">
        <f>Table2[[#This Row],[Mortgage Recording Tax Exemption Through FY20]]+Table2[[#This Row],[Indirect and Induced Land FY20]]</f>
        <v>747.42539999999997</v>
      </c>
      <c r="BC288" s="60">
        <v>636.89189999999996</v>
      </c>
      <c r="BD288" s="60">
        <v>6324.9306999999999</v>
      </c>
      <c r="BE288" s="60">
        <v>480.96109999999999</v>
      </c>
      <c r="BF288" s="60">
        <f>Table2[[#This Row],[Indirect and Induced Land Through FY20]]+Table2[[#This Row],[Indirect and Induced Land FY20 and After]]</f>
        <v>6805.8917999999994</v>
      </c>
      <c r="BG288" s="60">
        <v>2258.0713999999998</v>
      </c>
      <c r="BH288" s="60">
        <v>22424.754499999999</v>
      </c>
      <c r="BI288" s="60">
        <v>1705.2260000000001</v>
      </c>
      <c r="BJ288" s="60">
        <f>Table2[[#This Row],[Indirect and Induced Building Through FY20]]+Table2[[#This Row],[Indirect and Induced Building FY20 and After]]</f>
        <v>24129.980499999998</v>
      </c>
      <c r="BK288" s="60">
        <v>3268.7855</v>
      </c>
      <c r="BL288" s="60">
        <v>30963.521400000001</v>
      </c>
      <c r="BM288" s="60">
        <v>2468.4861999999998</v>
      </c>
      <c r="BN288" s="60">
        <f>Table2[[#This Row],[TOTAL Real Property Related Taxes Through FY20]]+Table2[[#This Row],[TOTAL Real Property Related Taxes FY20 and After]]</f>
        <v>33432.007600000004</v>
      </c>
      <c r="BO288" s="60">
        <v>9238.2760999999991</v>
      </c>
      <c r="BP288" s="60">
        <v>84805.888099999996</v>
      </c>
      <c r="BQ288" s="60">
        <v>6976.4618</v>
      </c>
      <c r="BR288" s="60">
        <f>Table2[[#This Row],[Company Direct Through FY20]]+Table2[[#This Row],[Company Direct FY20 and After]]</f>
        <v>91782.349900000001</v>
      </c>
      <c r="BS288" s="60">
        <v>0</v>
      </c>
      <c r="BT288" s="60">
        <v>0</v>
      </c>
      <c r="BU288" s="60">
        <v>0</v>
      </c>
      <c r="BV288" s="60">
        <f>Table2[[#This Row],[Sales Tax Exemption Through FY20]]+Table2[[#This Row],[Sales Tax Exemption FY20 and After]]</f>
        <v>0</v>
      </c>
      <c r="BW288" s="60">
        <v>0</v>
      </c>
      <c r="BX288" s="60">
        <v>0</v>
      </c>
      <c r="BY288" s="60">
        <v>0</v>
      </c>
      <c r="BZ288" s="60">
        <f>Table2[[#This Row],[Energy Tax Savings Through FY20]]+Table2[[#This Row],[Energy Tax Savings FY20 and After]]</f>
        <v>0</v>
      </c>
      <c r="CA288" s="60">
        <v>0</v>
      </c>
      <c r="CB288" s="60">
        <v>0</v>
      </c>
      <c r="CC288" s="60">
        <v>0</v>
      </c>
      <c r="CD288" s="60">
        <f>Table2[[#This Row],[Tax Exempt Bond Savings Through FY20]]+Table2[[#This Row],[Tax Exempt Bond Savings FY20 and After]]</f>
        <v>0</v>
      </c>
      <c r="CE288" s="60">
        <v>2882.9465</v>
      </c>
      <c r="CF288" s="60">
        <v>36818.333500000001</v>
      </c>
      <c r="CG288" s="60">
        <v>2177.1125000000002</v>
      </c>
      <c r="CH288" s="60">
        <f>Table2[[#This Row],[Indirect and Induced Through FY20]]+Table2[[#This Row],[Indirect and Induced FY20 and After]]</f>
        <v>38995.446000000004</v>
      </c>
      <c r="CI288" s="60">
        <v>12121.222599999999</v>
      </c>
      <c r="CJ288" s="60">
        <v>121624.2216</v>
      </c>
      <c r="CK288" s="60">
        <v>9153.5743000000002</v>
      </c>
      <c r="CL288" s="60">
        <f>Table2[[#This Row],[TOTAL Income Consumption Use Taxes Through FY20]]+Table2[[#This Row],[TOTAL Income Consumption Use Taxes FY20 and After]]</f>
        <v>130777.7959</v>
      </c>
      <c r="CM288" s="60">
        <v>221.85159999999999</v>
      </c>
      <c r="CN288" s="60">
        <v>1513.5573999999999</v>
      </c>
      <c r="CO288" s="60">
        <v>167.53550000000001</v>
      </c>
      <c r="CP288" s="60">
        <f>Table2[[#This Row],[Assistance Provided Through FY20]]+Table2[[#This Row],[Assistance Provided FY20 and After]]</f>
        <v>1681.0928999999999</v>
      </c>
      <c r="CQ288" s="60">
        <v>0</v>
      </c>
      <c r="CR288" s="60">
        <v>0</v>
      </c>
      <c r="CS288" s="60">
        <v>0</v>
      </c>
      <c r="CT288" s="60">
        <f>Table2[[#This Row],[Recapture Cancellation Reduction Amount Through FY20]]+Table2[[#This Row],[Recapture Cancellation Reduction Amount FY20 and After]]</f>
        <v>0</v>
      </c>
      <c r="CU288" s="60">
        <v>0</v>
      </c>
      <c r="CV288" s="60">
        <v>0</v>
      </c>
      <c r="CW288" s="60">
        <v>0</v>
      </c>
      <c r="CX288" s="60">
        <f>Table2[[#This Row],[Penalty Paid Through FY20]]+Table2[[#This Row],[Penalty Paid FY20 and After]]</f>
        <v>0</v>
      </c>
      <c r="CY288" s="60">
        <v>221.85159999999999</v>
      </c>
      <c r="CZ288" s="60">
        <v>1513.5573999999999</v>
      </c>
      <c r="DA288" s="60">
        <v>167.53550000000001</v>
      </c>
      <c r="DB288" s="60">
        <f>Table2[[#This Row],[TOTAL Assistance Net of Recapture Penalties Through FY20]]+Table2[[#This Row],[TOTAL Assistance Net of Recapture Penalties FY20 and After]]</f>
        <v>1681.0928999999999</v>
      </c>
      <c r="DC288" s="60">
        <v>9833.9498999999996</v>
      </c>
      <c r="DD288" s="60">
        <v>88533.281700000007</v>
      </c>
      <c r="DE288" s="60">
        <v>7426.2964000000002</v>
      </c>
      <c r="DF288" s="60">
        <f>Table2[[#This Row],[Company Direct Tax Revenue Before Assistance Through FY20]]+Table2[[#This Row],[Company Direct Tax Revenue Before Assistance FY20 and After]]</f>
        <v>95959.578100000013</v>
      </c>
      <c r="DG288" s="60">
        <v>5777.9098000000004</v>
      </c>
      <c r="DH288" s="60">
        <v>65568.018700000001</v>
      </c>
      <c r="DI288" s="60">
        <v>4363.2996000000003</v>
      </c>
      <c r="DJ288" s="60">
        <f>Table2[[#This Row],[Indirect and Induced Tax Revenues FY20 and After]]+Table2[[#This Row],[Indirect and Induced Tax Revenues Through FY20]]</f>
        <v>69931.318299999999</v>
      </c>
      <c r="DK288" s="60">
        <v>15611.859700000001</v>
      </c>
      <c r="DL288" s="60">
        <v>154101.30040000001</v>
      </c>
      <c r="DM288" s="60">
        <v>11789.596</v>
      </c>
      <c r="DN288" s="60">
        <f>Table2[[#This Row],[TOTAL Tax Revenues Before Assistance FY20 and After]]+Table2[[#This Row],[TOTAL Tax Revenues Before Assistance Through FY20]]</f>
        <v>165890.8964</v>
      </c>
      <c r="DO288" s="60">
        <v>15390.008099999999</v>
      </c>
      <c r="DP288" s="60">
        <v>152587.74299999999</v>
      </c>
      <c r="DQ288" s="60">
        <v>11622.0605</v>
      </c>
      <c r="DR288" s="60">
        <f>Table2[[#This Row],[TOTAL Tax Revenues Net of Assistance Recapture and Penalty Through FY20]]+Table2[[#This Row],[TOTAL Tax Revenues Net of Assistance Recapture and Penalty FY20 and After]]</f>
        <v>164209.80349999998</v>
      </c>
      <c r="DS288" s="60">
        <v>0</v>
      </c>
      <c r="DT288" s="60">
        <v>0</v>
      </c>
      <c r="DU288" s="60">
        <v>0</v>
      </c>
      <c r="DV288" s="60">
        <v>0</v>
      </c>
      <c r="DW288" s="74">
        <v>494</v>
      </c>
      <c r="DX288" s="74">
        <v>0</v>
      </c>
      <c r="DY288" s="74">
        <v>0</v>
      </c>
      <c r="DZ288" s="74">
        <v>0</v>
      </c>
      <c r="EA288" s="74">
        <v>494</v>
      </c>
      <c r="EB288" s="74">
        <v>0</v>
      </c>
      <c r="EC288" s="74">
        <v>0</v>
      </c>
      <c r="ED288" s="74">
        <v>0</v>
      </c>
      <c r="EE288" s="74">
        <v>100</v>
      </c>
      <c r="EF288" s="74">
        <v>0</v>
      </c>
      <c r="EG288" s="74">
        <v>0</v>
      </c>
      <c r="EH288" s="74">
        <v>0</v>
      </c>
      <c r="EI288" s="8">
        <f>Table2[[#This Row],[Total Industrial Employees FY20]]+Table2[[#This Row],[Total Restaurant Employees FY20]]+Table2[[#This Row],[Total Retail Employees FY20]]+Table2[[#This Row],[Total Other Employees FY20]]</f>
        <v>494</v>
      </c>
      <c r="EJ288" s="8">
        <f>Table2[[#This Row],[Number of Industrial Employees Earning More than Living Wage FY20]]+Table2[[#This Row],[Number of Restaurant Employees Earning More than Living Wage FY20]]+Table2[[#This Row],[Number of Retail Employees Earning More than Living Wage FY20]]+Table2[[#This Row],[Number of Other Employees Earning More than Living Wage FY20]]</f>
        <v>494</v>
      </c>
      <c r="EK288" s="72">
        <f>Table2[[#This Row],[Total Employees Earning More than Living Wage FY20]]/Table2[[#This Row],[Total Jobs FY20]]</f>
        <v>1</v>
      </c>
    </row>
    <row r="289" spans="1:141" x14ac:dyDescent="0.25">
      <c r="A289" s="9">
        <v>93949</v>
      </c>
      <c r="B289" s="11" t="s">
        <v>408</v>
      </c>
      <c r="C289" s="11" t="s">
        <v>861</v>
      </c>
      <c r="D289" s="11" t="s">
        <v>1043</v>
      </c>
      <c r="E289" s="15">
        <v>17</v>
      </c>
      <c r="F289" s="7">
        <v>2604</v>
      </c>
      <c r="G289" s="7">
        <v>280</v>
      </c>
      <c r="H289" s="7">
        <v>823337</v>
      </c>
      <c r="I289" s="7">
        <v>317089</v>
      </c>
      <c r="J289" s="7">
        <v>424810</v>
      </c>
      <c r="K289" s="11" t="s">
        <v>1048</v>
      </c>
      <c r="L289" s="11" t="s">
        <v>1390</v>
      </c>
      <c r="M289" s="11" t="s">
        <v>1339</v>
      </c>
      <c r="N289" s="18">
        <v>68407000</v>
      </c>
      <c r="O289" s="11" t="s">
        <v>1658</v>
      </c>
      <c r="P289" s="8">
        <v>9</v>
      </c>
      <c r="Q289" s="8">
        <v>0</v>
      </c>
      <c r="R289" s="8">
        <v>611</v>
      </c>
      <c r="S289" s="8">
        <v>2</v>
      </c>
      <c r="T289" s="8">
        <v>0</v>
      </c>
      <c r="U289" s="8">
        <v>622</v>
      </c>
      <c r="V289" s="8">
        <v>617</v>
      </c>
      <c r="W289" s="8">
        <v>0</v>
      </c>
      <c r="X289" s="8">
        <v>0</v>
      </c>
      <c r="Y289" s="8">
        <v>0</v>
      </c>
      <c r="Z289" s="8">
        <v>25</v>
      </c>
      <c r="AA289" s="19">
        <v>28</v>
      </c>
      <c r="AB289" s="8">
        <v>7</v>
      </c>
      <c r="AC289" s="8">
        <v>25</v>
      </c>
      <c r="AD289" s="8">
        <v>12</v>
      </c>
      <c r="AE289" s="8">
        <v>28</v>
      </c>
      <c r="AF289" s="8">
        <v>71.543408360128609</v>
      </c>
      <c r="AG289" s="8" t="s">
        <v>1686</v>
      </c>
      <c r="AH289" s="8" t="s">
        <v>1687</v>
      </c>
      <c r="AI289" s="60">
        <v>1005.3931</v>
      </c>
      <c r="AJ289" s="60">
        <v>2507.0111999999999</v>
      </c>
      <c r="AK289" s="60">
        <v>10320.492700000001</v>
      </c>
      <c r="AL289" s="60">
        <f>Table2[[#This Row],[Company Direct Land Through FY20]]+Table2[[#This Row],[Company Direct Land FY20 and After]]</f>
        <v>12827.5039</v>
      </c>
      <c r="AM289" s="60">
        <v>1634.4664</v>
      </c>
      <c r="AN289" s="60">
        <v>4965.5738000000001</v>
      </c>
      <c r="AO289" s="60">
        <v>16778.011600000002</v>
      </c>
      <c r="AP289" s="60">
        <f>Table2[[#This Row],[Company Direct Building Through FY20]]+Table2[[#This Row],[Company Direct Building FY20 and After]]</f>
        <v>21743.585400000004</v>
      </c>
      <c r="AQ289" s="60">
        <v>0</v>
      </c>
      <c r="AR289" s="60">
        <v>418.6</v>
      </c>
      <c r="AS289" s="60">
        <v>0</v>
      </c>
      <c r="AT289" s="60">
        <f>Table2[[#This Row],[Mortgage Recording Tax Through FY20]]+Table2[[#This Row],[Mortgage Recording Tax FY20 and After]]</f>
        <v>418.6</v>
      </c>
      <c r="AU289" s="60">
        <v>1213.8753999999999</v>
      </c>
      <c r="AV289" s="60">
        <v>3735.7914999999998</v>
      </c>
      <c r="AW289" s="60">
        <v>12460.5898</v>
      </c>
      <c r="AX289" s="60">
        <f>Table2[[#This Row],[Pilot Savings Through FY20]]+Table2[[#This Row],[Pilot Savings FY20 and After]]</f>
        <v>16196.381299999999</v>
      </c>
      <c r="AY289" s="60">
        <v>0</v>
      </c>
      <c r="AZ289" s="60">
        <v>418.6</v>
      </c>
      <c r="BA289" s="60">
        <v>0</v>
      </c>
      <c r="BB289" s="60">
        <f>Table2[[#This Row],[Mortgage Recording Tax Exemption Through FY20]]+Table2[[#This Row],[Indirect and Induced Land FY20]]</f>
        <v>1466.8672000000001</v>
      </c>
      <c r="BC289" s="60">
        <v>1048.2672</v>
      </c>
      <c r="BD289" s="60">
        <v>5457.8721999999998</v>
      </c>
      <c r="BE289" s="60">
        <v>10760.6006</v>
      </c>
      <c r="BF289" s="60">
        <f>Table2[[#This Row],[Indirect and Induced Land Through FY20]]+Table2[[#This Row],[Indirect and Induced Land FY20 and After]]</f>
        <v>16218.4728</v>
      </c>
      <c r="BG289" s="60">
        <v>3716.5837999999999</v>
      </c>
      <c r="BH289" s="60">
        <v>19350.638200000001</v>
      </c>
      <c r="BI289" s="60">
        <v>38151.219499999999</v>
      </c>
      <c r="BJ289" s="60">
        <f>Table2[[#This Row],[Indirect and Induced Building Through FY20]]+Table2[[#This Row],[Indirect and Induced Building FY20 and After]]</f>
        <v>57501.8577</v>
      </c>
      <c r="BK289" s="60">
        <v>6190.8351000000002</v>
      </c>
      <c r="BL289" s="60">
        <v>28545.303899999999</v>
      </c>
      <c r="BM289" s="60">
        <v>63549.734600000003</v>
      </c>
      <c r="BN289" s="60">
        <f>Table2[[#This Row],[TOTAL Real Property Related Taxes Through FY20]]+Table2[[#This Row],[TOTAL Real Property Related Taxes FY20 and After]]</f>
        <v>92095.038499999995</v>
      </c>
      <c r="BO289" s="60">
        <v>8088.6932999999999</v>
      </c>
      <c r="BP289" s="60">
        <v>47026.776700000002</v>
      </c>
      <c r="BQ289" s="60">
        <v>83031.498500000002</v>
      </c>
      <c r="BR289" s="60">
        <f>Table2[[#This Row],[Company Direct Through FY20]]+Table2[[#This Row],[Company Direct FY20 and After]]</f>
        <v>130058.2752</v>
      </c>
      <c r="BS289" s="60">
        <v>0</v>
      </c>
      <c r="BT289" s="60">
        <v>0</v>
      </c>
      <c r="BU289" s="60">
        <v>0</v>
      </c>
      <c r="BV289" s="60">
        <f>Table2[[#This Row],[Sales Tax Exemption Through FY20]]+Table2[[#This Row],[Sales Tax Exemption FY20 and After]]</f>
        <v>0</v>
      </c>
      <c r="BW289" s="60">
        <v>0</v>
      </c>
      <c r="BX289" s="60">
        <v>0</v>
      </c>
      <c r="BY289" s="60">
        <v>0</v>
      </c>
      <c r="BZ289" s="60">
        <f>Table2[[#This Row],[Energy Tax Savings Through FY20]]+Table2[[#This Row],[Energy Tax Savings FY20 and After]]</f>
        <v>0</v>
      </c>
      <c r="CA289" s="60">
        <v>0</v>
      </c>
      <c r="CB289" s="60">
        <v>0</v>
      </c>
      <c r="CC289" s="60">
        <v>0</v>
      </c>
      <c r="CD289" s="60">
        <f>Table2[[#This Row],[Tax Exempt Bond Savings Through FY20]]+Table2[[#This Row],[Tax Exempt Bond Savings FY20 and After]]</f>
        <v>0</v>
      </c>
      <c r="CE289" s="60">
        <v>4745.0724</v>
      </c>
      <c r="CF289" s="60">
        <v>27087.806700000001</v>
      </c>
      <c r="CG289" s="60">
        <v>48708.789700000001</v>
      </c>
      <c r="CH289" s="60">
        <f>Table2[[#This Row],[Indirect and Induced Through FY20]]+Table2[[#This Row],[Indirect and Induced FY20 and After]]</f>
        <v>75796.596400000009</v>
      </c>
      <c r="CI289" s="60">
        <v>12833.7657</v>
      </c>
      <c r="CJ289" s="60">
        <v>74114.583400000003</v>
      </c>
      <c r="CK289" s="60">
        <v>131740.28820000001</v>
      </c>
      <c r="CL289" s="60">
        <f>Table2[[#This Row],[TOTAL Income Consumption Use Taxes Through FY20]]+Table2[[#This Row],[TOTAL Income Consumption Use Taxes FY20 and After]]</f>
        <v>205854.87160000001</v>
      </c>
      <c r="CM289" s="60">
        <v>1213.8753999999999</v>
      </c>
      <c r="CN289" s="60">
        <v>4154.3914999999997</v>
      </c>
      <c r="CO289" s="60">
        <v>12460.5898</v>
      </c>
      <c r="CP289" s="60">
        <f>Table2[[#This Row],[Assistance Provided Through FY20]]+Table2[[#This Row],[Assistance Provided FY20 and After]]</f>
        <v>16614.981299999999</v>
      </c>
      <c r="CQ289" s="60">
        <v>0</v>
      </c>
      <c r="CR289" s="60">
        <v>0</v>
      </c>
      <c r="CS289" s="60">
        <v>0</v>
      </c>
      <c r="CT289" s="60">
        <f>Table2[[#This Row],[Recapture Cancellation Reduction Amount Through FY20]]+Table2[[#This Row],[Recapture Cancellation Reduction Amount FY20 and After]]</f>
        <v>0</v>
      </c>
      <c r="CU289" s="60">
        <v>0</v>
      </c>
      <c r="CV289" s="60">
        <v>0</v>
      </c>
      <c r="CW289" s="60">
        <v>0</v>
      </c>
      <c r="CX289" s="60">
        <f>Table2[[#This Row],[Penalty Paid Through FY20]]+Table2[[#This Row],[Penalty Paid FY20 and After]]</f>
        <v>0</v>
      </c>
      <c r="CY289" s="60">
        <v>1213.8753999999999</v>
      </c>
      <c r="CZ289" s="60">
        <v>4154.3914999999997</v>
      </c>
      <c r="DA289" s="60">
        <v>12460.5898</v>
      </c>
      <c r="DB289" s="60">
        <f>Table2[[#This Row],[TOTAL Assistance Net of Recapture Penalties Through FY20]]+Table2[[#This Row],[TOTAL Assistance Net of Recapture Penalties FY20 and After]]</f>
        <v>16614.981299999999</v>
      </c>
      <c r="DC289" s="60">
        <v>10728.552799999999</v>
      </c>
      <c r="DD289" s="60">
        <v>54917.9617</v>
      </c>
      <c r="DE289" s="60">
        <v>110130.0028</v>
      </c>
      <c r="DF289" s="60">
        <f>Table2[[#This Row],[Company Direct Tax Revenue Before Assistance Through FY20]]+Table2[[#This Row],[Company Direct Tax Revenue Before Assistance FY20 and After]]</f>
        <v>165047.9645</v>
      </c>
      <c r="DG289" s="60">
        <v>9509.9233999999997</v>
      </c>
      <c r="DH289" s="60">
        <v>51896.3171</v>
      </c>
      <c r="DI289" s="60">
        <v>97620.609800000006</v>
      </c>
      <c r="DJ289" s="60">
        <f>Table2[[#This Row],[Indirect and Induced Tax Revenues FY20 and After]]+Table2[[#This Row],[Indirect and Induced Tax Revenues Through FY20]]</f>
        <v>149516.92690000002</v>
      </c>
      <c r="DK289" s="60">
        <v>20238.476200000001</v>
      </c>
      <c r="DL289" s="60">
        <v>106814.2788</v>
      </c>
      <c r="DM289" s="60">
        <v>207750.61259999999</v>
      </c>
      <c r="DN289" s="60">
        <f>Table2[[#This Row],[TOTAL Tax Revenues Before Assistance FY20 and After]]+Table2[[#This Row],[TOTAL Tax Revenues Before Assistance Through FY20]]</f>
        <v>314564.89139999996</v>
      </c>
      <c r="DO289" s="60">
        <v>19024.6008</v>
      </c>
      <c r="DP289" s="60">
        <v>102659.8873</v>
      </c>
      <c r="DQ289" s="60">
        <v>195290.02280000001</v>
      </c>
      <c r="DR289" s="60">
        <f>Table2[[#This Row],[TOTAL Tax Revenues Net of Assistance Recapture and Penalty Through FY20]]+Table2[[#This Row],[TOTAL Tax Revenues Net of Assistance Recapture and Penalty FY20 and After]]</f>
        <v>297949.91009999998</v>
      </c>
      <c r="DS289" s="60">
        <v>0</v>
      </c>
      <c r="DT289" s="60">
        <v>0</v>
      </c>
      <c r="DU289" s="60">
        <v>0</v>
      </c>
      <c r="DV289" s="60">
        <v>0</v>
      </c>
      <c r="DW289" s="74">
        <v>0</v>
      </c>
      <c r="DX289" s="74">
        <v>0</v>
      </c>
      <c r="DY289" s="74">
        <v>0</v>
      </c>
      <c r="DZ289" s="74">
        <v>622</v>
      </c>
      <c r="EA289" s="74">
        <v>0</v>
      </c>
      <c r="EB289" s="74">
        <v>0</v>
      </c>
      <c r="EC289" s="74">
        <v>0</v>
      </c>
      <c r="ED289" s="74">
        <v>622</v>
      </c>
      <c r="EE289" s="74">
        <v>0</v>
      </c>
      <c r="EF289" s="74">
        <v>0</v>
      </c>
      <c r="EG289" s="74">
        <v>0</v>
      </c>
      <c r="EH289" s="74">
        <v>100</v>
      </c>
      <c r="EI289" s="8">
        <f>Table2[[#This Row],[Total Industrial Employees FY20]]+Table2[[#This Row],[Total Restaurant Employees FY20]]+Table2[[#This Row],[Total Retail Employees FY20]]+Table2[[#This Row],[Total Other Employees FY20]]</f>
        <v>622</v>
      </c>
      <c r="EJ289" s="8">
        <f>Table2[[#This Row],[Number of Industrial Employees Earning More than Living Wage FY20]]+Table2[[#This Row],[Number of Restaurant Employees Earning More than Living Wage FY20]]+Table2[[#This Row],[Number of Retail Employees Earning More than Living Wage FY20]]+Table2[[#This Row],[Number of Other Employees Earning More than Living Wage FY20]]</f>
        <v>622</v>
      </c>
      <c r="EK289" s="72">
        <f>Table2[[#This Row],[Total Employees Earning More than Living Wage FY20]]/Table2[[#This Row],[Total Jobs FY20]]</f>
        <v>1</v>
      </c>
    </row>
    <row r="290" spans="1:141" x14ac:dyDescent="0.25">
      <c r="A290" s="9">
        <v>94135</v>
      </c>
      <c r="B290" s="11" t="s">
        <v>543</v>
      </c>
      <c r="C290" s="11" t="s">
        <v>991</v>
      </c>
      <c r="D290" s="11" t="s">
        <v>1043</v>
      </c>
      <c r="E290" s="15">
        <v>11</v>
      </c>
      <c r="F290" s="7">
        <v>5774</v>
      </c>
      <c r="G290" s="7">
        <v>240</v>
      </c>
      <c r="H290" s="7">
        <v>888950</v>
      </c>
      <c r="I290" s="7">
        <v>1086054</v>
      </c>
      <c r="J290" s="7">
        <v>611310</v>
      </c>
      <c r="K290" s="11" t="s">
        <v>1097</v>
      </c>
      <c r="L290" s="11" t="s">
        <v>1504</v>
      </c>
      <c r="M290" s="11" t="s">
        <v>1580</v>
      </c>
      <c r="N290" s="18">
        <v>90575000</v>
      </c>
      <c r="O290" s="11" t="s">
        <v>1663</v>
      </c>
      <c r="P290" s="8">
        <v>2</v>
      </c>
      <c r="Q290" s="8">
        <v>0</v>
      </c>
      <c r="R290" s="8">
        <v>192</v>
      </c>
      <c r="S290" s="8">
        <v>0</v>
      </c>
      <c r="T290" s="8">
        <v>0</v>
      </c>
      <c r="U290" s="8">
        <v>194</v>
      </c>
      <c r="V290" s="8">
        <v>193</v>
      </c>
      <c r="W290" s="8">
        <v>19</v>
      </c>
      <c r="X290" s="8">
        <v>0</v>
      </c>
      <c r="Y290" s="8">
        <v>694</v>
      </c>
      <c r="Z290" s="8">
        <v>56</v>
      </c>
      <c r="AA290" s="19">
        <v>0</v>
      </c>
      <c r="AB290" s="8">
        <v>0</v>
      </c>
      <c r="AC290" s="8">
        <v>0</v>
      </c>
      <c r="AD290" s="8">
        <v>0</v>
      </c>
      <c r="AE290" s="8">
        <v>0</v>
      </c>
      <c r="AF290" s="8">
        <v>42.783505154639172</v>
      </c>
      <c r="AG290" s="8" t="s">
        <v>1686</v>
      </c>
      <c r="AH290" s="8" t="s">
        <v>1687</v>
      </c>
      <c r="AI290" s="60">
        <v>0</v>
      </c>
      <c r="AJ290" s="60">
        <v>0</v>
      </c>
      <c r="AK290" s="60">
        <v>0</v>
      </c>
      <c r="AL290" s="60">
        <f>Table2[[#This Row],[Company Direct Land Through FY20]]+Table2[[#This Row],[Company Direct Land FY20 and After]]</f>
        <v>0</v>
      </c>
      <c r="AM290" s="60">
        <v>0</v>
      </c>
      <c r="AN290" s="60">
        <v>0</v>
      </c>
      <c r="AO290" s="60">
        <v>0</v>
      </c>
      <c r="AP290" s="60">
        <f>Table2[[#This Row],[Company Direct Building Through FY20]]+Table2[[#This Row],[Company Direct Building FY20 and After]]</f>
        <v>0</v>
      </c>
      <c r="AQ290" s="60">
        <v>0</v>
      </c>
      <c r="AR290" s="60">
        <v>0</v>
      </c>
      <c r="AS290" s="60">
        <v>0</v>
      </c>
      <c r="AT290" s="60">
        <f>Table2[[#This Row],[Mortgage Recording Tax Through FY20]]+Table2[[#This Row],[Mortgage Recording Tax FY20 and After]]</f>
        <v>0</v>
      </c>
      <c r="AU290" s="60">
        <v>0</v>
      </c>
      <c r="AV290" s="60">
        <v>0</v>
      </c>
      <c r="AW290" s="60">
        <v>0</v>
      </c>
      <c r="AX290" s="60">
        <f>Table2[[#This Row],[Pilot Savings Through FY20]]+Table2[[#This Row],[Pilot Savings FY20 and After]]</f>
        <v>0</v>
      </c>
      <c r="AY290" s="60">
        <v>0</v>
      </c>
      <c r="AZ290" s="60">
        <v>0</v>
      </c>
      <c r="BA290" s="60">
        <v>0</v>
      </c>
      <c r="BB290" s="60">
        <f>Table2[[#This Row],[Mortgage Recording Tax Exemption Through FY20]]+Table2[[#This Row],[Indirect and Induced Land FY20]]</f>
        <v>92.857299999999995</v>
      </c>
      <c r="BC290" s="60">
        <v>92.857299999999995</v>
      </c>
      <c r="BD290" s="60">
        <v>342.6995</v>
      </c>
      <c r="BE290" s="60">
        <v>1317.9668999999999</v>
      </c>
      <c r="BF290" s="60">
        <f>Table2[[#This Row],[Indirect and Induced Land Through FY20]]+Table2[[#This Row],[Indirect and Induced Land FY20 and After]]</f>
        <v>1660.6663999999998</v>
      </c>
      <c r="BG290" s="60">
        <v>329.22140000000002</v>
      </c>
      <c r="BH290" s="60">
        <v>1215.0255999999999</v>
      </c>
      <c r="BI290" s="60">
        <v>4672.7974000000004</v>
      </c>
      <c r="BJ290" s="60">
        <f>Table2[[#This Row],[Indirect and Induced Building Through FY20]]+Table2[[#This Row],[Indirect and Induced Building FY20 and After]]</f>
        <v>5887.8230000000003</v>
      </c>
      <c r="BK290" s="60">
        <v>422.07870000000003</v>
      </c>
      <c r="BL290" s="60">
        <v>1557.7251000000001</v>
      </c>
      <c r="BM290" s="60">
        <v>5990.7642999999998</v>
      </c>
      <c r="BN290" s="60">
        <f>Table2[[#This Row],[TOTAL Real Property Related Taxes Through FY20]]+Table2[[#This Row],[TOTAL Real Property Related Taxes FY20 and After]]</f>
        <v>7548.4894000000004</v>
      </c>
      <c r="BO290" s="60">
        <v>435.24090000000001</v>
      </c>
      <c r="BP290" s="60">
        <v>1669.7879</v>
      </c>
      <c r="BQ290" s="60">
        <v>5917.2385000000004</v>
      </c>
      <c r="BR290" s="60">
        <f>Table2[[#This Row],[Company Direct Through FY20]]+Table2[[#This Row],[Company Direct FY20 and After]]</f>
        <v>7587.0264000000006</v>
      </c>
      <c r="BS290" s="60">
        <v>0</v>
      </c>
      <c r="BT290" s="60">
        <v>0</v>
      </c>
      <c r="BU290" s="60">
        <v>0</v>
      </c>
      <c r="BV290" s="60">
        <f>Table2[[#This Row],[Sales Tax Exemption Through FY20]]+Table2[[#This Row],[Sales Tax Exemption FY20 and After]]</f>
        <v>0</v>
      </c>
      <c r="BW290" s="60">
        <v>0</v>
      </c>
      <c r="BX290" s="60">
        <v>0</v>
      </c>
      <c r="BY290" s="60">
        <v>0</v>
      </c>
      <c r="BZ290" s="60">
        <f>Table2[[#This Row],[Energy Tax Savings Through FY20]]+Table2[[#This Row],[Energy Tax Savings FY20 and After]]</f>
        <v>0</v>
      </c>
      <c r="CA290" s="60">
        <v>74.450299999999999</v>
      </c>
      <c r="CB290" s="60">
        <v>239.00129999999999</v>
      </c>
      <c r="CC290" s="60">
        <v>811.23329999999999</v>
      </c>
      <c r="CD290" s="60">
        <f>Table2[[#This Row],[Tax Exempt Bond Savings Through FY20]]+Table2[[#This Row],[Tax Exempt Bond Savings FY20 and After]]</f>
        <v>1050.2346</v>
      </c>
      <c r="CE290" s="60">
        <v>420.32670000000002</v>
      </c>
      <c r="CF290" s="60">
        <v>1647.6501000000001</v>
      </c>
      <c r="CG290" s="60">
        <v>6859.9903000000004</v>
      </c>
      <c r="CH290" s="60">
        <f>Table2[[#This Row],[Indirect and Induced Through FY20]]+Table2[[#This Row],[Indirect and Induced FY20 and After]]</f>
        <v>8507.6404000000002</v>
      </c>
      <c r="CI290" s="60">
        <v>781.1173</v>
      </c>
      <c r="CJ290" s="60">
        <v>3078.4367000000002</v>
      </c>
      <c r="CK290" s="60">
        <v>11965.995500000001</v>
      </c>
      <c r="CL290" s="60">
        <f>Table2[[#This Row],[TOTAL Income Consumption Use Taxes Through FY20]]+Table2[[#This Row],[TOTAL Income Consumption Use Taxes FY20 and After]]</f>
        <v>15044.432200000001</v>
      </c>
      <c r="CM290" s="60">
        <v>74.450299999999999</v>
      </c>
      <c r="CN290" s="60">
        <v>239.00129999999999</v>
      </c>
      <c r="CO290" s="60">
        <v>811.23329999999999</v>
      </c>
      <c r="CP290" s="60">
        <f>Table2[[#This Row],[Assistance Provided Through FY20]]+Table2[[#This Row],[Assistance Provided FY20 and After]]</f>
        <v>1050.2346</v>
      </c>
      <c r="CQ290" s="60">
        <v>0</v>
      </c>
      <c r="CR290" s="60">
        <v>0</v>
      </c>
      <c r="CS290" s="60">
        <v>0</v>
      </c>
      <c r="CT290" s="60">
        <f>Table2[[#This Row],[Recapture Cancellation Reduction Amount Through FY20]]+Table2[[#This Row],[Recapture Cancellation Reduction Amount FY20 and After]]</f>
        <v>0</v>
      </c>
      <c r="CU290" s="60">
        <v>0</v>
      </c>
      <c r="CV290" s="60">
        <v>0</v>
      </c>
      <c r="CW290" s="60">
        <v>0</v>
      </c>
      <c r="CX290" s="60">
        <f>Table2[[#This Row],[Penalty Paid Through FY20]]+Table2[[#This Row],[Penalty Paid FY20 and After]]</f>
        <v>0</v>
      </c>
      <c r="CY290" s="60">
        <v>74.450299999999999</v>
      </c>
      <c r="CZ290" s="60">
        <v>239.00129999999999</v>
      </c>
      <c r="DA290" s="60">
        <v>811.23329999999999</v>
      </c>
      <c r="DB290" s="60">
        <f>Table2[[#This Row],[TOTAL Assistance Net of Recapture Penalties Through FY20]]+Table2[[#This Row],[TOTAL Assistance Net of Recapture Penalties FY20 and After]]</f>
        <v>1050.2346</v>
      </c>
      <c r="DC290" s="60">
        <v>435.24090000000001</v>
      </c>
      <c r="DD290" s="60">
        <v>1669.7879</v>
      </c>
      <c r="DE290" s="60">
        <v>5917.2385000000004</v>
      </c>
      <c r="DF290" s="60">
        <f>Table2[[#This Row],[Company Direct Tax Revenue Before Assistance Through FY20]]+Table2[[#This Row],[Company Direct Tax Revenue Before Assistance FY20 and After]]</f>
        <v>7587.0264000000006</v>
      </c>
      <c r="DG290" s="60">
        <v>842.40539999999999</v>
      </c>
      <c r="DH290" s="60">
        <v>3205.3751999999999</v>
      </c>
      <c r="DI290" s="60">
        <v>12850.7546</v>
      </c>
      <c r="DJ290" s="60">
        <f>Table2[[#This Row],[Indirect and Induced Tax Revenues FY20 and After]]+Table2[[#This Row],[Indirect and Induced Tax Revenues Through FY20]]</f>
        <v>16056.129800000001</v>
      </c>
      <c r="DK290" s="60">
        <v>1277.6463000000001</v>
      </c>
      <c r="DL290" s="60">
        <v>4875.1630999999998</v>
      </c>
      <c r="DM290" s="60">
        <v>18767.9931</v>
      </c>
      <c r="DN290" s="60">
        <f>Table2[[#This Row],[TOTAL Tax Revenues Before Assistance FY20 and After]]+Table2[[#This Row],[TOTAL Tax Revenues Before Assistance Through FY20]]</f>
        <v>23643.156199999998</v>
      </c>
      <c r="DO290" s="60">
        <v>1203.1959999999999</v>
      </c>
      <c r="DP290" s="60">
        <v>4636.1617999999999</v>
      </c>
      <c r="DQ290" s="60">
        <v>17956.7598</v>
      </c>
      <c r="DR290" s="60">
        <f>Table2[[#This Row],[TOTAL Tax Revenues Net of Assistance Recapture and Penalty Through FY20]]+Table2[[#This Row],[TOTAL Tax Revenues Net of Assistance Recapture and Penalty FY20 and After]]</f>
        <v>22592.921600000001</v>
      </c>
      <c r="DS290" s="60">
        <v>0</v>
      </c>
      <c r="DT290" s="60">
        <v>0</v>
      </c>
      <c r="DU290" s="60">
        <v>0</v>
      </c>
      <c r="DV290" s="60">
        <v>0</v>
      </c>
      <c r="DW290" s="74">
        <v>0</v>
      </c>
      <c r="DX290" s="74">
        <v>0</v>
      </c>
      <c r="DY290" s="74">
        <v>0</v>
      </c>
      <c r="DZ290" s="74">
        <v>213</v>
      </c>
      <c r="EA290" s="74">
        <v>0</v>
      </c>
      <c r="EB290" s="74">
        <v>0</v>
      </c>
      <c r="EC290" s="74">
        <v>0</v>
      </c>
      <c r="ED290" s="74">
        <v>213</v>
      </c>
      <c r="EE290" s="74">
        <v>0</v>
      </c>
      <c r="EF290" s="74">
        <v>0</v>
      </c>
      <c r="EG290" s="74">
        <v>0</v>
      </c>
      <c r="EH290" s="74">
        <v>100</v>
      </c>
      <c r="EI290" s="8">
        <f>Table2[[#This Row],[Total Industrial Employees FY20]]+Table2[[#This Row],[Total Restaurant Employees FY20]]+Table2[[#This Row],[Total Retail Employees FY20]]+Table2[[#This Row],[Total Other Employees FY20]]</f>
        <v>213</v>
      </c>
      <c r="EJ290" s="8">
        <f>Table2[[#This Row],[Number of Industrial Employees Earning More than Living Wage FY20]]+Table2[[#This Row],[Number of Restaurant Employees Earning More than Living Wage FY20]]+Table2[[#This Row],[Number of Retail Employees Earning More than Living Wage FY20]]+Table2[[#This Row],[Number of Other Employees Earning More than Living Wage FY20]]</f>
        <v>213</v>
      </c>
      <c r="EK290" s="72">
        <f>Table2[[#This Row],[Total Employees Earning More than Living Wage FY20]]/Table2[[#This Row],[Total Jobs FY20]]</f>
        <v>1</v>
      </c>
    </row>
    <row r="291" spans="1:141" x14ac:dyDescent="0.25">
      <c r="A291" s="9">
        <v>94104</v>
      </c>
      <c r="B291" s="11" t="s">
        <v>508</v>
      </c>
      <c r="C291" s="11" t="s">
        <v>957</v>
      </c>
      <c r="D291" s="11" t="s">
        <v>1046</v>
      </c>
      <c r="E291" s="15">
        <v>6</v>
      </c>
      <c r="F291" s="7">
        <v>1215</v>
      </c>
      <c r="G291" s="7">
        <v>53</v>
      </c>
      <c r="H291" s="7">
        <v>6575</v>
      </c>
      <c r="I291" s="7">
        <v>27044</v>
      </c>
      <c r="J291" s="7">
        <v>611110</v>
      </c>
      <c r="K291" s="11" t="s">
        <v>1097</v>
      </c>
      <c r="L291" s="11" t="s">
        <v>1533</v>
      </c>
      <c r="M291" s="11" t="s">
        <v>1382</v>
      </c>
      <c r="N291" s="18">
        <v>22000000</v>
      </c>
      <c r="O291" s="11" t="s">
        <v>1671</v>
      </c>
      <c r="P291" s="8">
        <v>15</v>
      </c>
      <c r="Q291" s="8">
        <v>21</v>
      </c>
      <c r="R291" s="8">
        <v>70</v>
      </c>
      <c r="S291" s="8">
        <v>0</v>
      </c>
      <c r="T291" s="8">
        <v>10</v>
      </c>
      <c r="U291" s="8">
        <v>116</v>
      </c>
      <c r="V291" s="8">
        <v>97</v>
      </c>
      <c r="W291" s="8">
        <v>10</v>
      </c>
      <c r="X291" s="8">
        <v>0</v>
      </c>
      <c r="Y291" s="8">
        <v>59</v>
      </c>
      <c r="Z291" s="8">
        <v>28</v>
      </c>
      <c r="AA291" s="19">
        <v>0</v>
      </c>
      <c r="AB291" s="8">
        <v>0</v>
      </c>
      <c r="AC291" s="8">
        <v>0</v>
      </c>
      <c r="AD291" s="8">
        <v>0</v>
      </c>
      <c r="AE291" s="8">
        <v>0</v>
      </c>
      <c r="AF291" s="8">
        <v>76.724137931034491</v>
      </c>
      <c r="AG291" s="8" t="s">
        <v>1686</v>
      </c>
      <c r="AH291" s="8" t="s">
        <v>1687</v>
      </c>
      <c r="AI291" s="60">
        <v>0</v>
      </c>
      <c r="AJ291" s="60">
        <v>0</v>
      </c>
      <c r="AK291" s="60">
        <v>0</v>
      </c>
      <c r="AL291" s="60">
        <f>Table2[[#This Row],[Company Direct Land Through FY20]]+Table2[[#This Row],[Company Direct Land FY20 and After]]</f>
        <v>0</v>
      </c>
      <c r="AM291" s="60">
        <v>0</v>
      </c>
      <c r="AN291" s="60">
        <v>0</v>
      </c>
      <c r="AO291" s="60">
        <v>0</v>
      </c>
      <c r="AP291" s="60">
        <f>Table2[[#This Row],[Company Direct Building Through FY20]]+Table2[[#This Row],[Company Direct Building FY20 and After]]</f>
        <v>0</v>
      </c>
      <c r="AQ291" s="60">
        <v>0</v>
      </c>
      <c r="AR291" s="60">
        <v>360.36</v>
      </c>
      <c r="AS291" s="60">
        <v>0</v>
      </c>
      <c r="AT291" s="60">
        <f>Table2[[#This Row],[Mortgage Recording Tax Through FY20]]+Table2[[#This Row],[Mortgage Recording Tax FY20 and After]]</f>
        <v>360.36</v>
      </c>
      <c r="AU291" s="60">
        <v>0</v>
      </c>
      <c r="AV291" s="60">
        <v>0</v>
      </c>
      <c r="AW291" s="60">
        <v>0</v>
      </c>
      <c r="AX291" s="60">
        <f>Table2[[#This Row],[Pilot Savings Through FY20]]+Table2[[#This Row],[Pilot Savings FY20 and After]]</f>
        <v>0</v>
      </c>
      <c r="AY291" s="60">
        <v>0</v>
      </c>
      <c r="AZ291" s="60">
        <v>360.36</v>
      </c>
      <c r="BA291" s="60">
        <v>0</v>
      </c>
      <c r="BB291" s="60">
        <f>Table2[[#This Row],[Mortgage Recording Tax Exemption Through FY20]]+Table2[[#This Row],[Indirect and Induced Land FY20]]</f>
        <v>407.39699999999999</v>
      </c>
      <c r="BC291" s="60">
        <v>47.036999999999999</v>
      </c>
      <c r="BD291" s="60">
        <v>188.38509999999999</v>
      </c>
      <c r="BE291" s="60">
        <v>543.93190000000004</v>
      </c>
      <c r="BF291" s="60">
        <f>Table2[[#This Row],[Indirect and Induced Land Through FY20]]+Table2[[#This Row],[Indirect and Induced Land FY20 and After]]</f>
        <v>732.31700000000001</v>
      </c>
      <c r="BG291" s="60">
        <v>166.76759999999999</v>
      </c>
      <c r="BH291" s="60">
        <v>667.91099999999994</v>
      </c>
      <c r="BI291" s="60">
        <v>1928.4820999999999</v>
      </c>
      <c r="BJ291" s="60">
        <f>Table2[[#This Row],[Indirect and Induced Building Through FY20]]+Table2[[#This Row],[Indirect and Induced Building FY20 and After]]</f>
        <v>2596.3930999999998</v>
      </c>
      <c r="BK291" s="60">
        <v>213.80459999999999</v>
      </c>
      <c r="BL291" s="60">
        <v>856.29610000000002</v>
      </c>
      <c r="BM291" s="60">
        <v>2472.4140000000002</v>
      </c>
      <c r="BN291" s="60">
        <f>Table2[[#This Row],[TOTAL Real Property Related Taxes Through FY20]]+Table2[[#This Row],[TOTAL Real Property Related Taxes FY20 and After]]</f>
        <v>3328.7101000000002</v>
      </c>
      <c r="BO291" s="60">
        <v>197.39330000000001</v>
      </c>
      <c r="BP291" s="60">
        <v>819.51549999999997</v>
      </c>
      <c r="BQ291" s="60">
        <v>2182.1015000000002</v>
      </c>
      <c r="BR291" s="60">
        <f>Table2[[#This Row],[Company Direct Through FY20]]+Table2[[#This Row],[Company Direct FY20 and After]]</f>
        <v>3001.6170000000002</v>
      </c>
      <c r="BS291" s="60">
        <v>0</v>
      </c>
      <c r="BT291" s="60">
        <v>0</v>
      </c>
      <c r="BU291" s="60">
        <v>0</v>
      </c>
      <c r="BV291" s="60">
        <f>Table2[[#This Row],[Sales Tax Exemption Through FY20]]+Table2[[#This Row],[Sales Tax Exemption FY20 and After]]</f>
        <v>0</v>
      </c>
      <c r="BW291" s="60">
        <v>0</v>
      </c>
      <c r="BX291" s="60">
        <v>0</v>
      </c>
      <c r="BY291" s="60">
        <v>0</v>
      </c>
      <c r="BZ291" s="60">
        <f>Table2[[#This Row],[Energy Tax Savings Through FY20]]+Table2[[#This Row],[Energy Tax Savings FY20 and After]]</f>
        <v>0</v>
      </c>
      <c r="CA291" s="60">
        <v>11.5001</v>
      </c>
      <c r="CB291" s="60">
        <v>46.871699999999997</v>
      </c>
      <c r="CC291" s="60">
        <v>108.575</v>
      </c>
      <c r="CD291" s="60">
        <f>Table2[[#This Row],[Tax Exempt Bond Savings Through FY20]]+Table2[[#This Row],[Tax Exempt Bond Savings FY20 and After]]</f>
        <v>155.44669999999999</v>
      </c>
      <c r="CE291" s="60">
        <v>190.62899999999999</v>
      </c>
      <c r="CF291" s="60">
        <v>831.50829999999996</v>
      </c>
      <c r="CG291" s="60">
        <v>2549.6957000000002</v>
      </c>
      <c r="CH291" s="60">
        <f>Table2[[#This Row],[Indirect and Induced Through FY20]]+Table2[[#This Row],[Indirect and Induced FY20 and After]]</f>
        <v>3381.2040000000002</v>
      </c>
      <c r="CI291" s="60">
        <v>376.5222</v>
      </c>
      <c r="CJ291" s="60">
        <v>1604.1521</v>
      </c>
      <c r="CK291" s="60">
        <v>4623.2222000000002</v>
      </c>
      <c r="CL291" s="60">
        <f>Table2[[#This Row],[TOTAL Income Consumption Use Taxes Through FY20]]+Table2[[#This Row],[TOTAL Income Consumption Use Taxes FY20 and After]]</f>
        <v>6227.3743000000004</v>
      </c>
      <c r="CM291" s="60">
        <v>11.5001</v>
      </c>
      <c r="CN291" s="60">
        <v>407.23169999999999</v>
      </c>
      <c r="CO291" s="60">
        <v>108.575</v>
      </c>
      <c r="CP291" s="60">
        <f>Table2[[#This Row],[Assistance Provided Through FY20]]+Table2[[#This Row],[Assistance Provided FY20 and After]]</f>
        <v>515.80669999999998</v>
      </c>
      <c r="CQ291" s="60">
        <v>0</v>
      </c>
      <c r="CR291" s="60">
        <v>0</v>
      </c>
      <c r="CS291" s="60">
        <v>0</v>
      </c>
      <c r="CT291" s="60">
        <f>Table2[[#This Row],[Recapture Cancellation Reduction Amount Through FY20]]+Table2[[#This Row],[Recapture Cancellation Reduction Amount FY20 and After]]</f>
        <v>0</v>
      </c>
      <c r="CU291" s="60">
        <v>0</v>
      </c>
      <c r="CV291" s="60">
        <v>0</v>
      </c>
      <c r="CW291" s="60">
        <v>0</v>
      </c>
      <c r="CX291" s="60">
        <f>Table2[[#This Row],[Penalty Paid Through FY20]]+Table2[[#This Row],[Penalty Paid FY20 and After]]</f>
        <v>0</v>
      </c>
      <c r="CY291" s="60">
        <v>11.5001</v>
      </c>
      <c r="CZ291" s="60">
        <v>407.23169999999999</v>
      </c>
      <c r="DA291" s="60">
        <v>108.575</v>
      </c>
      <c r="DB291" s="60">
        <f>Table2[[#This Row],[TOTAL Assistance Net of Recapture Penalties Through FY20]]+Table2[[#This Row],[TOTAL Assistance Net of Recapture Penalties FY20 and After]]</f>
        <v>515.80669999999998</v>
      </c>
      <c r="DC291" s="60">
        <v>197.39330000000001</v>
      </c>
      <c r="DD291" s="60">
        <v>1179.8755000000001</v>
      </c>
      <c r="DE291" s="60">
        <v>2182.1015000000002</v>
      </c>
      <c r="DF291" s="60">
        <f>Table2[[#This Row],[Company Direct Tax Revenue Before Assistance Through FY20]]+Table2[[#This Row],[Company Direct Tax Revenue Before Assistance FY20 and After]]</f>
        <v>3361.9770000000003</v>
      </c>
      <c r="DG291" s="60">
        <v>404.43360000000001</v>
      </c>
      <c r="DH291" s="60">
        <v>1687.8044</v>
      </c>
      <c r="DI291" s="60">
        <v>5022.1097</v>
      </c>
      <c r="DJ291" s="60">
        <f>Table2[[#This Row],[Indirect and Induced Tax Revenues FY20 and After]]+Table2[[#This Row],[Indirect and Induced Tax Revenues Through FY20]]</f>
        <v>6709.9141</v>
      </c>
      <c r="DK291" s="60">
        <v>601.82690000000002</v>
      </c>
      <c r="DL291" s="60">
        <v>2867.6799000000001</v>
      </c>
      <c r="DM291" s="60">
        <v>7204.2111999999997</v>
      </c>
      <c r="DN291" s="60">
        <f>Table2[[#This Row],[TOTAL Tax Revenues Before Assistance FY20 and After]]+Table2[[#This Row],[TOTAL Tax Revenues Before Assistance Through FY20]]</f>
        <v>10071.891100000001</v>
      </c>
      <c r="DO291" s="60">
        <v>590.32680000000005</v>
      </c>
      <c r="DP291" s="60">
        <v>2460.4481999999998</v>
      </c>
      <c r="DQ291" s="60">
        <v>7095.6361999999999</v>
      </c>
      <c r="DR291" s="60">
        <f>Table2[[#This Row],[TOTAL Tax Revenues Net of Assistance Recapture and Penalty Through FY20]]+Table2[[#This Row],[TOTAL Tax Revenues Net of Assistance Recapture and Penalty FY20 and After]]</f>
        <v>9556.0843999999997</v>
      </c>
      <c r="DS291" s="60">
        <v>0</v>
      </c>
      <c r="DT291" s="60">
        <v>0</v>
      </c>
      <c r="DU291" s="60">
        <v>0</v>
      </c>
      <c r="DV291" s="60">
        <v>0</v>
      </c>
      <c r="DW291" s="74">
        <v>0</v>
      </c>
      <c r="DX291" s="74">
        <v>0</v>
      </c>
      <c r="DY291" s="74">
        <v>0</v>
      </c>
      <c r="DZ291" s="74">
        <v>126</v>
      </c>
      <c r="EA291" s="74">
        <v>0</v>
      </c>
      <c r="EB291" s="74">
        <v>0</v>
      </c>
      <c r="EC291" s="74">
        <v>0</v>
      </c>
      <c r="ED291" s="74">
        <v>126</v>
      </c>
      <c r="EE291" s="74">
        <v>0</v>
      </c>
      <c r="EF291" s="74">
        <v>0</v>
      </c>
      <c r="EG291" s="74">
        <v>0</v>
      </c>
      <c r="EH291" s="74">
        <v>100</v>
      </c>
      <c r="EI291" s="8">
        <f>Table2[[#This Row],[Total Industrial Employees FY20]]+Table2[[#This Row],[Total Restaurant Employees FY20]]+Table2[[#This Row],[Total Retail Employees FY20]]+Table2[[#This Row],[Total Other Employees FY20]]</f>
        <v>126</v>
      </c>
      <c r="EJ291" s="8">
        <f>Table2[[#This Row],[Number of Industrial Employees Earning More than Living Wage FY20]]+Table2[[#This Row],[Number of Restaurant Employees Earning More than Living Wage FY20]]+Table2[[#This Row],[Number of Retail Employees Earning More than Living Wage FY20]]+Table2[[#This Row],[Number of Other Employees Earning More than Living Wage FY20]]</f>
        <v>126</v>
      </c>
      <c r="EK291" s="72">
        <f>Table2[[#This Row],[Total Employees Earning More than Living Wage FY20]]/Table2[[#This Row],[Total Jobs FY20]]</f>
        <v>1</v>
      </c>
    </row>
    <row r="292" spans="1:141" x14ac:dyDescent="0.25">
      <c r="A292" s="9">
        <v>94140</v>
      </c>
      <c r="B292" s="11" t="s">
        <v>511</v>
      </c>
      <c r="C292" s="11" t="s">
        <v>960</v>
      </c>
      <c r="D292" s="11" t="s">
        <v>1045</v>
      </c>
      <c r="E292" s="15">
        <v>26</v>
      </c>
      <c r="F292" s="7">
        <v>1185</v>
      </c>
      <c r="G292" s="7">
        <v>40</v>
      </c>
      <c r="H292" s="7">
        <v>38590</v>
      </c>
      <c r="I292" s="7">
        <v>34220</v>
      </c>
      <c r="J292" s="7">
        <v>423720</v>
      </c>
      <c r="K292" s="11" t="s">
        <v>1048</v>
      </c>
      <c r="L292" s="11" t="s">
        <v>1537</v>
      </c>
      <c r="M292" s="11" t="s">
        <v>1400</v>
      </c>
      <c r="N292" s="18">
        <v>11200000</v>
      </c>
      <c r="O292" s="11" t="s">
        <v>1658</v>
      </c>
      <c r="P292" s="8">
        <v>5</v>
      </c>
      <c r="Q292" s="8">
        <v>0</v>
      </c>
      <c r="R292" s="8">
        <v>95</v>
      </c>
      <c r="S292" s="8">
        <v>52</v>
      </c>
      <c r="T292" s="8">
        <v>0</v>
      </c>
      <c r="U292" s="8">
        <v>152</v>
      </c>
      <c r="V292" s="8">
        <v>149</v>
      </c>
      <c r="W292" s="8">
        <v>0</v>
      </c>
      <c r="X292" s="8">
        <v>0</v>
      </c>
      <c r="Y292" s="8">
        <v>52</v>
      </c>
      <c r="Z292" s="8">
        <v>26</v>
      </c>
      <c r="AA292" s="19">
        <v>0</v>
      </c>
      <c r="AB292" s="8">
        <v>0</v>
      </c>
      <c r="AC292" s="8">
        <v>0</v>
      </c>
      <c r="AD292" s="8">
        <v>0</v>
      </c>
      <c r="AE292" s="8">
        <v>0</v>
      </c>
      <c r="AF292" s="8">
        <v>57.23684210526315</v>
      </c>
      <c r="AG292" s="8" t="s">
        <v>1686</v>
      </c>
      <c r="AH292" s="8" t="s">
        <v>1687</v>
      </c>
      <c r="AI292" s="60">
        <v>49.279400000000003</v>
      </c>
      <c r="AJ292" s="60">
        <v>93.866600000000005</v>
      </c>
      <c r="AK292" s="60">
        <v>744.08460000000002</v>
      </c>
      <c r="AL292" s="60">
        <f>Table2[[#This Row],[Company Direct Land Through FY20]]+Table2[[#This Row],[Company Direct Land FY20 and After]]</f>
        <v>837.95119999999997</v>
      </c>
      <c r="AM292" s="60">
        <v>91.519000000000005</v>
      </c>
      <c r="AN292" s="60">
        <v>162.11500000000001</v>
      </c>
      <c r="AO292" s="60">
        <v>1381.8743999999999</v>
      </c>
      <c r="AP292" s="60">
        <f>Table2[[#This Row],[Company Direct Building Through FY20]]+Table2[[#This Row],[Company Direct Building FY20 and After]]</f>
        <v>1543.9893999999999</v>
      </c>
      <c r="AQ292" s="60">
        <v>0</v>
      </c>
      <c r="AR292" s="60">
        <v>43.142600000000002</v>
      </c>
      <c r="AS292" s="60">
        <v>0</v>
      </c>
      <c r="AT292" s="60">
        <f>Table2[[#This Row],[Mortgage Recording Tax Through FY20]]+Table2[[#This Row],[Mortgage Recording Tax FY20 and After]]</f>
        <v>43.142600000000002</v>
      </c>
      <c r="AU292" s="60">
        <v>44.015300000000003</v>
      </c>
      <c r="AV292" s="60">
        <v>71.1374</v>
      </c>
      <c r="AW292" s="60">
        <v>664.60149999999999</v>
      </c>
      <c r="AX292" s="60">
        <f>Table2[[#This Row],[Pilot Savings Through FY20]]+Table2[[#This Row],[Pilot Savings FY20 and After]]</f>
        <v>735.73889999999994</v>
      </c>
      <c r="AY292" s="60">
        <v>0</v>
      </c>
      <c r="AZ292" s="60">
        <v>43.142600000000002</v>
      </c>
      <c r="BA292" s="60">
        <v>0</v>
      </c>
      <c r="BB292" s="60">
        <f>Table2[[#This Row],[Mortgage Recording Tax Exemption Through FY20]]+Table2[[#This Row],[Indirect and Induced Land FY20]]</f>
        <v>296.2894</v>
      </c>
      <c r="BC292" s="60">
        <v>253.14680000000001</v>
      </c>
      <c r="BD292" s="60">
        <v>758.49350000000004</v>
      </c>
      <c r="BE292" s="60">
        <v>3822.3434999999999</v>
      </c>
      <c r="BF292" s="60">
        <f>Table2[[#This Row],[Indirect and Induced Land Through FY20]]+Table2[[#This Row],[Indirect and Induced Land FY20 and After]]</f>
        <v>4580.8369999999995</v>
      </c>
      <c r="BG292" s="60">
        <v>897.52030000000002</v>
      </c>
      <c r="BH292" s="60">
        <v>2689.2042000000001</v>
      </c>
      <c r="BI292" s="60">
        <v>13551.9421</v>
      </c>
      <c r="BJ292" s="60">
        <f>Table2[[#This Row],[Indirect and Induced Building Through FY20]]+Table2[[#This Row],[Indirect and Induced Building FY20 and After]]</f>
        <v>16241.1463</v>
      </c>
      <c r="BK292" s="60">
        <v>1247.4502</v>
      </c>
      <c r="BL292" s="60">
        <v>3632.5419000000002</v>
      </c>
      <c r="BM292" s="60">
        <v>18835.643100000001</v>
      </c>
      <c r="BN292" s="60">
        <f>Table2[[#This Row],[TOTAL Real Property Related Taxes Through FY20]]+Table2[[#This Row],[TOTAL Real Property Related Taxes FY20 and After]]</f>
        <v>22468.185000000001</v>
      </c>
      <c r="BO292" s="60">
        <v>1953.3472999999999</v>
      </c>
      <c r="BP292" s="60">
        <v>6125.0466999999999</v>
      </c>
      <c r="BQ292" s="60">
        <v>29494.206600000001</v>
      </c>
      <c r="BR292" s="60">
        <f>Table2[[#This Row],[Company Direct Through FY20]]+Table2[[#This Row],[Company Direct FY20 and After]]</f>
        <v>35619.253300000004</v>
      </c>
      <c r="BS292" s="60">
        <v>0</v>
      </c>
      <c r="BT292" s="60">
        <v>0</v>
      </c>
      <c r="BU292" s="60">
        <v>0</v>
      </c>
      <c r="BV292" s="60">
        <f>Table2[[#This Row],[Sales Tax Exemption Through FY20]]+Table2[[#This Row],[Sales Tax Exemption FY20 and After]]</f>
        <v>0</v>
      </c>
      <c r="BW292" s="60">
        <v>0</v>
      </c>
      <c r="BX292" s="60">
        <v>0</v>
      </c>
      <c r="BY292" s="60">
        <v>0</v>
      </c>
      <c r="BZ292" s="60">
        <f>Table2[[#This Row],[Energy Tax Savings Through FY20]]+Table2[[#This Row],[Energy Tax Savings FY20 and After]]</f>
        <v>0</v>
      </c>
      <c r="CA292" s="60">
        <v>0</v>
      </c>
      <c r="CB292" s="60">
        <v>0</v>
      </c>
      <c r="CC292" s="60">
        <v>0</v>
      </c>
      <c r="CD292" s="60">
        <f>Table2[[#This Row],[Tax Exempt Bond Savings Through FY20]]+Table2[[#This Row],[Tax Exempt Bond Savings FY20 and After]]</f>
        <v>0</v>
      </c>
      <c r="CE292" s="60">
        <v>1145.8906999999999</v>
      </c>
      <c r="CF292" s="60">
        <v>3614.0639000000001</v>
      </c>
      <c r="CG292" s="60">
        <v>17302.164700000001</v>
      </c>
      <c r="CH292" s="60">
        <f>Table2[[#This Row],[Indirect and Induced Through FY20]]+Table2[[#This Row],[Indirect and Induced FY20 and After]]</f>
        <v>20916.228600000002</v>
      </c>
      <c r="CI292" s="60">
        <v>3099.2379999999998</v>
      </c>
      <c r="CJ292" s="60">
        <v>9739.1106</v>
      </c>
      <c r="CK292" s="60">
        <v>46796.371299999999</v>
      </c>
      <c r="CL292" s="60">
        <f>Table2[[#This Row],[TOTAL Income Consumption Use Taxes Through FY20]]+Table2[[#This Row],[TOTAL Income Consumption Use Taxes FY20 and After]]</f>
        <v>56535.481899999999</v>
      </c>
      <c r="CM292" s="60">
        <v>44.015300000000003</v>
      </c>
      <c r="CN292" s="60">
        <v>114.28</v>
      </c>
      <c r="CO292" s="60">
        <v>664.60149999999999</v>
      </c>
      <c r="CP292" s="60">
        <f>Table2[[#This Row],[Assistance Provided Through FY20]]+Table2[[#This Row],[Assistance Provided FY20 and After]]</f>
        <v>778.88149999999996</v>
      </c>
      <c r="CQ292" s="60">
        <v>0</v>
      </c>
      <c r="CR292" s="60">
        <v>0</v>
      </c>
      <c r="CS292" s="60">
        <v>0</v>
      </c>
      <c r="CT292" s="60">
        <f>Table2[[#This Row],[Recapture Cancellation Reduction Amount Through FY20]]+Table2[[#This Row],[Recapture Cancellation Reduction Amount FY20 and After]]</f>
        <v>0</v>
      </c>
      <c r="CU292" s="60">
        <v>0</v>
      </c>
      <c r="CV292" s="60">
        <v>0</v>
      </c>
      <c r="CW292" s="60">
        <v>0</v>
      </c>
      <c r="CX292" s="60">
        <f>Table2[[#This Row],[Penalty Paid Through FY20]]+Table2[[#This Row],[Penalty Paid FY20 and After]]</f>
        <v>0</v>
      </c>
      <c r="CY292" s="60">
        <v>44.015300000000003</v>
      </c>
      <c r="CZ292" s="60">
        <v>114.28</v>
      </c>
      <c r="DA292" s="60">
        <v>664.60149999999999</v>
      </c>
      <c r="DB292" s="60">
        <f>Table2[[#This Row],[TOTAL Assistance Net of Recapture Penalties Through FY20]]+Table2[[#This Row],[TOTAL Assistance Net of Recapture Penalties FY20 and After]]</f>
        <v>778.88149999999996</v>
      </c>
      <c r="DC292" s="60">
        <v>2094.1457</v>
      </c>
      <c r="DD292" s="60">
        <v>6424.1709000000001</v>
      </c>
      <c r="DE292" s="60">
        <v>31620.1656</v>
      </c>
      <c r="DF292" s="60">
        <f>Table2[[#This Row],[Company Direct Tax Revenue Before Assistance Through FY20]]+Table2[[#This Row],[Company Direct Tax Revenue Before Assistance FY20 and After]]</f>
        <v>38044.336499999998</v>
      </c>
      <c r="DG292" s="60">
        <v>2296.5578</v>
      </c>
      <c r="DH292" s="60">
        <v>7061.7615999999998</v>
      </c>
      <c r="DI292" s="60">
        <v>34676.450299999997</v>
      </c>
      <c r="DJ292" s="60">
        <f>Table2[[#This Row],[Indirect and Induced Tax Revenues FY20 and After]]+Table2[[#This Row],[Indirect and Induced Tax Revenues Through FY20]]</f>
        <v>41738.211899999995</v>
      </c>
      <c r="DK292" s="60">
        <v>4390.7034999999996</v>
      </c>
      <c r="DL292" s="60">
        <v>13485.932500000001</v>
      </c>
      <c r="DM292" s="60">
        <v>66296.615900000004</v>
      </c>
      <c r="DN292" s="60">
        <f>Table2[[#This Row],[TOTAL Tax Revenues Before Assistance FY20 and After]]+Table2[[#This Row],[TOTAL Tax Revenues Before Assistance Through FY20]]</f>
        <v>79782.5484</v>
      </c>
      <c r="DO292" s="60">
        <v>4346.6881999999996</v>
      </c>
      <c r="DP292" s="60">
        <v>13371.6525</v>
      </c>
      <c r="DQ292" s="60">
        <v>65632.0144</v>
      </c>
      <c r="DR292" s="60">
        <f>Table2[[#This Row],[TOTAL Tax Revenues Net of Assistance Recapture and Penalty Through FY20]]+Table2[[#This Row],[TOTAL Tax Revenues Net of Assistance Recapture and Penalty FY20 and After]]</f>
        <v>79003.666899999997</v>
      </c>
      <c r="DS292" s="60">
        <v>0</v>
      </c>
      <c r="DT292" s="60">
        <v>0</v>
      </c>
      <c r="DU292" s="60">
        <v>0</v>
      </c>
      <c r="DV292" s="60">
        <v>0</v>
      </c>
      <c r="DW292" s="74">
        <v>63</v>
      </c>
      <c r="DX292" s="74">
        <v>0</v>
      </c>
      <c r="DY292" s="74">
        <v>0</v>
      </c>
      <c r="DZ292" s="74">
        <v>89</v>
      </c>
      <c r="EA292" s="74">
        <v>63</v>
      </c>
      <c r="EB292" s="74">
        <v>0</v>
      </c>
      <c r="EC292" s="74">
        <v>0</v>
      </c>
      <c r="ED292" s="74">
        <v>89</v>
      </c>
      <c r="EE292" s="74">
        <v>100</v>
      </c>
      <c r="EF292" s="74">
        <v>0</v>
      </c>
      <c r="EG292" s="74">
        <v>0</v>
      </c>
      <c r="EH292" s="74">
        <v>100</v>
      </c>
      <c r="EI292" s="8">
        <f>Table2[[#This Row],[Total Industrial Employees FY20]]+Table2[[#This Row],[Total Restaurant Employees FY20]]+Table2[[#This Row],[Total Retail Employees FY20]]+Table2[[#This Row],[Total Other Employees FY20]]</f>
        <v>152</v>
      </c>
      <c r="EJ292" s="8">
        <f>Table2[[#This Row],[Number of Industrial Employees Earning More than Living Wage FY20]]+Table2[[#This Row],[Number of Restaurant Employees Earning More than Living Wage FY20]]+Table2[[#This Row],[Number of Retail Employees Earning More than Living Wage FY20]]+Table2[[#This Row],[Number of Other Employees Earning More than Living Wage FY20]]</f>
        <v>152</v>
      </c>
      <c r="EK292" s="72">
        <f>Table2[[#This Row],[Total Employees Earning More than Living Wage FY20]]/Table2[[#This Row],[Total Jobs FY20]]</f>
        <v>1</v>
      </c>
    </row>
    <row r="293" spans="1:141" x14ac:dyDescent="0.25">
      <c r="A293" s="9">
        <v>93875</v>
      </c>
      <c r="B293" s="11" t="s">
        <v>399</v>
      </c>
      <c r="C293" s="11" t="s">
        <v>852</v>
      </c>
      <c r="D293" s="11" t="s">
        <v>1045</v>
      </c>
      <c r="E293" s="15">
        <v>22</v>
      </c>
      <c r="F293" s="7">
        <v>774</v>
      </c>
      <c r="G293" s="7">
        <v>10</v>
      </c>
      <c r="H293" s="7">
        <v>30003</v>
      </c>
      <c r="I293" s="7">
        <v>37250</v>
      </c>
      <c r="J293" s="7">
        <v>332313</v>
      </c>
      <c r="K293" s="11" t="s">
        <v>1048</v>
      </c>
      <c r="L293" s="11" t="s">
        <v>1379</v>
      </c>
      <c r="M293" s="11" t="s">
        <v>1326</v>
      </c>
      <c r="N293" s="18">
        <v>1195565</v>
      </c>
      <c r="O293" s="11" t="s">
        <v>1662</v>
      </c>
      <c r="P293" s="8">
        <v>1</v>
      </c>
      <c r="Q293" s="8">
        <v>0</v>
      </c>
      <c r="R293" s="8">
        <v>28</v>
      </c>
      <c r="S293" s="8">
        <v>0</v>
      </c>
      <c r="T293" s="8">
        <v>0</v>
      </c>
      <c r="U293" s="8">
        <v>29</v>
      </c>
      <c r="V293" s="8">
        <v>28</v>
      </c>
      <c r="W293" s="8">
        <v>0</v>
      </c>
      <c r="X293" s="8">
        <v>0</v>
      </c>
      <c r="Y293" s="8">
        <v>0</v>
      </c>
      <c r="Z293" s="8">
        <v>5</v>
      </c>
      <c r="AA293" s="19">
        <v>0</v>
      </c>
      <c r="AB293" s="8">
        <v>0</v>
      </c>
      <c r="AC293" s="8">
        <v>0</v>
      </c>
      <c r="AD293" s="8">
        <v>0</v>
      </c>
      <c r="AE293" s="8">
        <v>0</v>
      </c>
      <c r="AF293" s="8">
        <v>37.931034482758619</v>
      </c>
      <c r="AG293" s="8" t="s">
        <v>1686</v>
      </c>
      <c r="AH293" s="8" t="s">
        <v>1687</v>
      </c>
      <c r="AI293" s="60">
        <v>48.147799999999997</v>
      </c>
      <c r="AJ293" s="60">
        <v>314.65370000000001</v>
      </c>
      <c r="AK293" s="60">
        <v>446.03359999999998</v>
      </c>
      <c r="AL293" s="60">
        <f>Table2[[#This Row],[Company Direct Land Through FY20]]+Table2[[#This Row],[Company Direct Land FY20 and After]]</f>
        <v>760.68730000000005</v>
      </c>
      <c r="AM293" s="60">
        <v>132.12880000000001</v>
      </c>
      <c r="AN293" s="60">
        <v>593.48659999999995</v>
      </c>
      <c r="AO293" s="60">
        <v>1224.0179000000001</v>
      </c>
      <c r="AP293" s="60">
        <f>Table2[[#This Row],[Company Direct Building Through FY20]]+Table2[[#This Row],[Company Direct Building FY20 and After]]</f>
        <v>1817.5045</v>
      </c>
      <c r="AQ293" s="60">
        <v>0</v>
      </c>
      <c r="AR293" s="60">
        <v>0</v>
      </c>
      <c r="AS293" s="60">
        <v>0</v>
      </c>
      <c r="AT293" s="60">
        <f>Table2[[#This Row],[Mortgage Recording Tax Through FY20]]+Table2[[#This Row],[Mortgage Recording Tax FY20 and After]]</f>
        <v>0</v>
      </c>
      <c r="AU293" s="60">
        <v>91.165599999999998</v>
      </c>
      <c r="AV293" s="60">
        <v>388.44580000000002</v>
      </c>
      <c r="AW293" s="60">
        <v>844.54229999999995</v>
      </c>
      <c r="AX293" s="60">
        <f>Table2[[#This Row],[Pilot Savings Through FY20]]+Table2[[#This Row],[Pilot Savings FY20 and After]]</f>
        <v>1232.9881</v>
      </c>
      <c r="AY293" s="60">
        <v>0</v>
      </c>
      <c r="AZ293" s="60">
        <v>0</v>
      </c>
      <c r="BA293" s="60">
        <v>0</v>
      </c>
      <c r="BB293" s="60">
        <f>Table2[[#This Row],[Mortgage Recording Tax Exemption Through FY20]]+Table2[[#This Row],[Indirect and Induced Land FY20]]</f>
        <v>22.109100000000002</v>
      </c>
      <c r="BC293" s="60">
        <v>22.109100000000002</v>
      </c>
      <c r="BD293" s="60">
        <v>224.0189</v>
      </c>
      <c r="BE293" s="60">
        <v>204.8141</v>
      </c>
      <c r="BF293" s="60">
        <f>Table2[[#This Row],[Indirect and Induced Land Through FY20]]+Table2[[#This Row],[Indirect and Induced Land FY20 and After]]</f>
        <v>428.83299999999997</v>
      </c>
      <c r="BG293" s="60">
        <v>78.386799999999994</v>
      </c>
      <c r="BH293" s="60">
        <v>794.2491</v>
      </c>
      <c r="BI293" s="60">
        <v>726.16099999999994</v>
      </c>
      <c r="BJ293" s="60">
        <f>Table2[[#This Row],[Indirect and Induced Building Through FY20]]+Table2[[#This Row],[Indirect and Induced Building FY20 and After]]</f>
        <v>1520.4101000000001</v>
      </c>
      <c r="BK293" s="60">
        <v>189.6069</v>
      </c>
      <c r="BL293" s="60">
        <v>1537.9625000000001</v>
      </c>
      <c r="BM293" s="60">
        <v>1756.4843000000001</v>
      </c>
      <c r="BN293" s="60">
        <f>Table2[[#This Row],[TOTAL Real Property Related Taxes Through FY20]]+Table2[[#This Row],[TOTAL Real Property Related Taxes FY20 and After]]</f>
        <v>3294.4468000000002</v>
      </c>
      <c r="BO293" s="60">
        <v>261.56549999999999</v>
      </c>
      <c r="BP293" s="60">
        <v>2973.4722999999999</v>
      </c>
      <c r="BQ293" s="60">
        <v>2423.0953</v>
      </c>
      <c r="BR293" s="60">
        <f>Table2[[#This Row],[Company Direct Through FY20]]+Table2[[#This Row],[Company Direct FY20 and After]]</f>
        <v>5396.5676000000003</v>
      </c>
      <c r="BS293" s="60">
        <v>0</v>
      </c>
      <c r="BT293" s="60">
        <v>0</v>
      </c>
      <c r="BU293" s="60">
        <v>0</v>
      </c>
      <c r="BV293" s="60">
        <f>Table2[[#This Row],[Sales Tax Exemption Through FY20]]+Table2[[#This Row],[Sales Tax Exemption FY20 and After]]</f>
        <v>0</v>
      </c>
      <c r="BW293" s="60">
        <v>0</v>
      </c>
      <c r="BX293" s="60">
        <v>0</v>
      </c>
      <c r="BY293" s="60">
        <v>0</v>
      </c>
      <c r="BZ293" s="60">
        <f>Table2[[#This Row],[Energy Tax Savings Through FY20]]+Table2[[#This Row],[Energy Tax Savings FY20 and After]]</f>
        <v>0</v>
      </c>
      <c r="CA293" s="60">
        <v>0</v>
      </c>
      <c r="CB293" s="60">
        <v>0</v>
      </c>
      <c r="CC293" s="60">
        <v>0</v>
      </c>
      <c r="CD293" s="60">
        <f>Table2[[#This Row],[Tax Exempt Bond Savings Through FY20]]+Table2[[#This Row],[Tax Exempt Bond Savings FY20 and After]]</f>
        <v>0</v>
      </c>
      <c r="CE293" s="60">
        <v>100.0788</v>
      </c>
      <c r="CF293" s="60">
        <v>1133.7497000000001</v>
      </c>
      <c r="CG293" s="60">
        <v>927.11289999999997</v>
      </c>
      <c r="CH293" s="60">
        <f>Table2[[#This Row],[Indirect and Induced Through FY20]]+Table2[[#This Row],[Indirect and Induced FY20 and After]]</f>
        <v>2060.8625999999999</v>
      </c>
      <c r="CI293" s="60">
        <v>361.64429999999999</v>
      </c>
      <c r="CJ293" s="60">
        <v>4107.2219999999998</v>
      </c>
      <c r="CK293" s="60">
        <v>3350.2082</v>
      </c>
      <c r="CL293" s="60">
        <f>Table2[[#This Row],[TOTAL Income Consumption Use Taxes Through FY20]]+Table2[[#This Row],[TOTAL Income Consumption Use Taxes FY20 and After]]</f>
        <v>7457.4301999999998</v>
      </c>
      <c r="CM293" s="60">
        <v>91.165599999999998</v>
      </c>
      <c r="CN293" s="60">
        <v>388.44580000000002</v>
      </c>
      <c r="CO293" s="60">
        <v>844.54229999999995</v>
      </c>
      <c r="CP293" s="60">
        <f>Table2[[#This Row],[Assistance Provided Through FY20]]+Table2[[#This Row],[Assistance Provided FY20 and After]]</f>
        <v>1232.9881</v>
      </c>
      <c r="CQ293" s="60">
        <v>0</v>
      </c>
      <c r="CR293" s="60">
        <v>0</v>
      </c>
      <c r="CS293" s="60">
        <v>0</v>
      </c>
      <c r="CT293" s="60">
        <f>Table2[[#This Row],[Recapture Cancellation Reduction Amount Through FY20]]+Table2[[#This Row],[Recapture Cancellation Reduction Amount FY20 and After]]</f>
        <v>0</v>
      </c>
      <c r="CU293" s="60">
        <v>0</v>
      </c>
      <c r="CV293" s="60">
        <v>0</v>
      </c>
      <c r="CW293" s="60">
        <v>0</v>
      </c>
      <c r="CX293" s="60">
        <f>Table2[[#This Row],[Penalty Paid Through FY20]]+Table2[[#This Row],[Penalty Paid FY20 and After]]</f>
        <v>0</v>
      </c>
      <c r="CY293" s="60">
        <v>91.165599999999998</v>
      </c>
      <c r="CZ293" s="60">
        <v>388.44580000000002</v>
      </c>
      <c r="DA293" s="60">
        <v>844.54229999999995</v>
      </c>
      <c r="DB293" s="60">
        <f>Table2[[#This Row],[TOTAL Assistance Net of Recapture Penalties Through FY20]]+Table2[[#This Row],[TOTAL Assistance Net of Recapture Penalties FY20 and After]]</f>
        <v>1232.9881</v>
      </c>
      <c r="DC293" s="60">
        <v>441.84210000000002</v>
      </c>
      <c r="DD293" s="60">
        <v>3881.6125999999999</v>
      </c>
      <c r="DE293" s="60">
        <v>4093.1468</v>
      </c>
      <c r="DF293" s="60">
        <f>Table2[[#This Row],[Company Direct Tax Revenue Before Assistance Through FY20]]+Table2[[#This Row],[Company Direct Tax Revenue Before Assistance FY20 and After]]</f>
        <v>7974.7593999999999</v>
      </c>
      <c r="DG293" s="60">
        <v>200.57470000000001</v>
      </c>
      <c r="DH293" s="60">
        <v>2152.0176999999999</v>
      </c>
      <c r="DI293" s="60">
        <v>1858.088</v>
      </c>
      <c r="DJ293" s="60">
        <f>Table2[[#This Row],[Indirect and Induced Tax Revenues FY20 and After]]+Table2[[#This Row],[Indirect and Induced Tax Revenues Through FY20]]</f>
        <v>4010.1057000000001</v>
      </c>
      <c r="DK293" s="60">
        <v>642.41679999999997</v>
      </c>
      <c r="DL293" s="60">
        <v>6033.6302999999998</v>
      </c>
      <c r="DM293" s="60">
        <v>5951.2348000000002</v>
      </c>
      <c r="DN293" s="60">
        <f>Table2[[#This Row],[TOTAL Tax Revenues Before Assistance FY20 and After]]+Table2[[#This Row],[TOTAL Tax Revenues Before Assistance Through FY20]]</f>
        <v>11984.865099999999</v>
      </c>
      <c r="DO293" s="60">
        <v>551.25120000000004</v>
      </c>
      <c r="DP293" s="60">
        <v>5645.1845000000003</v>
      </c>
      <c r="DQ293" s="60">
        <v>5106.6925000000001</v>
      </c>
      <c r="DR293" s="60">
        <f>Table2[[#This Row],[TOTAL Tax Revenues Net of Assistance Recapture and Penalty Through FY20]]+Table2[[#This Row],[TOTAL Tax Revenues Net of Assistance Recapture and Penalty FY20 and After]]</f>
        <v>10751.877</v>
      </c>
      <c r="DS293" s="60">
        <v>0</v>
      </c>
      <c r="DT293" s="60">
        <v>0</v>
      </c>
      <c r="DU293" s="60">
        <v>0</v>
      </c>
      <c r="DV293" s="60">
        <v>0</v>
      </c>
      <c r="DW293" s="74">
        <v>29</v>
      </c>
      <c r="DX293" s="74">
        <v>0</v>
      </c>
      <c r="DY293" s="74">
        <v>0</v>
      </c>
      <c r="DZ293" s="74">
        <v>0</v>
      </c>
      <c r="EA293" s="74">
        <v>29</v>
      </c>
      <c r="EB293" s="74">
        <v>0</v>
      </c>
      <c r="EC293" s="74">
        <v>0</v>
      </c>
      <c r="ED293" s="74">
        <v>0</v>
      </c>
      <c r="EE293" s="74">
        <v>100</v>
      </c>
      <c r="EF293" s="74">
        <v>0</v>
      </c>
      <c r="EG293" s="74">
        <v>0</v>
      </c>
      <c r="EH293" s="74">
        <v>0</v>
      </c>
      <c r="EI293" s="8">
        <f>Table2[[#This Row],[Total Industrial Employees FY20]]+Table2[[#This Row],[Total Restaurant Employees FY20]]+Table2[[#This Row],[Total Retail Employees FY20]]+Table2[[#This Row],[Total Other Employees FY20]]</f>
        <v>29</v>
      </c>
      <c r="EJ293" s="8">
        <f>Table2[[#This Row],[Number of Industrial Employees Earning More than Living Wage FY20]]+Table2[[#This Row],[Number of Restaurant Employees Earning More than Living Wage FY20]]+Table2[[#This Row],[Number of Retail Employees Earning More than Living Wage FY20]]+Table2[[#This Row],[Number of Other Employees Earning More than Living Wage FY20]]</f>
        <v>29</v>
      </c>
      <c r="EK293" s="72">
        <f>Table2[[#This Row],[Total Employees Earning More than Living Wage FY20]]/Table2[[#This Row],[Total Jobs FY20]]</f>
        <v>1</v>
      </c>
    </row>
    <row r="294" spans="1:141" x14ac:dyDescent="0.25">
      <c r="A294" s="9">
        <v>92971</v>
      </c>
      <c r="B294" s="11" t="s">
        <v>273</v>
      </c>
      <c r="C294" s="11" t="s">
        <v>727</v>
      </c>
      <c r="D294" s="11" t="s">
        <v>1044</v>
      </c>
      <c r="E294" s="15">
        <v>34</v>
      </c>
      <c r="F294" s="7">
        <v>2927</v>
      </c>
      <c r="G294" s="7">
        <v>100</v>
      </c>
      <c r="H294" s="7">
        <v>108742</v>
      </c>
      <c r="I294" s="7">
        <v>49275</v>
      </c>
      <c r="J294" s="7">
        <v>423390</v>
      </c>
      <c r="K294" s="11" t="s">
        <v>1048</v>
      </c>
      <c r="L294" s="11" t="s">
        <v>1209</v>
      </c>
      <c r="M294" s="11" t="s">
        <v>1161</v>
      </c>
      <c r="N294" s="18">
        <v>5200000</v>
      </c>
      <c r="O294" s="11" t="s">
        <v>1662</v>
      </c>
      <c r="P294" s="8">
        <v>1</v>
      </c>
      <c r="Q294" s="8">
        <v>0</v>
      </c>
      <c r="R294" s="8">
        <v>95</v>
      </c>
      <c r="S294" s="8">
        <v>0</v>
      </c>
      <c r="T294" s="8">
        <v>0</v>
      </c>
      <c r="U294" s="8">
        <v>96</v>
      </c>
      <c r="V294" s="8">
        <v>95</v>
      </c>
      <c r="W294" s="8">
        <v>0</v>
      </c>
      <c r="X294" s="8">
        <v>0</v>
      </c>
      <c r="Y294" s="8">
        <v>0</v>
      </c>
      <c r="Z294" s="8">
        <v>25</v>
      </c>
      <c r="AA294" s="19">
        <v>0</v>
      </c>
      <c r="AB294" s="8">
        <v>0</v>
      </c>
      <c r="AC294" s="8">
        <v>0</v>
      </c>
      <c r="AD294" s="8">
        <v>0</v>
      </c>
      <c r="AE294" s="8">
        <v>0</v>
      </c>
      <c r="AF294" s="8">
        <v>97.916666666666657</v>
      </c>
      <c r="AG294" s="8" t="s">
        <v>1686</v>
      </c>
      <c r="AH294" s="8" t="s">
        <v>1687</v>
      </c>
      <c r="AI294" s="60">
        <v>101.7855</v>
      </c>
      <c r="AJ294" s="60">
        <v>562.32360000000006</v>
      </c>
      <c r="AK294" s="60">
        <v>268.04079999999999</v>
      </c>
      <c r="AL294" s="60">
        <f>Table2[[#This Row],[Company Direct Land Through FY20]]+Table2[[#This Row],[Company Direct Land FY20 and After]]</f>
        <v>830.36440000000005</v>
      </c>
      <c r="AM294" s="60">
        <v>64.597700000000003</v>
      </c>
      <c r="AN294" s="60">
        <v>503.84980000000002</v>
      </c>
      <c r="AO294" s="60">
        <v>170.11099999999999</v>
      </c>
      <c r="AP294" s="60">
        <f>Table2[[#This Row],[Company Direct Building Through FY20]]+Table2[[#This Row],[Company Direct Building FY20 and After]]</f>
        <v>673.96080000000006</v>
      </c>
      <c r="AQ294" s="60">
        <v>0</v>
      </c>
      <c r="AR294" s="60">
        <v>0</v>
      </c>
      <c r="AS294" s="60">
        <v>0</v>
      </c>
      <c r="AT294" s="60">
        <f>Table2[[#This Row],[Mortgage Recording Tax Through FY20]]+Table2[[#This Row],[Mortgage Recording Tax FY20 and After]]</f>
        <v>0</v>
      </c>
      <c r="AU294" s="60">
        <v>92.7941</v>
      </c>
      <c r="AV294" s="60">
        <v>592.62940000000003</v>
      </c>
      <c r="AW294" s="60">
        <v>244.363</v>
      </c>
      <c r="AX294" s="60">
        <f>Table2[[#This Row],[Pilot Savings Through FY20]]+Table2[[#This Row],[Pilot Savings FY20 and After]]</f>
        <v>836.99240000000009</v>
      </c>
      <c r="AY294" s="60">
        <v>0</v>
      </c>
      <c r="AZ294" s="60">
        <v>0</v>
      </c>
      <c r="BA294" s="60">
        <v>0</v>
      </c>
      <c r="BB294" s="60">
        <f>Table2[[#This Row],[Mortgage Recording Tax Exemption Through FY20]]+Table2[[#This Row],[Indirect and Induced Land FY20]]</f>
        <v>161.40299999999999</v>
      </c>
      <c r="BC294" s="60">
        <v>161.40299999999999</v>
      </c>
      <c r="BD294" s="60">
        <v>676.9298</v>
      </c>
      <c r="BE294" s="60">
        <v>425.03699999999998</v>
      </c>
      <c r="BF294" s="60">
        <f>Table2[[#This Row],[Indirect and Induced Land Through FY20]]+Table2[[#This Row],[Indirect and Induced Land FY20 and After]]</f>
        <v>1101.9667999999999</v>
      </c>
      <c r="BG294" s="60">
        <v>572.24689999999998</v>
      </c>
      <c r="BH294" s="60">
        <v>2400.0225999999998</v>
      </c>
      <c r="BI294" s="60">
        <v>1506.9481000000001</v>
      </c>
      <c r="BJ294" s="60">
        <f>Table2[[#This Row],[Indirect and Induced Building Through FY20]]+Table2[[#This Row],[Indirect and Induced Building FY20 and After]]</f>
        <v>3906.9706999999999</v>
      </c>
      <c r="BK294" s="60">
        <v>807.23900000000003</v>
      </c>
      <c r="BL294" s="60">
        <v>3550.4964</v>
      </c>
      <c r="BM294" s="60">
        <v>2125.7739000000001</v>
      </c>
      <c r="BN294" s="60">
        <f>Table2[[#This Row],[TOTAL Real Property Related Taxes Through FY20]]+Table2[[#This Row],[TOTAL Real Property Related Taxes FY20 and After]]</f>
        <v>5676.2703000000001</v>
      </c>
      <c r="BO294" s="60">
        <v>1355.8543999999999</v>
      </c>
      <c r="BP294" s="60">
        <v>6998.2411000000002</v>
      </c>
      <c r="BQ294" s="60">
        <v>3570.4911999999999</v>
      </c>
      <c r="BR294" s="60">
        <f>Table2[[#This Row],[Company Direct Through FY20]]+Table2[[#This Row],[Company Direct FY20 and After]]</f>
        <v>10568.7323</v>
      </c>
      <c r="BS294" s="60">
        <v>0</v>
      </c>
      <c r="BT294" s="60">
        <v>6.3455000000000004</v>
      </c>
      <c r="BU294" s="60">
        <v>0</v>
      </c>
      <c r="BV294" s="60">
        <f>Table2[[#This Row],[Sales Tax Exemption Through FY20]]+Table2[[#This Row],[Sales Tax Exemption FY20 and After]]</f>
        <v>6.3455000000000004</v>
      </c>
      <c r="BW294" s="60">
        <v>0</v>
      </c>
      <c r="BX294" s="60">
        <v>0</v>
      </c>
      <c r="BY294" s="60">
        <v>0</v>
      </c>
      <c r="BZ294" s="60">
        <f>Table2[[#This Row],[Energy Tax Savings Through FY20]]+Table2[[#This Row],[Energy Tax Savings FY20 and After]]</f>
        <v>0</v>
      </c>
      <c r="CA294" s="60">
        <v>0</v>
      </c>
      <c r="CB294" s="60">
        <v>0</v>
      </c>
      <c r="CC294" s="60">
        <v>0</v>
      </c>
      <c r="CD294" s="60">
        <f>Table2[[#This Row],[Tax Exempt Bond Savings Through FY20]]+Table2[[#This Row],[Tax Exempt Bond Savings FY20 and After]]</f>
        <v>0</v>
      </c>
      <c r="CE294" s="60">
        <v>795.38720000000001</v>
      </c>
      <c r="CF294" s="60">
        <v>3971.2467000000001</v>
      </c>
      <c r="CG294" s="60">
        <v>2094.5636</v>
      </c>
      <c r="CH294" s="60">
        <f>Table2[[#This Row],[Indirect and Induced Through FY20]]+Table2[[#This Row],[Indirect and Induced FY20 and After]]</f>
        <v>6065.8103000000001</v>
      </c>
      <c r="CI294" s="60">
        <v>2151.2415999999998</v>
      </c>
      <c r="CJ294" s="60">
        <v>10963.1423</v>
      </c>
      <c r="CK294" s="60">
        <v>5665.0547999999999</v>
      </c>
      <c r="CL294" s="60">
        <f>Table2[[#This Row],[TOTAL Income Consumption Use Taxes Through FY20]]+Table2[[#This Row],[TOTAL Income Consumption Use Taxes FY20 and After]]</f>
        <v>16628.197099999998</v>
      </c>
      <c r="CM294" s="60">
        <v>92.7941</v>
      </c>
      <c r="CN294" s="60">
        <v>598.97490000000005</v>
      </c>
      <c r="CO294" s="60">
        <v>244.363</v>
      </c>
      <c r="CP294" s="60">
        <f>Table2[[#This Row],[Assistance Provided Through FY20]]+Table2[[#This Row],[Assistance Provided FY20 and After]]</f>
        <v>843.33789999999999</v>
      </c>
      <c r="CQ294" s="60">
        <v>0</v>
      </c>
      <c r="CR294" s="60">
        <v>0</v>
      </c>
      <c r="CS294" s="60">
        <v>0</v>
      </c>
      <c r="CT294" s="60">
        <f>Table2[[#This Row],[Recapture Cancellation Reduction Amount Through FY20]]+Table2[[#This Row],[Recapture Cancellation Reduction Amount FY20 and After]]</f>
        <v>0</v>
      </c>
      <c r="CU294" s="60">
        <v>0</v>
      </c>
      <c r="CV294" s="60">
        <v>0</v>
      </c>
      <c r="CW294" s="60">
        <v>0</v>
      </c>
      <c r="CX294" s="60">
        <f>Table2[[#This Row],[Penalty Paid Through FY20]]+Table2[[#This Row],[Penalty Paid FY20 and After]]</f>
        <v>0</v>
      </c>
      <c r="CY294" s="60">
        <v>92.7941</v>
      </c>
      <c r="CZ294" s="60">
        <v>598.97490000000005</v>
      </c>
      <c r="DA294" s="60">
        <v>244.363</v>
      </c>
      <c r="DB294" s="60">
        <f>Table2[[#This Row],[TOTAL Assistance Net of Recapture Penalties Through FY20]]+Table2[[#This Row],[TOTAL Assistance Net of Recapture Penalties FY20 and After]]</f>
        <v>843.33789999999999</v>
      </c>
      <c r="DC294" s="60">
        <v>1522.2375999999999</v>
      </c>
      <c r="DD294" s="60">
        <v>8064.4144999999999</v>
      </c>
      <c r="DE294" s="60">
        <v>4008.643</v>
      </c>
      <c r="DF294" s="60">
        <f>Table2[[#This Row],[Company Direct Tax Revenue Before Assistance Through FY20]]+Table2[[#This Row],[Company Direct Tax Revenue Before Assistance FY20 and After]]</f>
        <v>12073.057499999999</v>
      </c>
      <c r="DG294" s="60">
        <v>1529.0371</v>
      </c>
      <c r="DH294" s="60">
        <v>7048.1990999999998</v>
      </c>
      <c r="DI294" s="60">
        <v>4026.5486999999998</v>
      </c>
      <c r="DJ294" s="60">
        <f>Table2[[#This Row],[Indirect and Induced Tax Revenues FY20 and After]]+Table2[[#This Row],[Indirect and Induced Tax Revenues Through FY20]]</f>
        <v>11074.747799999999</v>
      </c>
      <c r="DK294" s="60">
        <v>3051.2746999999999</v>
      </c>
      <c r="DL294" s="60">
        <v>15112.613600000001</v>
      </c>
      <c r="DM294" s="60">
        <v>8035.1917000000003</v>
      </c>
      <c r="DN294" s="60">
        <f>Table2[[#This Row],[TOTAL Tax Revenues Before Assistance FY20 and After]]+Table2[[#This Row],[TOTAL Tax Revenues Before Assistance Through FY20]]</f>
        <v>23147.8053</v>
      </c>
      <c r="DO294" s="60">
        <v>2958.4805999999999</v>
      </c>
      <c r="DP294" s="60">
        <v>14513.6387</v>
      </c>
      <c r="DQ294" s="60">
        <v>7790.8287</v>
      </c>
      <c r="DR294" s="60">
        <f>Table2[[#This Row],[TOTAL Tax Revenues Net of Assistance Recapture and Penalty Through FY20]]+Table2[[#This Row],[TOTAL Tax Revenues Net of Assistance Recapture and Penalty FY20 and After]]</f>
        <v>22304.467400000001</v>
      </c>
      <c r="DS294" s="60">
        <v>0</v>
      </c>
      <c r="DT294" s="60">
        <v>0</v>
      </c>
      <c r="DU294" s="60">
        <v>0</v>
      </c>
      <c r="DV294" s="60">
        <v>0</v>
      </c>
      <c r="DW294" s="74">
        <v>0</v>
      </c>
      <c r="DX294" s="74">
        <v>0</v>
      </c>
      <c r="DY294" s="74">
        <v>0</v>
      </c>
      <c r="DZ294" s="74">
        <v>96</v>
      </c>
      <c r="EA294" s="74">
        <v>0</v>
      </c>
      <c r="EB294" s="74">
        <v>0</v>
      </c>
      <c r="EC294" s="74">
        <v>0</v>
      </c>
      <c r="ED294" s="74">
        <v>96</v>
      </c>
      <c r="EE294" s="74">
        <v>0</v>
      </c>
      <c r="EF294" s="74">
        <v>0</v>
      </c>
      <c r="EG294" s="74">
        <v>0</v>
      </c>
      <c r="EH294" s="74">
        <v>100</v>
      </c>
      <c r="EI294" s="8">
        <f>Table2[[#This Row],[Total Industrial Employees FY20]]+Table2[[#This Row],[Total Restaurant Employees FY20]]+Table2[[#This Row],[Total Retail Employees FY20]]+Table2[[#This Row],[Total Other Employees FY20]]</f>
        <v>96</v>
      </c>
      <c r="EJ294" s="8">
        <f>Table2[[#This Row],[Number of Industrial Employees Earning More than Living Wage FY20]]+Table2[[#This Row],[Number of Restaurant Employees Earning More than Living Wage FY20]]+Table2[[#This Row],[Number of Retail Employees Earning More than Living Wage FY20]]+Table2[[#This Row],[Number of Other Employees Earning More than Living Wage FY20]]</f>
        <v>96</v>
      </c>
      <c r="EK294" s="72">
        <f>Table2[[#This Row],[Total Employees Earning More than Living Wage FY20]]/Table2[[#This Row],[Total Jobs FY20]]</f>
        <v>1</v>
      </c>
    </row>
    <row r="295" spans="1:141" x14ac:dyDescent="0.25">
      <c r="A295" s="9">
        <v>94152</v>
      </c>
      <c r="B295" s="11" t="s">
        <v>549</v>
      </c>
      <c r="C295" s="11" t="s">
        <v>997</v>
      </c>
      <c r="D295" s="11" t="s">
        <v>1044</v>
      </c>
      <c r="E295" s="15">
        <v>33</v>
      </c>
      <c r="F295" s="7">
        <v>384</v>
      </c>
      <c r="G295" s="7">
        <v>16</v>
      </c>
      <c r="H295" s="7">
        <v>20457</v>
      </c>
      <c r="I295" s="7">
        <v>22896</v>
      </c>
      <c r="J295" s="7">
        <v>611110</v>
      </c>
      <c r="K295" s="11" t="s">
        <v>1097</v>
      </c>
      <c r="L295" s="11" t="s">
        <v>1587</v>
      </c>
      <c r="M295" s="11" t="s">
        <v>1588</v>
      </c>
      <c r="N295" s="18">
        <v>20800000</v>
      </c>
      <c r="O295" s="11" t="s">
        <v>1671</v>
      </c>
      <c r="P295" s="8">
        <v>16</v>
      </c>
      <c r="Q295" s="8">
        <v>13</v>
      </c>
      <c r="R295" s="8">
        <v>141</v>
      </c>
      <c r="S295" s="8">
        <v>1</v>
      </c>
      <c r="T295" s="8">
        <v>12</v>
      </c>
      <c r="U295" s="8">
        <v>183</v>
      </c>
      <c r="V295" s="8">
        <v>168</v>
      </c>
      <c r="W295" s="8">
        <v>30</v>
      </c>
      <c r="X295" s="8">
        <v>0</v>
      </c>
      <c r="Y295" s="8">
        <v>127</v>
      </c>
      <c r="Z295" s="8">
        <v>0</v>
      </c>
      <c r="AA295" s="19">
        <v>0</v>
      </c>
      <c r="AB295" s="8">
        <v>0</v>
      </c>
      <c r="AC295" s="8">
        <v>0</v>
      </c>
      <c r="AD295" s="8">
        <v>0</v>
      </c>
      <c r="AE295" s="8">
        <v>0</v>
      </c>
      <c r="AF295" s="8">
        <v>84.153005464480884</v>
      </c>
      <c r="AG295" s="8" t="s">
        <v>1686</v>
      </c>
      <c r="AH295" s="8" t="s">
        <v>1687</v>
      </c>
      <c r="AI295" s="60">
        <v>0</v>
      </c>
      <c r="AJ295" s="60">
        <v>0</v>
      </c>
      <c r="AK295" s="60">
        <v>0</v>
      </c>
      <c r="AL295" s="60">
        <f>Table2[[#This Row],[Company Direct Land Through FY20]]+Table2[[#This Row],[Company Direct Land FY20 and After]]</f>
        <v>0</v>
      </c>
      <c r="AM295" s="60">
        <v>0</v>
      </c>
      <c r="AN295" s="60">
        <v>0</v>
      </c>
      <c r="AO295" s="60">
        <v>0</v>
      </c>
      <c r="AP295" s="60">
        <f>Table2[[#This Row],[Company Direct Building Through FY20]]+Table2[[#This Row],[Company Direct Building FY20 and After]]</f>
        <v>0</v>
      </c>
      <c r="AQ295" s="60">
        <v>0</v>
      </c>
      <c r="AR295" s="60">
        <v>340.1216</v>
      </c>
      <c r="AS295" s="60">
        <v>0</v>
      </c>
      <c r="AT295" s="60">
        <f>Table2[[#This Row],[Mortgage Recording Tax Through FY20]]+Table2[[#This Row],[Mortgage Recording Tax FY20 and After]]</f>
        <v>340.1216</v>
      </c>
      <c r="AU295" s="60">
        <v>0</v>
      </c>
      <c r="AV295" s="60">
        <v>0</v>
      </c>
      <c r="AW295" s="60">
        <v>0</v>
      </c>
      <c r="AX295" s="60">
        <f>Table2[[#This Row],[Pilot Savings Through FY20]]+Table2[[#This Row],[Pilot Savings FY20 and After]]</f>
        <v>0</v>
      </c>
      <c r="AY295" s="60">
        <v>0</v>
      </c>
      <c r="AZ295" s="60">
        <v>340.1216</v>
      </c>
      <c r="BA295" s="60">
        <v>0</v>
      </c>
      <c r="BB295" s="60">
        <f>Table2[[#This Row],[Mortgage Recording Tax Exemption Through FY20]]+Table2[[#This Row],[Indirect and Induced Land FY20]]</f>
        <v>431.93650000000002</v>
      </c>
      <c r="BC295" s="60">
        <v>91.814899999999994</v>
      </c>
      <c r="BD295" s="60">
        <v>239.73560000000001</v>
      </c>
      <c r="BE295" s="60">
        <v>1260.7591</v>
      </c>
      <c r="BF295" s="60">
        <f>Table2[[#This Row],[Indirect and Induced Land Through FY20]]+Table2[[#This Row],[Indirect and Induced Land FY20 and After]]</f>
        <v>1500.4947</v>
      </c>
      <c r="BG295" s="60">
        <v>325.5256</v>
      </c>
      <c r="BH295" s="60">
        <v>849.97170000000006</v>
      </c>
      <c r="BI295" s="60">
        <v>4469.9592000000002</v>
      </c>
      <c r="BJ295" s="60">
        <f>Table2[[#This Row],[Indirect and Induced Building Through FY20]]+Table2[[#This Row],[Indirect and Induced Building FY20 and After]]</f>
        <v>5319.9309000000003</v>
      </c>
      <c r="BK295" s="60">
        <v>417.34050000000002</v>
      </c>
      <c r="BL295" s="60">
        <v>1089.7073</v>
      </c>
      <c r="BM295" s="60">
        <v>5730.7183000000005</v>
      </c>
      <c r="BN295" s="60">
        <f>Table2[[#This Row],[TOTAL Real Property Related Taxes Through FY20]]+Table2[[#This Row],[TOTAL Real Property Related Taxes FY20 and After]]</f>
        <v>6820.4256000000005</v>
      </c>
      <c r="BO295" s="60">
        <v>468.5136</v>
      </c>
      <c r="BP295" s="60">
        <v>1262.644</v>
      </c>
      <c r="BQ295" s="60">
        <v>5957.9418999999998</v>
      </c>
      <c r="BR295" s="60">
        <f>Table2[[#This Row],[Company Direct Through FY20]]+Table2[[#This Row],[Company Direct FY20 and After]]</f>
        <v>7220.5859</v>
      </c>
      <c r="BS295" s="60">
        <v>0</v>
      </c>
      <c r="BT295" s="60">
        <v>0</v>
      </c>
      <c r="BU295" s="60">
        <v>0</v>
      </c>
      <c r="BV295" s="60">
        <f>Table2[[#This Row],[Sales Tax Exemption Through FY20]]+Table2[[#This Row],[Sales Tax Exemption FY20 and After]]</f>
        <v>0</v>
      </c>
      <c r="BW295" s="60">
        <v>0</v>
      </c>
      <c r="BX295" s="60">
        <v>0</v>
      </c>
      <c r="BY295" s="60">
        <v>0</v>
      </c>
      <c r="BZ295" s="60">
        <f>Table2[[#This Row],[Energy Tax Savings Through FY20]]+Table2[[#This Row],[Energy Tax Savings FY20 and After]]</f>
        <v>0</v>
      </c>
      <c r="CA295" s="60">
        <v>7.3734999999999999</v>
      </c>
      <c r="CB295" s="60">
        <v>12.722899999999999</v>
      </c>
      <c r="CC295" s="60">
        <v>85.365700000000004</v>
      </c>
      <c r="CD295" s="60">
        <f>Table2[[#This Row],[Tax Exempt Bond Savings Through FY20]]+Table2[[#This Row],[Tax Exempt Bond Savings FY20 and After]]</f>
        <v>98.0886</v>
      </c>
      <c r="CE295" s="60">
        <v>452.46019999999999</v>
      </c>
      <c r="CF295" s="60">
        <v>1235.2493999999999</v>
      </c>
      <c r="CG295" s="60">
        <v>7845.9546</v>
      </c>
      <c r="CH295" s="60">
        <f>Table2[[#This Row],[Indirect and Induced Through FY20]]+Table2[[#This Row],[Indirect and Induced FY20 and After]]</f>
        <v>9081.2039999999997</v>
      </c>
      <c r="CI295" s="60">
        <v>913.60029999999995</v>
      </c>
      <c r="CJ295" s="60">
        <v>2485.1705000000002</v>
      </c>
      <c r="CK295" s="60">
        <v>13718.5308</v>
      </c>
      <c r="CL295" s="60">
        <f>Table2[[#This Row],[TOTAL Income Consumption Use Taxes Through FY20]]+Table2[[#This Row],[TOTAL Income Consumption Use Taxes FY20 and After]]</f>
        <v>16203.701300000001</v>
      </c>
      <c r="CM295" s="60">
        <v>7.3734999999999999</v>
      </c>
      <c r="CN295" s="60">
        <v>352.84449999999998</v>
      </c>
      <c r="CO295" s="60">
        <v>85.365700000000004</v>
      </c>
      <c r="CP295" s="60">
        <f>Table2[[#This Row],[Assistance Provided Through FY20]]+Table2[[#This Row],[Assistance Provided FY20 and After]]</f>
        <v>438.21019999999999</v>
      </c>
      <c r="CQ295" s="60">
        <v>0</v>
      </c>
      <c r="CR295" s="60">
        <v>0</v>
      </c>
      <c r="CS295" s="60">
        <v>0</v>
      </c>
      <c r="CT295" s="60">
        <f>Table2[[#This Row],[Recapture Cancellation Reduction Amount Through FY20]]+Table2[[#This Row],[Recapture Cancellation Reduction Amount FY20 and After]]</f>
        <v>0</v>
      </c>
      <c r="CU295" s="60">
        <v>0</v>
      </c>
      <c r="CV295" s="60">
        <v>0</v>
      </c>
      <c r="CW295" s="60">
        <v>0</v>
      </c>
      <c r="CX295" s="60">
        <f>Table2[[#This Row],[Penalty Paid Through FY20]]+Table2[[#This Row],[Penalty Paid FY20 and After]]</f>
        <v>0</v>
      </c>
      <c r="CY295" s="60">
        <v>7.3734999999999999</v>
      </c>
      <c r="CZ295" s="60">
        <v>352.84449999999998</v>
      </c>
      <c r="DA295" s="60">
        <v>85.365700000000004</v>
      </c>
      <c r="DB295" s="60">
        <f>Table2[[#This Row],[TOTAL Assistance Net of Recapture Penalties Through FY20]]+Table2[[#This Row],[TOTAL Assistance Net of Recapture Penalties FY20 and After]]</f>
        <v>438.21019999999999</v>
      </c>
      <c r="DC295" s="60">
        <v>468.5136</v>
      </c>
      <c r="DD295" s="60">
        <v>1602.7655999999999</v>
      </c>
      <c r="DE295" s="60">
        <v>5957.9418999999998</v>
      </c>
      <c r="DF295" s="60">
        <f>Table2[[#This Row],[Company Direct Tax Revenue Before Assistance Through FY20]]+Table2[[#This Row],[Company Direct Tax Revenue Before Assistance FY20 and After]]</f>
        <v>7560.7074999999995</v>
      </c>
      <c r="DG295" s="60">
        <v>869.80070000000001</v>
      </c>
      <c r="DH295" s="60">
        <v>2324.9567000000002</v>
      </c>
      <c r="DI295" s="60">
        <v>13576.6729</v>
      </c>
      <c r="DJ295" s="60">
        <f>Table2[[#This Row],[Indirect and Induced Tax Revenues FY20 and After]]+Table2[[#This Row],[Indirect and Induced Tax Revenues Through FY20]]</f>
        <v>15901.6296</v>
      </c>
      <c r="DK295" s="60">
        <v>1338.3143</v>
      </c>
      <c r="DL295" s="60">
        <v>3927.7222999999999</v>
      </c>
      <c r="DM295" s="60">
        <v>19534.614799999999</v>
      </c>
      <c r="DN295" s="60">
        <f>Table2[[#This Row],[TOTAL Tax Revenues Before Assistance FY20 and After]]+Table2[[#This Row],[TOTAL Tax Revenues Before Assistance Through FY20]]</f>
        <v>23462.337100000001</v>
      </c>
      <c r="DO295" s="60">
        <v>1330.9408000000001</v>
      </c>
      <c r="DP295" s="60">
        <v>3574.8778000000002</v>
      </c>
      <c r="DQ295" s="60">
        <v>19449.249100000001</v>
      </c>
      <c r="DR295" s="60">
        <f>Table2[[#This Row],[TOTAL Tax Revenues Net of Assistance Recapture and Penalty Through FY20]]+Table2[[#This Row],[TOTAL Tax Revenues Net of Assistance Recapture and Penalty FY20 and After]]</f>
        <v>23024.126900000003</v>
      </c>
      <c r="DS295" s="60">
        <v>5855.1103999999996</v>
      </c>
      <c r="DT295" s="60">
        <v>0</v>
      </c>
      <c r="DU295" s="60">
        <v>0</v>
      </c>
      <c r="DV295" s="60">
        <v>0</v>
      </c>
      <c r="DW295" s="74">
        <v>0</v>
      </c>
      <c r="DX295" s="74">
        <v>0</v>
      </c>
      <c r="DY295" s="74">
        <v>0</v>
      </c>
      <c r="DZ295" s="74">
        <v>213</v>
      </c>
      <c r="EA295" s="74">
        <v>0</v>
      </c>
      <c r="EB295" s="74">
        <v>0</v>
      </c>
      <c r="EC295" s="74">
        <v>0</v>
      </c>
      <c r="ED295" s="74">
        <v>213</v>
      </c>
      <c r="EE295" s="74">
        <v>0</v>
      </c>
      <c r="EF295" s="74">
        <v>0</v>
      </c>
      <c r="EG295" s="74">
        <v>0</v>
      </c>
      <c r="EH295" s="74">
        <v>100</v>
      </c>
      <c r="EI295" s="8">
        <f>Table2[[#This Row],[Total Industrial Employees FY20]]+Table2[[#This Row],[Total Restaurant Employees FY20]]+Table2[[#This Row],[Total Retail Employees FY20]]+Table2[[#This Row],[Total Other Employees FY20]]</f>
        <v>213</v>
      </c>
      <c r="EJ295" s="8">
        <f>Table2[[#This Row],[Number of Industrial Employees Earning More than Living Wage FY20]]+Table2[[#This Row],[Number of Restaurant Employees Earning More than Living Wage FY20]]+Table2[[#This Row],[Number of Retail Employees Earning More than Living Wage FY20]]+Table2[[#This Row],[Number of Other Employees Earning More than Living Wage FY20]]</f>
        <v>213</v>
      </c>
      <c r="EK295" s="72">
        <f>Table2[[#This Row],[Total Employees Earning More than Living Wage FY20]]/Table2[[#This Row],[Total Jobs FY20]]</f>
        <v>1</v>
      </c>
    </row>
    <row r="296" spans="1:141" x14ac:dyDescent="0.25">
      <c r="A296" s="9">
        <v>93873</v>
      </c>
      <c r="B296" s="11" t="s">
        <v>397</v>
      </c>
      <c r="C296" s="11" t="s">
        <v>850</v>
      </c>
      <c r="D296" s="11" t="s">
        <v>1046</v>
      </c>
      <c r="E296" s="15">
        <v>4</v>
      </c>
      <c r="F296" s="7">
        <v>1493</v>
      </c>
      <c r="G296" s="7">
        <v>68</v>
      </c>
      <c r="H296" s="7">
        <v>17386</v>
      </c>
      <c r="I296" s="7">
        <v>12316</v>
      </c>
      <c r="J296" s="7">
        <v>611110</v>
      </c>
      <c r="K296" s="11" t="s">
        <v>1097</v>
      </c>
      <c r="L296" s="11" t="s">
        <v>1364</v>
      </c>
      <c r="M296" s="11" t="s">
        <v>1376</v>
      </c>
      <c r="N296" s="18">
        <v>19480000</v>
      </c>
      <c r="O296" s="11" t="s">
        <v>1671</v>
      </c>
      <c r="P296" s="8">
        <v>4</v>
      </c>
      <c r="Q296" s="8">
        <v>0</v>
      </c>
      <c r="R296" s="8">
        <v>47</v>
      </c>
      <c r="S296" s="8">
        <v>0</v>
      </c>
      <c r="T296" s="8">
        <v>2</v>
      </c>
      <c r="U296" s="8">
        <v>53</v>
      </c>
      <c r="V296" s="8">
        <v>51</v>
      </c>
      <c r="W296" s="8">
        <v>0</v>
      </c>
      <c r="X296" s="8">
        <v>0</v>
      </c>
      <c r="Y296" s="8">
        <v>0</v>
      </c>
      <c r="Z296" s="8">
        <v>0</v>
      </c>
      <c r="AA296" s="19">
        <v>0</v>
      </c>
      <c r="AB296" s="8">
        <v>0</v>
      </c>
      <c r="AC296" s="8">
        <v>0</v>
      </c>
      <c r="AD296" s="8">
        <v>0</v>
      </c>
      <c r="AE296" s="8">
        <v>0</v>
      </c>
      <c r="AF296" s="8">
        <v>77.358490566037744</v>
      </c>
      <c r="AG296" s="8" t="s">
        <v>1686</v>
      </c>
      <c r="AH296" s="8" t="s">
        <v>1687</v>
      </c>
      <c r="AI296" s="60">
        <v>0</v>
      </c>
      <c r="AJ296" s="60">
        <v>0</v>
      </c>
      <c r="AK296" s="60">
        <v>0</v>
      </c>
      <c r="AL296" s="60">
        <f>Table2[[#This Row],[Company Direct Land Through FY20]]+Table2[[#This Row],[Company Direct Land FY20 and After]]</f>
        <v>0</v>
      </c>
      <c r="AM296" s="60">
        <v>0</v>
      </c>
      <c r="AN296" s="60">
        <v>0</v>
      </c>
      <c r="AO296" s="60">
        <v>0</v>
      </c>
      <c r="AP296" s="60">
        <f>Table2[[#This Row],[Company Direct Building Through FY20]]+Table2[[#This Row],[Company Direct Building FY20 and After]]</f>
        <v>0</v>
      </c>
      <c r="AQ296" s="60">
        <v>0</v>
      </c>
      <c r="AR296" s="60">
        <v>210.27860000000001</v>
      </c>
      <c r="AS296" s="60">
        <v>0</v>
      </c>
      <c r="AT296" s="60">
        <f>Table2[[#This Row],[Mortgage Recording Tax Through FY20]]+Table2[[#This Row],[Mortgage Recording Tax FY20 and After]]</f>
        <v>210.27860000000001</v>
      </c>
      <c r="AU296" s="60">
        <v>0</v>
      </c>
      <c r="AV296" s="60">
        <v>0</v>
      </c>
      <c r="AW296" s="60">
        <v>0</v>
      </c>
      <c r="AX296" s="60">
        <f>Table2[[#This Row],[Pilot Savings Through FY20]]+Table2[[#This Row],[Pilot Savings FY20 and After]]</f>
        <v>0</v>
      </c>
      <c r="AY296" s="60">
        <v>0</v>
      </c>
      <c r="AZ296" s="60">
        <v>210.27860000000001</v>
      </c>
      <c r="BA296" s="60">
        <v>0</v>
      </c>
      <c r="BB296" s="60">
        <f>Table2[[#This Row],[Mortgage Recording Tax Exemption Through FY20]]+Table2[[#This Row],[Indirect and Induced Land FY20]]</f>
        <v>230.71860000000001</v>
      </c>
      <c r="BC296" s="60">
        <v>20.440000000000001</v>
      </c>
      <c r="BD296" s="60">
        <v>125.9602</v>
      </c>
      <c r="BE296" s="60">
        <v>227.9255</v>
      </c>
      <c r="BF296" s="60">
        <f>Table2[[#This Row],[Indirect and Induced Land Through FY20]]+Table2[[#This Row],[Indirect and Induced Land FY20 and After]]</f>
        <v>353.88569999999999</v>
      </c>
      <c r="BG296" s="60">
        <v>72.468999999999994</v>
      </c>
      <c r="BH296" s="60">
        <v>446.58659999999998</v>
      </c>
      <c r="BI296" s="60">
        <v>808.10029999999995</v>
      </c>
      <c r="BJ296" s="60">
        <f>Table2[[#This Row],[Indirect and Induced Building Through FY20]]+Table2[[#This Row],[Indirect and Induced Building FY20 and After]]</f>
        <v>1254.6868999999999</v>
      </c>
      <c r="BK296" s="60">
        <v>92.909000000000006</v>
      </c>
      <c r="BL296" s="60">
        <v>572.54679999999996</v>
      </c>
      <c r="BM296" s="60">
        <v>1036.0257999999999</v>
      </c>
      <c r="BN296" s="60">
        <f>Table2[[#This Row],[TOTAL Real Property Related Taxes Through FY20]]+Table2[[#This Row],[TOTAL Real Property Related Taxes FY20 and After]]</f>
        <v>1608.5726</v>
      </c>
      <c r="BO296" s="60">
        <v>85.777600000000007</v>
      </c>
      <c r="BP296" s="60">
        <v>524.16800000000001</v>
      </c>
      <c r="BQ296" s="60">
        <v>956.50260000000003</v>
      </c>
      <c r="BR296" s="60">
        <f>Table2[[#This Row],[Company Direct Through FY20]]+Table2[[#This Row],[Company Direct FY20 and After]]</f>
        <v>1480.6705999999999</v>
      </c>
      <c r="BS296" s="60">
        <v>0</v>
      </c>
      <c r="BT296" s="60">
        <v>0</v>
      </c>
      <c r="BU296" s="60">
        <v>0</v>
      </c>
      <c r="BV296" s="60">
        <f>Table2[[#This Row],[Sales Tax Exemption Through FY20]]+Table2[[#This Row],[Sales Tax Exemption FY20 and After]]</f>
        <v>0</v>
      </c>
      <c r="BW296" s="60">
        <v>0</v>
      </c>
      <c r="BX296" s="60">
        <v>0</v>
      </c>
      <c r="BY296" s="60">
        <v>0</v>
      </c>
      <c r="BZ296" s="60">
        <f>Table2[[#This Row],[Energy Tax Savings Through FY20]]+Table2[[#This Row],[Energy Tax Savings FY20 and After]]</f>
        <v>0</v>
      </c>
      <c r="CA296" s="60">
        <v>13.529199999999999</v>
      </c>
      <c r="CB296" s="60">
        <v>49.227899999999998</v>
      </c>
      <c r="CC296" s="60">
        <v>106.4907</v>
      </c>
      <c r="CD296" s="60">
        <f>Table2[[#This Row],[Tax Exempt Bond Savings Through FY20]]+Table2[[#This Row],[Tax Exempt Bond Savings FY20 and After]]</f>
        <v>155.71860000000001</v>
      </c>
      <c r="CE296" s="60">
        <v>82.837999999999994</v>
      </c>
      <c r="CF296" s="60">
        <v>571.68979999999999</v>
      </c>
      <c r="CG296" s="60">
        <v>923.72320000000002</v>
      </c>
      <c r="CH296" s="60">
        <f>Table2[[#This Row],[Indirect and Induced Through FY20]]+Table2[[#This Row],[Indirect and Induced FY20 and After]]</f>
        <v>1495.413</v>
      </c>
      <c r="CI296" s="60">
        <v>155.0864</v>
      </c>
      <c r="CJ296" s="60">
        <v>1046.6298999999999</v>
      </c>
      <c r="CK296" s="60">
        <v>1773.7351000000001</v>
      </c>
      <c r="CL296" s="60">
        <f>Table2[[#This Row],[TOTAL Income Consumption Use Taxes Through FY20]]+Table2[[#This Row],[TOTAL Income Consumption Use Taxes FY20 and After]]</f>
        <v>2820.3649999999998</v>
      </c>
      <c r="CM296" s="60">
        <v>13.529199999999999</v>
      </c>
      <c r="CN296" s="60">
        <v>259.50650000000002</v>
      </c>
      <c r="CO296" s="60">
        <v>106.4907</v>
      </c>
      <c r="CP296" s="60">
        <f>Table2[[#This Row],[Assistance Provided Through FY20]]+Table2[[#This Row],[Assistance Provided FY20 and After]]</f>
        <v>365.99720000000002</v>
      </c>
      <c r="CQ296" s="60">
        <v>0</v>
      </c>
      <c r="CR296" s="60">
        <v>0</v>
      </c>
      <c r="CS296" s="60">
        <v>0</v>
      </c>
      <c r="CT296" s="60">
        <f>Table2[[#This Row],[Recapture Cancellation Reduction Amount Through FY20]]+Table2[[#This Row],[Recapture Cancellation Reduction Amount FY20 and After]]</f>
        <v>0</v>
      </c>
      <c r="CU296" s="60">
        <v>0</v>
      </c>
      <c r="CV296" s="60">
        <v>0</v>
      </c>
      <c r="CW296" s="60">
        <v>0</v>
      </c>
      <c r="CX296" s="60">
        <f>Table2[[#This Row],[Penalty Paid Through FY20]]+Table2[[#This Row],[Penalty Paid FY20 and After]]</f>
        <v>0</v>
      </c>
      <c r="CY296" s="60">
        <v>13.529199999999999</v>
      </c>
      <c r="CZ296" s="60">
        <v>259.50650000000002</v>
      </c>
      <c r="DA296" s="60">
        <v>106.4907</v>
      </c>
      <c r="DB296" s="60">
        <f>Table2[[#This Row],[TOTAL Assistance Net of Recapture Penalties Through FY20]]+Table2[[#This Row],[TOTAL Assistance Net of Recapture Penalties FY20 and After]]</f>
        <v>365.99720000000002</v>
      </c>
      <c r="DC296" s="60">
        <v>85.777600000000007</v>
      </c>
      <c r="DD296" s="60">
        <v>734.44659999999999</v>
      </c>
      <c r="DE296" s="60">
        <v>956.50260000000003</v>
      </c>
      <c r="DF296" s="60">
        <f>Table2[[#This Row],[Company Direct Tax Revenue Before Assistance Through FY20]]+Table2[[#This Row],[Company Direct Tax Revenue Before Assistance FY20 and After]]</f>
        <v>1690.9492</v>
      </c>
      <c r="DG296" s="60">
        <v>175.74700000000001</v>
      </c>
      <c r="DH296" s="60">
        <v>1144.2366</v>
      </c>
      <c r="DI296" s="60">
        <v>1959.749</v>
      </c>
      <c r="DJ296" s="60">
        <f>Table2[[#This Row],[Indirect and Induced Tax Revenues FY20 and After]]+Table2[[#This Row],[Indirect and Induced Tax Revenues Through FY20]]</f>
        <v>3103.9856</v>
      </c>
      <c r="DK296" s="60">
        <v>261.52460000000002</v>
      </c>
      <c r="DL296" s="60">
        <v>1878.6831999999999</v>
      </c>
      <c r="DM296" s="60">
        <v>2916.2516000000001</v>
      </c>
      <c r="DN296" s="60">
        <f>Table2[[#This Row],[TOTAL Tax Revenues Before Assistance FY20 and After]]+Table2[[#This Row],[TOTAL Tax Revenues Before Assistance Through FY20]]</f>
        <v>4794.9348</v>
      </c>
      <c r="DO296" s="60">
        <v>247.99539999999999</v>
      </c>
      <c r="DP296" s="60">
        <v>1619.1767</v>
      </c>
      <c r="DQ296" s="60">
        <v>2809.7609000000002</v>
      </c>
      <c r="DR296" s="60">
        <f>Table2[[#This Row],[TOTAL Tax Revenues Net of Assistance Recapture and Penalty Through FY20]]+Table2[[#This Row],[TOTAL Tax Revenues Net of Assistance Recapture and Penalty FY20 and After]]</f>
        <v>4428.9376000000002</v>
      </c>
      <c r="DS296" s="60">
        <v>0</v>
      </c>
      <c r="DT296" s="60">
        <v>0</v>
      </c>
      <c r="DU296" s="60">
        <v>0</v>
      </c>
      <c r="DV296" s="60">
        <v>0</v>
      </c>
      <c r="DW296" s="74">
        <v>0</v>
      </c>
      <c r="DX296" s="74">
        <v>0</v>
      </c>
      <c r="DY296" s="74">
        <v>0</v>
      </c>
      <c r="DZ296" s="74">
        <v>53</v>
      </c>
      <c r="EA296" s="74">
        <v>0</v>
      </c>
      <c r="EB296" s="74">
        <v>0</v>
      </c>
      <c r="EC296" s="74">
        <v>0</v>
      </c>
      <c r="ED296" s="74">
        <v>53</v>
      </c>
      <c r="EE296" s="74">
        <v>0</v>
      </c>
      <c r="EF296" s="74">
        <v>0</v>
      </c>
      <c r="EG296" s="74">
        <v>0</v>
      </c>
      <c r="EH296" s="74">
        <v>100</v>
      </c>
      <c r="EI296" s="8">
        <f>Table2[[#This Row],[Total Industrial Employees FY20]]+Table2[[#This Row],[Total Restaurant Employees FY20]]+Table2[[#This Row],[Total Retail Employees FY20]]+Table2[[#This Row],[Total Other Employees FY20]]</f>
        <v>53</v>
      </c>
      <c r="EJ296" s="8">
        <f>Table2[[#This Row],[Number of Industrial Employees Earning More than Living Wage FY20]]+Table2[[#This Row],[Number of Restaurant Employees Earning More than Living Wage FY20]]+Table2[[#This Row],[Number of Retail Employees Earning More than Living Wage FY20]]+Table2[[#This Row],[Number of Other Employees Earning More than Living Wage FY20]]</f>
        <v>53</v>
      </c>
      <c r="EK296" s="72">
        <f>Table2[[#This Row],[Total Employees Earning More than Living Wage FY20]]/Table2[[#This Row],[Total Jobs FY20]]</f>
        <v>1</v>
      </c>
    </row>
    <row r="297" spans="1:141" x14ac:dyDescent="0.25">
      <c r="A297" s="9">
        <v>92427</v>
      </c>
      <c r="B297" s="11" t="s">
        <v>173</v>
      </c>
      <c r="C297" s="11" t="s">
        <v>627</v>
      </c>
      <c r="D297" s="11" t="s">
        <v>1046</v>
      </c>
      <c r="E297" s="15">
        <v>1</v>
      </c>
      <c r="F297" s="7">
        <v>32</v>
      </c>
      <c r="G297" s="7">
        <v>1034</v>
      </c>
      <c r="H297" s="7">
        <v>0</v>
      </c>
      <c r="I297" s="7">
        <v>932873</v>
      </c>
      <c r="J297" s="7">
        <v>511130</v>
      </c>
      <c r="K297" s="11" t="s">
        <v>1062</v>
      </c>
      <c r="L297" s="11" t="s">
        <v>1093</v>
      </c>
      <c r="M297" s="11" t="s">
        <v>1094</v>
      </c>
      <c r="N297" s="18">
        <v>700000000</v>
      </c>
      <c r="O297" s="11" t="s">
        <v>1669</v>
      </c>
      <c r="P297" s="8">
        <v>0</v>
      </c>
      <c r="Q297" s="8">
        <v>0</v>
      </c>
      <c r="R297" s="8">
        <v>0</v>
      </c>
      <c r="S297" s="8">
        <v>0</v>
      </c>
      <c r="T297" s="8">
        <v>0</v>
      </c>
      <c r="U297" s="8">
        <v>0</v>
      </c>
      <c r="V297" s="8">
        <v>2951</v>
      </c>
      <c r="W297" s="8">
        <v>0</v>
      </c>
      <c r="X297" s="8">
        <v>4010</v>
      </c>
      <c r="Y297" s="8">
        <v>4010</v>
      </c>
      <c r="Z297" s="8">
        <v>2631</v>
      </c>
      <c r="AA297" s="19">
        <v>0</v>
      </c>
      <c r="AB297" s="8">
        <v>0</v>
      </c>
      <c r="AC297" s="8">
        <v>0</v>
      </c>
      <c r="AD297" s="8">
        <v>0</v>
      </c>
      <c r="AE297" s="8">
        <v>0</v>
      </c>
      <c r="AF297" s="8">
        <v>0</v>
      </c>
      <c r="AI297" s="60">
        <v>20275.720300000001</v>
      </c>
      <c r="AJ297" s="60">
        <v>26928.074499999999</v>
      </c>
      <c r="AK297" s="60">
        <v>4061.9681</v>
      </c>
      <c r="AL297" s="60">
        <f>Table2[[#This Row],[Company Direct Land Through FY20]]+Table2[[#This Row],[Company Direct Land FY20 and After]]</f>
        <v>30990.042600000001</v>
      </c>
      <c r="AM297" s="60">
        <v>37654.909200000002</v>
      </c>
      <c r="AN297" s="60">
        <v>67804.13</v>
      </c>
      <c r="AO297" s="60">
        <v>7543.6549999999997</v>
      </c>
      <c r="AP297" s="60">
        <f>Table2[[#This Row],[Company Direct Building Through FY20]]+Table2[[#This Row],[Company Direct Building FY20 and After]]</f>
        <v>75347.785000000003</v>
      </c>
      <c r="AQ297" s="60">
        <v>0</v>
      </c>
      <c r="AR297" s="60">
        <v>0</v>
      </c>
      <c r="AS297" s="60">
        <v>0</v>
      </c>
      <c r="AT297" s="60">
        <f>Table2[[#This Row],[Mortgage Recording Tax Through FY20]]+Table2[[#This Row],[Mortgage Recording Tax FY20 and After]]</f>
        <v>0</v>
      </c>
      <c r="AU297" s="60">
        <v>0</v>
      </c>
      <c r="AV297" s="60">
        <v>10735.94</v>
      </c>
      <c r="AW297" s="60">
        <v>0</v>
      </c>
      <c r="AX297" s="60">
        <f>Table2[[#This Row],[Pilot Savings Through FY20]]+Table2[[#This Row],[Pilot Savings FY20 and After]]</f>
        <v>10735.94</v>
      </c>
      <c r="AY297" s="60">
        <v>0</v>
      </c>
      <c r="AZ297" s="60">
        <v>0</v>
      </c>
      <c r="BA297" s="60">
        <v>0</v>
      </c>
      <c r="BB297" s="60">
        <f>Table2[[#This Row],[Mortgage Recording Tax Exemption Through FY20]]+Table2[[#This Row],[Indirect and Induced Land FY20]]</f>
        <v>5160.7691000000004</v>
      </c>
      <c r="BC297" s="60">
        <v>5160.7691000000004</v>
      </c>
      <c r="BD297" s="60">
        <v>56227.4565</v>
      </c>
      <c r="BE297" s="60">
        <v>1033.8906999999999</v>
      </c>
      <c r="BF297" s="60">
        <f>Table2[[#This Row],[Indirect and Induced Land Through FY20]]+Table2[[#This Row],[Indirect and Induced Land FY20 and After]]</f>
        <v>57261.347200000004</v>
      </c>
      <c r="BG297" s="60">
        <v>18297.272099999998</v>
      </c>
      <c r="BH297" s="60">
        <v>199351.89110000001</v>
      </c>
      <c r="BI297" s="60">
        <v>3665.6125999999999</v>
      </c>
      <c r="BJ297" s="60">
        <f>Table2[[#This Row],[Indirect and Induced Building Through FY20]]+Table2[[#This Row],[Indirect and Induced Building FY20 and After]]</f>
        <v>203017.5037</v>
      </c>
      <c r="BK297" s="60">
        <v>81388.670700000002</v>
      </c>
      <c r="BL297" s="60">
        <v>339575.61210000003</v>
      </c>
      <c r="BM297" s="60">
        <v>16305.126399999999</v>
      </c>
      <c r="BN297" s="60">
        <f>Table2[[#This Row],[TOTAL Real Property Related Taxes Through FY20]]+Table2[[#This Row],[TOTAL Real Property Related Taxes FY20 and After]]</f>
        <v>355880.73850000004</v>
      </c>
      <c r="BO297" s="60">
        <v>35508.500599999999</v>
      </c>
      <c r="BP297" s="60">
        <v>477393.59049999999</v>
      </c>
      <c r="BQ297" s="60">
        <v>7113.6508999999996</v>
      </c>
      <c r="BR297" s="60">
        <f>Table2[[#This Row],[Company Direct Through FY20]]+Table2[[#This Row],[Company Direct FY20 and After]]</f>
        <v>484507.2414</v>
      </c>
      <c r="BS297" s="60">
        <v>0</v>
      </c>
      <c r="BT297" s="60">
        <v>9222.6167999999998</v>
      </c>
      <c r="BU297" s="60">
        <v>21277.3832</v>
      </c>
      <c r="BV297" s="60">
        <f>Table2[[#This Row],[Sales Tax Exemption Through FY20]]+Table2[[#This Row],[Sales Tax Exemption FY20 and After]]</f>
        <v>30500</v>
      </c>
      <c r="BW297" s="60">
        <v>0</v>
      </c>
      <c r="BX297" s="60">
        <v>153.15600000000001</v>
      </c>
      <c r="BY297" s="60">
        <v>0</v>
      </c>
      <c r="BZ297" s="60">
        <f>Table2[[#This Row],[Energy Tax Savings Through FY20]]+Table2[[#This Row],[Energy Tax Savings FY20 and After]]</f>
        <v>153.15600000000001</v>
      </c>
      <c r="CA297" s="60">
        <v>0</v>
      </c>
      <c r="CB297" s="60">
        <v>0</v>
      </c>
      <c r="CC297" s="60">
        <v>0</v>
      </c>
      <c r="CD297" s="60">
        <f>Table2[[#This Row],[Tax Exempt Bond Savings Through FY20]]+Table2[[#This Row],[Tax Exempt Bond Savings FY20 and After]]</f>
        <v>0</v>
      </c>
      <c r="CE297" s="60">
        <v>20915.277999999998</v>
      </c>
      <c r="CF297" s="60">
        <v>303686.76280000003</v>
      </c>
      <c r="CG297" s="60">
        <v>4190.0949000000001</v>
      </c>
      <c r="CH297" s="60">
        <f>Table2[[#This Row],[Indirect and Induced Through FY20]]+Table2[[#This Row],[Indirect and Induced FY20 and After]]</f>
        <v>307876.85770000005</v>
      </c>
      <c r="CI297" s="60">
        <v>56423.778599999998</v>
      </c>
      <c r="CJ297" s="60">
        <v>771704.58050000004</v>
      </c>
      <c r="CK297" s="60">
        <v>-9973.6373999999996</v>
      </c>
      <c r="CL297" s="60">
        <f>Table2[[#This Row],[TOTAL Income Consumption Use Taxes Through FY20]]+Table2[[#This Row],[TOTAL Income Consumption Use Taxes FY20 and After]]</f>
        <v>761730.94310000003</v>
      </c>
      <c r="CM297" s="60">
        <v>0</v>
      </c>
      <c r="CN297" s="60">
        <v>20111.712800000001</v>
      </c>
      <c r="CO297" s="60">
        <v>21277.3832</v>
      </c>
      <c r="CP297" s="60">
        <f>Table2[[#This Row],[Assistance Provided Through FY20]]+Table2[[#This Row],[Assistance Provided FY20 and After]]</f>
        <v>41389.096000000005</v>
      </c>
      <c r="CQ297" s="60">
        <v>1108.8119999999999</v>
      </c>
      <c r="CR297" s="60">
        <v>1140.9540999999999</v>
      </c>
      <c r="CS297" s="60">
        <v>0</v>
      </c>
      <c r="CT297" s="60">
        <f>Table2[[#This Row],[Recapture Cancellation Reduction Amount Through FY20]]+Table2[[#This Row],[Recapture Cancellation Reduction Amount FY20 and After]]</f>
        <v>1140.9540999999999</v>
      </c>
      <c r="CU297" s="60">
        <v>0</v>
      </c>
      <c r="CV297" s="60">
        <v>0</v>
      </c>
      <c r="CW297" s="60">
        <v>0</v>
      </c>
      <c r="CX297" s="60">
        <f>Table2[[#This Row],[Penalty Paid Through FY20]]+Table2[[#This Row],[Penalty Paid FY20 and After]]</f>
        <v>0</v>
      </c>
      <c r="CY297" s="60">
        <v>-1108.8119999999999</v>
      </c>
      <c r="CZ297" s="60">
        <v>18970.758699999998</v>
      </c>
      <c r="DA297" s="60">
        <v>21277.3832</v>
      </c>
      <c r="DB297" s="60">
        <f>Table2[[#This Row],[TOTAL Assistance Net of Recapture Penalties Through FY20]]+Table2[[#This Row],[TOTAL Assistance Net of Recapture Penalties FY20 and After]]</f>
        <v>40248.141900000002</v>
      </c>
      <c r="DC297" s="60">
        <v>93439.130099999995</v>
      </c>
      <c r="DD297" s="60">
        <v>572125.79500000004</v>
      </c>
      <c r="DE297" s="60">
        <v>18719.274000000001</v>
      </c>
      <c r="DF297" s="60">
        <f>Table2[[#This Row],[Company Direct Tax Revenue Before Assistance Through FY20]]+Table2[[#This Row],[Company Direct Tax Revenue Before Assistance FY20 and After]]</f>
        <v>590845.06900000002</v>
      </c>
      <c r="DG297" s="60">
        <v>44373.319199999998</v>
      </c>
      <c r="DH297" s="60">
        <v>559266.11040000001</v>
      </c>
      <c r="DI297" s="60">
        <v>8889.5982000000004</v>
      </c>
      <c r="DJ297" s="60">
        <f>Table2[[#This Row],[Indirect and Induced Tax Revenues FY20 and After]]+Table2[[#This Row],[Indirect and Induced Tax Revenues Through FY20]]</f>
        <v>568155.70860000001</v>
      </c>
      <c r="DK297" s="60">
        <v>137812.44930000001</v>
      </c>
      <c r="DL297" s="60">
        <v>1131391.9054</v>
      </c>
      <c r="DM297" s="60">
        <v>27608.872200000002</v>
      </c>
      <c r="DN297" s="60">
        <f>Table2[[#This Row],[TOTAL Tax Revenues Before Assistance FY20 and After]]+Table2[[#This Row],[TOTAL Tax Revenues Before Assistance Through FY20]]</f>
        <v>1159000.7776000001</v>
      </c>
      <c r="DO297" s="60">
        <v>138921.26130000001</v>
      </c>
      <c r="DP297" s="60">
        <v>1112421.1466999999</v>
      </c>
      <c r="DQ297" s="60">
        <v>6331.4889999999996</v>
      </c>
      <c r="DR297" s="60">
        <f>Table2[[#This Row],[TOTAL Tax Revenues Net of Assistance Recapture and Penalty Through FY20]]+Table2[[#This Row],[TOTAL Tax Revenues Net of Assistance Recapture and Penalty FY20 and After]]</f>
        <v>1118752.6357</v>
      </c>
      <c r="DS297" s="60">
        <v>0</v>
      </c>
      <c r="DT297" s="60">
        <v>0</v>
      </c>
      <c r="DU297" s="60">
        <v>0</v>
      </c>
      <c r="DV297" s="60">
        <v>0</v>
      </c>
      <c r="DW297" s="75">
        <v>0</v>
      </c>
      <c r="DX297" s="75">
        <v>0</v>
      </c>
      <c r="DY297" s="75">
        <v>0</v>
      </c>
      <c r="DZ297" s="75">
        <v>0</v>
      </c>
      <c r="EA297" s="75">
        <v>0</v>
      </c>
      <c r="EB297" s="75">
        <v>0</v>
      </c>
      <c r="EC297" s="75">
        <v>0</v>
      </c>
      <c r="ED297" s="75">
        <v>0</v>
      </c>
      <c r="EE297" s="75">
        <v>0</v>
      </c>
      <c r="EF297" s="75">
        <v>0</v>
      </c>
      <c r="EG297" s="75">
        <v>0</v>
      </c>
      <c r="EH297" s="75">
        <v>0</v>
      </c>
      <c r="EI297" s="76">
        <v>0</v>
      </c>
      <c r="EJ297" s="76">
        <v>0</v>
      </c>
      <c r="EK297" s="77">
        <v>0</v>
      </c>
    </row>
    <row r="298" spans="1:141" x14ac:dyDescent="0.25">
      <c r="A298" s="9">
        <v>92833</v>
      </c>
      <c r="B298" s="11" t="s">
        <v>194</v>
      </c>
      <c r="C298" s="11" t="s">
        <v>648</v>
      </c>
      <c r="D298" s="11" t="s">
        <v>1045</v>
      </c>
      <c r="E298" s="15">
        <v>29</v>
      </c>
      <c r="F298" s="7">
        <v>9342</v>
      </c>
      <c r="G298" s="7">
        <v>7</v>
      </c>
      <c r="H298" s="7">
        <v>160000</v>
      </c>
      <c r="I298" s="7">
        <v>974000</v>
      </c>
      <c r="J298" s="7">
        <v>812930</v>
      </c>
      <c r="K298" s="11" t="s">
        <v>1067</v>
      </c>
      <c r="L298" s="11" t="s">
        <v>1121</v>
      </c>
      <c r="M298" s="11" t="s">
        <v>1122</v>
      </c>
      <c r="N298" s="18">
        <v>20190000</v>
      </c>
      <c r="O298" s="11" t="s">
        <v>1663</v>
      </c>
      <c r="P298" s="8">
        <v>0</v>
      </c>
      <c r="Q298" s="8">
        <v>0</v>
      </c>
      <c r="R298" s="8">
        <v>0</v>
      </c>
      <c r="S298" s="8">
        <v>0</v>
      </c>
      <c r="T298" s="8">
        <v>0</v>
      </c>
      <c r="U298" s="8">
        <v>0</v>
      </c>
      <c r="V298" s="8">
        <v>0</v>
      </c>
      <c r="W298" s="8">
        <v>0</v>
      </c>
      <c r="X298" s="8">
        <v>0</v>
      </c>
      <c r="Y298" s="8">
        <v>0</v>
      </c>
      <c r="Z298" s="8">
        <v>15</v>
      </c>
      <c r="AA298" s="19">
        <v>0</v>
      </c>
      <c r="AB298" s="8">
        <v>0</v>
      </c>
      <c r="AC298" s="8">
        <v>0</v>
      </c>
      <c r="AD298" s="8">
        <v>0</v>
      </c>
      <c r="AE298" s="8">
        <v>0</v>
      </c>
      <c r="AF298" s="8">
        <v>0</v>
      </c>
      <c r="AG298" s="8" t="s">
        <v>1686</v>
      </c>
      <c r="AH298" s="8" t="s">
        <v>1686</v>
      </c>
      <c r="AI298" s="60">
        <v>0</v>
      </c>
      <c r="AJ298" s="60">
        <v>0</v>
      </c>
      <c r="AK298" s="60">
        <v>0</v>
      </c>
      <c r="AL298" s="60">
        <f>Table2[[#This Row],[Company Direct Land Through FY20]]+Table2[[#This Row],[Company Direct Land FY20 and After]]</f>
        <v>0</v>
      </c>
      <c r="AM298" s="60">
        <v>0</v>
      </c>
      <c r="AN298" s="60">
        <v>0</v>
      </c>
      <c r="AO298" s="60">
        <v>0</v>
      </c>
      <c r="AP298" s="60">
        <f>Table2[[#This Row],[Company Direct Building Through FY20]]+Table2[[#This Row],[Company Direct Building FY20 and After]]</f>
        <v>0</v>
      </c>
      <c r="AQ298" s="60">
        <v>0</v>
      </c>
      <c r="AR298" s="60">
        <v>0</v>
      </c>
      <c r="AS298" s="60">
        <v>0</v>
      </c>
      <c r="AT298" s="60">
        <f>Table2[[#This Row],[Mortgage Recording Tax Through FY20]]+Table2[[#This Row],[Mortgage Recording Tax FY20 and After]]</f>
        <v>0</v>
      </c>
      <c r="AU298" s="60">
        <v>0</v>
      </c>
      <c r="AV298" s="60">
        <v>0</v>
      </c>
      <c r="AW298" s="60">
        <v>0</v>
      </c>
      <c r="AX298" s="60">
        <f>Table2[[#This Row],[Pilot Savings Through FY20]]+Table2[[#This Row],[Pilot Savings FY20 and After]]</f>
        <v>0</v>
      </c>
      <c r="AY298" s="60">
        <v>0</v>
      </c>
      <c r="AZ298" s="60">
        <v>0</v>
      </c>
      <c r="BA298" s="60">
        <v>0</v>
      </c>
      <c r="BB298" s="60">
        <f>Table2[[#This Row],[Mortgage Recording Tax Exemption Through FY20]]+Table2[[#This Row],[Indirect and Induced Land FY20]]</f>
        <v>0</v>
      </c>
      <c r="BC298" s="60">
        <v>0</v>
      </c>
      <c r="BD298" s="60">
        <v>40.002499999999998</v>
      </c>
      <c r="BE298" s="60">
        <v>0</v>
      </c>
      <c r="BF298" s="60">
        <f>Table2[[#This Row],[Indirect and Induced Land Through FY20]]+Table2[[#This Row],[Indirect and Induced Land FY20 and After]]</f>
        <v>40.002499999999998</v>
      </c>
      <c r="BG298" s="60">
        <v>0</v>
      </c>
      <c r="BH298" s="60">
        <v>141.827</v>
      </c>
      <c r="BI298" s="60">
        <v>0</v>
      </c>
      <c r="BJ298" s="60">
        <f>Table2[[#This Row],[Indirect and Induced Building Through FY20]]+Table2[[#This Row],[Indirect and Induced Building FY20 and After]]</f>
        <v>141.827</v>
      </c>
      <c r="BK298" s="60">
        <v>0</v>
      </c>
      <c r="BL298" s="60">
        <v>181.8295</v>
      </c>
      <c r="BM298" s="60">
        <v>0</v>
      </c>
      <c r="BN298" s="60">
        <f>Table2[[#This Row],[TOTAL Real Property Related Taxes Through FY20]]+Table2[[#This Row],[TOTAL Real Property Related Taxes FY20 and After]]</f>
        <v>181.8295</v>
      </c>
      <c r="BO298" s="60">
        <v>0</v>
      </c>
      <c r="BP298" s="60">
        <v>213.63319999999999</v>
      </c>
      <c r="BQ298" s="60">
        <v>0</v>
      </c>
      <c r="BR298" s="60">
        <f>Table2[[#This Row],[Company Direct Through FY20]]+Table2[[#This Row],[Company Direct FY20 and After]]</f>
        <v>213.63319999999999</v>
      </c>
      <c r="BS298" s="60">
        <v>0</v>
      </c>
      <c r="BT298" s="60">
        <v>0</v>
      </c>
      <c r="BU298" s="60">
        <v>0</v>
      </c>
      <c r="BV298" s="60">
        <f>Table2[[#This Row],[Sales Tax Exemption Through FY20]]+Table2[[#This Row],[Sales Tax Exemption FY20 and After]]</f>
        <v>0</v>
      </c>
      <c r="BW298" s="60">
        <v>0</v>
      </c>
      <c r="BX298" s="60">
        <v>0</v>
      </c>
      <c r="BY298" s="60">
        <v>0</v>
      </c>
      <c r="BZ298" s="60">
        <f>Table2[[#This Row],[Energy Tax Savings Through FY20]]+Table2[[#This Row],[Energy Tax Savings FY20 and After]]</f>
        <v>0</v>
      </c>
      <c r="CA298" s="60">
        <v>9.1852999999999998</v>
      </c>
      <c r="CB298" s="60">
        <v>194.63390000000001</v>
      </c>
      <c r="CC298" s="60">
        <v>6.3804999999999996</v>
      </c>
      <c r="CD298" s="60">
        <f>Table2[[#This Row],[Tax Exempt Bond Savings Through FY20]]+Table2[[#This Row],[Tax Exempt Bond Savings FY20 and After]]</f>
        <v>201.01440000000002</v>
      </c>
      <c r="CE298" s="60">
        <v>0</v>
      </c>
      <c r="CF298" s="60">
        <v>238.4461</v>
      </c>
      <c r="CG298" s="60">
        <v>0</v>
      </c>
      <c r="CH298" s="60">
        <f>Table2[[#This Row],[Indirect and Induced Through FY20]]+Table2[[#This Row],[Indirect and Induced FY20 and After]]</f>
        <v>238.4461</v>
      </c>
      <c r="CI298" s="60">
        <v>-9.1852999999999998</v>
      </c>
      <c r="CJ298" s="60">
        <v>257.44540000000001</v>
      </c>
      <c r="CK298" s="60">
        <v>-6.3804999999999996</v>
      </c>
      <c r="CL298" s="60">
        <f>Table2[[#This Row],[TOTAL Income Consumption Use Taxes Through FY20]]+Table2[[#This Row],[TOTAL Income Consumption Use Taxes FY20 and After]]</f>
        <v>251.06489999999999</v>
      </c>
      <c r="CM298" s="60">
        <v>9.1852999999999998</v>
      </c>
      <c r="CN298" s="60">
        <v>194.63390000000001</v>
      </c>
      <c r="CO298" s="60">
        <v>6.3804999999999996</v>
      </c>
      <c r="CP298" s="60">
        <f>Table2[[#This Row],[Assistance Provided Through FY20]]+Table2[[#This Row],[Assistance Provided FY20 and After]]</f>
        <v>201.01440000000002</v>
      </c>
      <c r="CQ298" s="60">
        <v>0</v>
      </c>
      <c r="CR298" s="60">
        <v>0</v>
      </c>
      <c r="CS298" s="60">
        <v>0</v>
      </c>
      <c r="CT298" s="60">
        <f>Table2[[#This Row],[Recapture Cancellation Reduction Amount Through FY20]]+Table2[[#This Row],[Recapture Cancellation Reduction Amount FY20 and After]]</f>
        <v>0</v>
      </c>
      <c r="CU298" s="60">
        <v>0</v>
      </c>
      <c r="CV298" s="60">
        <v>0</v>
      </c>
      <c r="CW298" s="60">
        <v>0</v>
      </c>
      <c r="CX298" s="60">
        <f>Table2[[#This Row],[Penalty Paid Through FY20]]+Table2[[#This Row],[Penalty Paid FY20 and After]]</f>
        <v>0</v>
      </c>
      <c r="CY298" s="60">
        <v>9.1852999999999998</v>
      </c>
      <c r="CZ298" s="60">
        <v>194.63390000000001</v>
      </c>
      <c r="DA298" s="60">
        <v>6.3804999999999996</v>
      </c>
      <c r="DB298" s="60">
        <f>Table2[[#This Row],[TOTAL Assistance Net of Recapture Penalties Through FY20]]+Table2[[#This Row],[TOTAL Assistance Net of Recapture Penalties FY20 and After]]</f>
        <v>201.01440000000002</v>
      </c>
      <c r="DC298" s="60">
        <v>0</v>
      </c>
      <c r="DD298" s="60">
        <v>213.63319999999999</v>
      </c>
      <c r="DE298" s="60">
        <v>0</v>
      </c>
      <c r="DF298" s="60">
        <f>Table2[[#This Row],[Company Direct Tax Revenue Before Assistance Through FY20]]+Table2[[#This Row],[Company Direct Tax Revenue Before Assistance FY20 and After]]</f>
        <v>213.63319999999999</v>
      </c>
      <c r="DG298" s="60">
        <v>0</v>
      </c>
      <c r="DH298" s="60">
        <v>420.2756</v>
      </c>
      <c r="DI298" s="60">
        <v>0</v>
      </c>
      <c r="DJ298" s="60">
        <f>Table2[[#This Row],[Indirect and Induced Tax Revenues FY20 and After]]+Table2[[#This Row],[Indirect and Induced Tax Revenues Through FY20]]</f>
        <v>420.2756</v>
      </c>
      <c r="DK298" s="60">
        <v>0</v>
      </c>
      <c r="DL298" s="60">
        <v>633.90880000000004</v>
      </c>
      <c r="DM298" s="60">
        <v>0</v>
      </c>
      <c r="DN298" s="60">
        <f>Table2[[#This Row],[TOTAL Tax Revenues Before Assistance FY20 and After]]+Table2[[#This Row],[TOTAL Tax Revenues Before Assistance Through FY20]]</f>
        <v>633.90880000000004</v>
      </c>
      <c r="DO298" s="60">
        <v>-9.1852999999999998</v>
      </c>
      <c r="DP298" s="60">
        <v>439.2749</v>
      </c>
      <c r="DQ298" s="60">
        <v>-6.3804999999999996</v>
      </c>
      <c r="DR298" s="60">
        <f>Table2[[#This Row],[TOTAL Tax Revenues Net of Assistance Recapture and Penalty Through FY20]]+Table2[[#This Row],[TOTAL Tax Revenues Net of Assistance Recapture and Penalty FY20 and After]]</f>
        <v>432.89440000000002</v>
      </c>
      <c r="DS298" s="60">
        <v>0</v>
      </c>
      <c r="DT298" s="60">
        <v>0</v>
      </c>
      <c r="DU298" s="60">
        <v>0</v>
      </c>
      <c r="DV298" s="60">
        <v>0</v>
      </c>
      <c r="DW298" s="74">
        <v>0</v>
      </c>
      <c r="DX298" s="74">
        <v>0</v>
      </c>
      <c r="DY298" s="74">
        <v>0</v>
      </c>
      <c r="DZ298" s="74">
        <v>0</v>
      </c>
      <c r="EA298" s="74">
        <v>0</v>
      </c>
      <c r="EB298" s="74">
        <v>0</v>
      </c>
      <c r="EC298" s="74">
        <v>0</v>
      </c>
      <c r="ED298" s="74">
        <v>0</v>
      </c>
      <c r="EE298" s="74">
        <v>0</v>
      </c>
      <c r="EF298" s="74">
        <v>0</v>
      </c>
      <c r="EG298" s="74">
        <v>0</v>
      </c>
      <c r="EH298" s="74">
        <v>0</v>
      </c>
      <c r="EI298" s="8">
        <f>Table2[[#This Row],[Total Industrial Employees FY20]]+Table2[[#This Row],[Total Restaurant Employees FY20]]+Table2[[#This Row],[Total Retail Employees FY20]]+Table2[[#This Row],[Total Other Employees FY20]]</f>
        <v>0</v>
      </c>
      <c r="EJ298" s="8">
        <f>Table2[[#This Row],[Number of Industrial Employees Earning More than Living Wage FY20]]+Table2[[#This Row],[Number of Restaurant Employees Earning More than Living Wage FY20]]+Table2[[#This Row],[Number of Retail Employees Earning More than Living Wage FY20]]+Table2[[#This Row],[Number of Other Employees Earning More than Living Wage FY20]]</f>
        <v>0</v>
      </c>
      <c r="EK298" s="72">
        <v>0</v>
      </c>
    </row>
    <row r="299" spans="1:141" x14ac:dyDescent="0.25">
      <c r="A299" s="9">
        <v>93450</v>
      </c>
      <c r="B299" s="11" t="s">
        <v>352</v>
      </c>
      <c r="C299" s="11" t="s">
        <v>805</v>
      </c>
      <c r="D299" s="11" t="s">
        <v>1045</v>
      </c>
      <c r="E299" s="15">
        <v>26</v>
      </c>
      <c r="F299" s="7">
        <v>473</v>
      </c>
      <c r="G299" s="7">
        <v>1</v>
      </c>
      <c r="H299" s="7">
        <v>5476</v>
      </c>
      <c r="I299" s="7">
        <v>7953</v>
      </c>
      <c r="J299" s="7">
        <v>311812</v>
      </c>
      <c r="K299" s="11" t="s">
        <v>1048</v>
      </c>
      <c r="L299" s="11" t="s">
        <v>1318</v>
      </c>
      <c r="M299" s="11" t="s">
        <v>1311</v>
      </c>
      <c r="N299" s="18">
        <v>2425000</v>
      </c>
      <c r="O299" s="11" t="s">
        <v>1658</v>
      </c>
      <c r="P299" s="8">
        <v>1</v>
      </c>
      <c r="Q299" s="8">
        <v>0</v>
      </c>
      <c r="R299" s="8">
        <v>45</v>
      </c>
      <c r="S299" s="8">
        <v>1</v>
      </c>
      <c r="T299" s="8">
        <v>11</v>
      </c>
      <c r="U299" s="8">
        <v>58</v>
      </c>
      <c r="V299" s="8">
        <v>57</v>
      </c>
      <c r="W299" s="8">
        <v>7</v>
      </c>
      <c r="X299" s="8">
        <v>0</v>
      </c>
      <c r="Y299" s="8">
        <v>0</v>
      </c>
      <c r="Z299" s="8">
        <v>5</v>
      </c>
      <c r="AA299" s="19">
        <v>0</v>
      </c>
      <c r="AB299" s="8">
        <v>0</v>
      </c>
      <c r="AC299" s="8">
        <v>0</v>
      </c>
      <c r="AD299" s="8">
        <v>0</v>
      </c>
      <c r="AE299" s="8">
        <v>0</v>
      </c>
      <c r="AF299" s="8">
        <v>98.275862068965509</v>
      </c>
      <c r="AG299" s="8" t="s">
        <v>1686</v>
      </c>
      <c r="AH299" s="8" t="s">
        <v>1687</v>
      </c>
      <c r="AI299" s="60">
        <v>8.3991000000000007</v>
      </c>
      <c r="AJ299" s="60">
        <v>65.855199999999996</v>
      </c>
      <c r="AK299" s="60">
        <v>62.770800000000001</v>
      </c>
      <c r="AL299" s="60">
        <f>Table2[[#This Row],[Company Direct Land Through FY20]]+Table2[[#This Row],[Company Direct Land FY20 and After]]</f>
        <v>128.626</v>
      </c>
      <c r="AM299" s="60">
        <v>35.591900000000003</v>
      </c>
      <c r="AN299" s="60">
        <v>173.554</v>
      </c>
      <c r="AO299" s="60">
        <v>265.99599999999998</v>
      </c>
      <c r="AP299" s="60">
        <f>Table2[[#This Row],[Company Direct Building Through FY20]]+Table2[[#This Row],[Company Direct Building FY20 and After]]</f>
        <v>439.54999999999995</v>
      </c>
      <c r="AQ299" s="60">
        <v>0</v>
      </c>
      <c r="AR299" s="60">
        <v>17.864000000000001</v>
      </c>
      <c r="AS299" s="60">
        <v>0</v>
      </c>
      <c r="AT299" s="60">
        <f>Table2[[#This Row],[Mortgage Recording Tax Through FY20]]+Table2[[#This Row],[Mortgage Recording Tax FY20 and After]]</f>
        <v>17.864000000000001</v>
      </c>
      <c r="AU299" s="60">
        <v>28.592199999999998</v>
      </c>
      <c r="AV299" s="60">
        <v>103.8121</v>
      </c>
      <c r="AW299" s="60">
        <v>213.68469999999999</v>
      </c>
      <c r="AX299" s="60">
        <f>Table2[[#This Row],[Pilot Savings Through FY20]]+Table2[[#This Row],[Pilot Savings FY20 and After]]</f>
        <v>317.49680000000001</v>
      </c>
      <c r="AY299" s="60">
        <v>0</v>
      </c>
      <c r="AZ299" s="60">
        <v>17.864000000000001</v>
      </c>
      <c r="BA299" s="60">
        <v>0</v>
      </c>
      <c r="BB299" s="60">
        <f>Table2[[#This Row],[Mortgage Recording Tax Exemption Through FY20]]+Table2[[#This Row],[Indirect and Induced Land FY20]]</f>
        <v>57.207800000000006</v>
      </c>
      <c r="BC299" s="60">
        <v>39.343800000000002</v>
      </c>
      <c r="BD299" s="60">
        <v>332.5686</v>
      </c>
      <c r="BE299" s="60">
        <v>260.70979999999997</v>
      </c>
      <c r="BF299" s="60">
        <f>Table2[[#This Row],[Indirect and Induced Land Through FY20]]+Table2[[#This Row],[Indirect and Induced Land FY20 and After]]</f>
        <v>593.27839999999992</v>
      </c>
      <c r="BG299" s="60">
        <v>139.4915</v>
      </c>
      <c r="BH299" s="60">
        <v>1179.1072999999999</v>
      </c>
      <c r="BI299" s="60">
        <v>924.33150000000001</v>
      </c>
      <c r="BJ299" s="60">
        <f>Table2[[#This Row],[Indirect and Induced Building Through FY20]]+Table2[[#This Row],[Indirect and Induced Building FY20 and After]]</f>
        <v>2103.4387999999999</v>
      </c>
      <c r="BK299" s="60">
        <v>194.23410000000001</v>
      </c>
      <c r="BL299" s="60">
        <v>1647.2729999999999</v>
      </c>
      <c r="BM299" s="60">
        <v>1300.1233999999999</v>
      </c>
      <c r="BN299" s="60">
        <f>Table2[[#This Row],[TOTAL Real Property Related Taxes Through FY20]]+Table2[[#This Row],[TOTAL Real Property Related Taxes FY20 and After]]</f>
        <v>2947.3963999999996</v>
      </c>
      <c r="BO299" s="60">
        <v>679.85799999999995</v>
      </c>
      <c r="BP299" s="60">
        <v>5754.0196999999998</v>
      </c>
      <c r="BQ299" s="60">
        <v>4791.8760000000002</v>
      </c>
      <c r="BR299" s="60">
        <f>Table2[[#This Row],[Company Direct Through FY20]]+Table2[[#This Row],[Company Direct FY20 and After]]</f>
        <v>10545.895700000001</v>
      </c>
      <c r="BS299" s="60">
        <v>0</v>
      </c>
      <c r="BT299" s="60">
        <v>1.1323000000000001</v>
      </c>
      <c r="BU299" s="60">
        <v>0</v>
      </c>
      <c r="BV299" s="60">
        <f>Table2[[#This Row],[Sales Tax Exemption Through FY20]]+Table2[[#This Row],[Sales Tax Exemption FY20 and After]]</f>
        <v>1.1323000000000001</v>
      </c>
      <c r="BW299" s="60">
        <v>0</v>
      </c>
      <c r="BX299" s="60">
        <v>0</v>
      </c>
      <c r="BY299" s="60">
        <v>0</v>
      </c>
      <c r="BZ299" s="60">
        <f>Table2[[#This Row],[Energy Tax Savings Through FY20]]+Table2[[#This Row],[Energy Tax Savings FY20 and After]]</f>
        <v>0</v>
      </c>
      <c r="CA299" s="60">
        <v>0</v>
      </c>
      <c r="CB299" s="60">
        <v>0</v>
      </c>
      <c r="CC299" s="60">
        <v>0</v>
      </c>
      <c r="CD299" s="60">
        <f>Table2[[#This Row],[Tax Exempt Bond Savings Through FY20]]+Table2[[#This Row],[Tax Exempt Bond Savings FY20 and After]]</f>
        <v>0</v>
      </c>
      <c r="CE299" s="60">
        <v>178.09289999999999</v>
      </c>
      <c r="CF299" s="60">
        <v>1731.6804</v>
      </c>
      <c r="CG299" s="60">
        <v>1330.9802</v>
      </c>
      <c r="CH299" s="60">
        <f>Table2[[#This Row],[Indirect and Induced Through FY20]]+Table2[[#This Row],[Indirect and Induced FY20 and After]]</f>
        <v>3062.6606000000002</v>
      </c>
      <c r="CI299" s="60">
        <v>857.95090000000005</v>
      </c>
      <c r="CJ299" s="60">
        <v>7484.5677999999998</v>
      </c>
      <c r="CK299" s="60">
        <v>6122.8562000000002</v>
      </c>
      <c r="CL299" s="60">
        <f>Table2[[#This Row],[TOTAL Income Consumption Use Taxes Through FY20]]+Table2[[#This Row],[TOTAL Income Consumption Use Taxes FY20 and After]]</f>
        <v>13607.423999999999</v>
      </c>
      <c r="CM299" s="60">
        <v>28.592199999999998</v>
      </c>
      <c r="CN299" s="60">
        <v>122.80840000000001</v>
      </c>
      <c r="CO299" s="60">
        <v>213.68469999999999</v>
      </c>
      <c r="CP299" s="60">
        <f>Table2[[#This Row],[Assistance Provided Through FY20]]+Table2[[#This Row],[Assistance Provided FY20 and After]]</f>
        <v>336.49310000000003</v>
      </c>
      <c r="CQ299" s="60">
        <v>0</v>
      </c>
      <c r="CR299" s="60">
        <v>0</v>
      </c>
      <c r="CS299" s="60">
        <v>0</v>
      </c>
      <c r="CT299" s="60">
        <f>Table2[[#This Row],[Recapture Cancellation Reduction Amount Through FY20]]+Table2[[#This Row],[Recapture Cancellation Reduction Amount FY20 and After]]</f>
        <v>0</v>
      </c>
      <c r="CU299" s="60">
        <v>0</v>
      </c>
      <c r="CV299" s="60">
        <v>0</v>
      </c>
      <c r="CW299" s="60">
        <v>0</v>
      </c>
      <c r="CX299" s="60">
        <f>Table2[[#This Row],[Penalty Paid Through FY20]]+Table2[[#This Row],[Penalty Paid FY20 and After]]</f>
        <v>0</v>
      </c>
      <c r="CY299" s="60">
        <v>28.592199999999998</v>
      </c>
      <c r="CZ299" s="60">
        <v>122.80840000000001</v>
      </c>
      <c r="DA299" s="60">
        <v>213.68469999999999</v>
      </c>
      <c r="DB299" s="60">
        <f>Table2[[#This Row],[TOTAL Assistance Net of Recapture Penalties Through FY20]]+Table2[[#This Row],[TOTAL Assistance Net of Recapture Penalties FY20 and After]]</f>
        <v>336.49310000000003</v>
      </c>
      <c r="DC299" s="60">
        <v>723.84900000000005</v>
      </c>
      <c r="DD299" s="60">
        <v>6011.2929000000004</v>
      </c>
      <c r="DE299" s="60">
        <v>5120.6427999999996</v>
      </c>
      <c r="DF299" s="60">
        <f>Table2[[#This Row],[Company Direct Tax Revenue Before Assistance Through FY20]]+Table2[[#This Row],[Company Direct Tax Revenue Before Assistance FY20 and After]]</f>
        <v>11131.9357</v>
      </c>
      <c r="DG299" s="60">
        <v>356.9282</v>
      </c>
      <c r="DH299" s="60">
        <v>3243.3562999999999</v>
      </c>
      <c r="DI299" s="60">
        <v>2516.0214999999998</v>
      </c>
      <c r="DJ299" s="60">
        <f>Table2[[#This Row],[Indirect and Induced Tax Revenues FY20 and After]]+Table2[[#This Row],[Indirect and Induced Tax Revenues Through FY20]]</f>
        <v>5759.3778000000002</v>
      </c>
      <c r="DK299" s="60">
        <v>1080.7772</v>
      </c>
      <c r="DL299" s="60">
        <v>9254.6491999999998</v>
      </c>
      <c r="DM299" s="60">
        <v>7636.6643000000004</v>
      </c>
      <c r="DN299" s="60">
        <f>Table2[[#This Row],[TOTAL Tax Revenues Before Assistance FY20 and After]]+Table2[[#This Row],[TOTAL Tax Revenues Before Assistance Through FY20]]</f>
        <v>16891.3135</v>
      </c>
      <c r="DO299" s="60">
        <v>1052.1849999999999</v>
      </c>
      <c r="DP299" s="60">
        <v>9131.8407999999999</v>
      </c>
      <c r="DQ299" s="60">
        <v>7422.9795999999997</v>
      </c>
      <c r="DR299" s="60">
        <f>Table2[[#This Row],[TOTAL Tax Revenues Net of Assistance Recapture and Penalty Through FY20]]+Table2[[#This Row],[TOTAL Tax Revenues Net of Assistance Recapture and Penalty FY20 and After]]</f>
        <v>16554.820400000001</v>
      </c>
      <c r="DS299" s="60">
        <v>0</v>
      </c>
      <c r="DT299" s="60">
        <v>0</v>
      </c>
      <c r="DU299" s="60">
        <v>0</v>
      </c>
      <c r="DV299" s="60">
        <v>0</v>
      </c>
      <c r="DW299" s="74">
        <v>0</v>
      </c>
      <c r="DX299" s="74">
        <v>0</v>
      </c>
      <c r="DY299" s="74">
        <v>0</v>
      </c>
      <c r="DZ299" s="74">
        <v>0</v>
      </c>
      <c r="EA299" s="74">
        <v>0</v>
      </c>
      <c r="EB299" s="74">
        <v>0</v>
      </c>
      <c r="EC299" s="74">
        <v>0</v>
      </c>
      <c r="ED299" s="74">
        <v>0</v>
      </c>
      <c r="EE299" s="74">
        <v>0</v>
      </c>
      <c r="EF299" s="74">
        <v>0</v>
      </c>
      <c r="EG299" s="74">
        <v>0</v>
      </c>
      <c r="EH299" s="74">
        <v>0</v>
      </c>
      <c r="EI299" s="8">
        <f>Table2[[#This Row],[Total Industrial Employees FY20]]+Table2[[#This Row],[Total Restaurant Employees FY20]]+Table2[[#This Row],[Total Retail Employees FY20]]+Table2[[#This Row],[Total Other Employees FY20]]</f>
        <v>0</v>
      </c>
      <c r="EJ299" s="8">
        <f>Table2[[#This Row],[Number of Industrial Employees Earning More than Living Wage FY20]]+Table2[[#This Row],[Number of Restaurant Employees Earning More than Living Wage FY20]]+Table2[[#This Row],[Number of Retail Employees Earning More than Living Wage FY20]]+Table2[[#This Row],[Number of Other Employees Earning More than Living Wage FY20]]</f>
        <v>0</v>
      </c>
      <c r="EK299" s="72">
        <v>0</v>
      </c>
    </row>
    <row r="300" spans="1:141" x14ac:dyDescent="0.25">
      <c r="A300" s="9">
        <v>92899</v>
      </c>
      <c r="B300" s="11" t="s">
        <v>235</v>
      </c>
      <c r="C300" s="11" t="s">
        <v>689</v>
      </c>
      <c r="D300" s="11" t="s">
        <v>1046</v>
      </c>
      <c r="E300" s="15">
        <v>4</v>
      </c>
      <c r="F300" s="7">
        <v>836</v>
      </c>
      <c r="G300" s="7">
        <v>1</v>
      </c>
      <c r="H300" s="7">
        <v>424884</v>
      </c>
      <c r="I300" s="7">
        <v>813070</v>
      </c>
      <c r="J300" s="7">
        <v>611310</v>
      </c>
      <c r="K300" s="11" t="s">
        <v>1067</v>
      </c>
      <c r="L300" s="11" t="s">
        <v>1170</v>
      </c>
      <c r="M300" s="11" t="s">
        <v>1171</v>
      </c>
      <c r="N300" s="18">
        <v>16220000</v>
      </c>
      <c r="O300" s="11" t="s">
        <v>1663</v>
      </c>
      <c r="P300" s="8">
        <v>0</v>
      </c>
      <c r="Q300" s="8">
        <v>0</v>
      </c>
      <c r="R300" s="8">
        <v>0</v>
      </c>
      <c r="S300" s="8">
        <v>0</v>
      </c>
      <c r="T300" s="8">
        <v>0</v>
      </c>
      <c r="U300" s="8">
        <v>0</v>
      </c>
      <c r="V300" s="8">
        <v>110</v>
      </c>
      <c r="W300" s="8">
        <v>0</v>
      </c>
      <c r="X300" s="8">
        <v>0</v>
      </c>
      <c r="Y300" s="8">
        <v>75</v>
      </c>
      <c r="Z300" s="8">
        <v>10</v>
      </c>
      <c r="AA300" s="19">
        <v>0</v>
      </c>
      <c r="AB300" s="8">
        <v>0</v>
      </c>
      <c r="AC300" s="8">
        <v>0</v>
      </c>
      <c r="AD300" s="8">
        <v>0</v>
      </c>
      <c r="AE300" s="8">
        <v>0</v>
      </c>
      <c r="AF300" s="8">
        <v>0</v>
      </c>
      <c r="AI300" s="60">
        <v>0</v>
      </c>
      <c r="AJ300" s="60">
        <v>0</v>
      </c>
      <c r="AK300" s="60">
        <v>0</v>
      </c>
      <c r="AL300" s="60">
        <f>Table2[[#This Row],[Company Direct Land Through FY20]]+Table2[[#This Row],[Company Direct Land FY20 and After]]</f>
        <v>0</v>
      </c>
      <c r="AM300" s="60">
        <v>0</v>
      </c>
      <c r="AN300" s="60">
        <v>0</v>
      </c>
      <c r="AO300" s="60">
        <v>0</v>
      </c>
      <c r="AP300" s="60">
        <f>Table2[[#This Row],[Company Direct Building Through FY20]]+Table2[[#This Row],[Company Direct Building FY20 and After]]</f>
        <v>0</v>
      </c>
      <c r="AQ300" s="60">
        <v>0</v>
      </c>
      <c r="AR300" s="60">
        <v>0</v>
      </c>
      <c r="AS300" s="60">
        <v>0</v>
      </c>
      <c r="AT300" s="60">
        <f>Table2[[#This Row],[Mortgage Recording Tax Through FY20]]+Table2[[#This Row],[Mortgage Recording Tax FY20 and After]]</f>
        <v>0</v>
      </c>
      <c r="AU300" s="60">
        <v>0</v>
      </c>
      <c r="AV300" s="60">
        <v>0</v>
      </c>
      <c r="AW300" s="60">
        <v>0</v>
      </c>
      <c r="AX300" s="60">
        <f>Table2[[#This Row],[Pilot Savings Through FY20]]+Table2[[#This Row],[Pilot Savings FY20 and After]]</f>
        <v>0</v>
      </c>
      <c r="AY300" s="60">
        <v>0</v>
      </c>
      <c r="AZ300" s="60">
        <v>0</v>
      </c>
      <c r="BA300" s="60">
        <v>0</v>
      </c>
      <c r="BB300" s="60">
        <f>Table2[[#This Row],[Mortgage Recording Tax Exemption Through FY20]]+Table2[[#This Row],[Indirect and Induced Land FY20]]</f>
        <v>44.086500000000001</v>
      </c>
      <c r="BC300" s="60">
        <v>44.086500000000001</v>
      </c>
      <c r="BD300" s="60">
        <v>637.02530000000002</v>
      </c>
      <c r="BE300" s="60">
        <v>0</v>
      </c>
      <c r="BF300" s="60">
        <f>Table2[[#This Row],[Indirect and Induced Land Through FY20]]+Table2[[#This Row],[Indirect and Induced Land FY20 and After]]</f>
        <v>637.02530000000002</v>
      </c>
      <c r="BG300" s="60">
        <v>156.3065</v>
      </c>
      <c r="BH300" s="60">
        <v>2258.5437000000002</v>
      </c>
      <c r="BI300" s="60">
        <v>0</v>
      </c>
      <c r="BJ300" s="60">
        <f>Table2[[#This Row],[Indirect and Induced Building Through FY20]]+Table2[[#This Row],[Indirect and Induced Building FY20 and After]]</f>
        <v>2258.5437000000002</v>
      </c>
      <c r="BK300" s="60">
        <v>200.393</v>
      </c>
      <c r="BL300" s="60">
        <v>2895.569</v>
      </c>
      <c r="BM300" s="60">
        <v>0</v>
      </c>
      <c r="BN300" s="60">
        <f>Table2[[#This Row],[TOTAL Real Property Related Taxes Through FY20]]+Table2[[#This Row],[TOTAL Real Property Related Taxes FY20 and After]]</f>
        <v>2895.569</v>
      </c>
      <c r="BO300" s="60">
        <v>185.01050000000001</v>
      </c>
      <c r="BP300" s="60">
        <v>2796.8229999999999</v>
      </c>
      <c r="BQ300" s="60">
        <v>0</v>
      </c>
      <c r="BR300" s="60">
        <f>Table2[[#This Row],[Company Direct Through FY20]]+Table2[[#This Row],[Company Direct FY20 and After]]</f>
        <v>2796.8229999999999</v>
      </c>
      <c r="BS300" s="60">
        <v>0</v>
      </c>
      <c r="BT300" s="60">
        <v>0</v>
      </c>
      <c r="BU300" s="60">
        <v>0</v>
      </c>
      <c r="BV300" s="60">
        <f>Table2[[#This Row],[Sales Tax Exemption Through FY20]]+Table2[[#This Row],[Sales Tax Exemption FY20 and After]]</f>
        <v>0</v>
      </c>
      <c r="BW300" s="60">
        <v>0</v>
      </c>
      <c r="BX300" s="60">
        <v>0</v>
      </c>
      <c r="BY300" s="60">
        <v>0</v>
      </c>
      <c r="BZ300" s="60">
        <f>Table2[[#This Row],[Energy Tax Savings Through FY20]]+Table2[[#This Row],[Energy Tax Savings FY20 and After]]</f>
        <v>0</v>
      </c>
      <c r="CA300" s="60">
        <v>1.123</v>
      </c>
      <c r="CB300" s="60">
        <v>58.846400000000003</v>
      </c>
      <c r="CC300" s="60">
        <v>0</v>
      </c>
      <c r="CD300" s="60">
        <f>Table2[[#This Row],[Tax Exempt Bond Savings Through FY20]]+Table2[[#This Row],[Tax Exempt Bond Savings FY20 and After]]</f>
        <v>58.846400000000003</v>
      </c>
      <c r="CE300" s="60">
        <v>178.6712</v>
      </c>
      <c r="CF300" s="60">
        <v>3329.6138999999998</v>
      </c>
      <c r="CG300" s="60">
        <v>0</v>
      </c>
      <c r="CH300" s="60">
        <f>Table2[[#This Row],[Indirect and Induced Through FY20]]+Table2[[#This Row],[Indirect and Induced FY20 and After]]</f>
        <v>3329.6138999999998</v>
      </c>
      <c r="CI300" s="60">
        <v>362.55869999999999</v>
      </c>
      <c r="CJ300" s="60">
        <v>6067.5905000000002</v>
      </c>
      <c r="CK300" s="60">
        <v>0</v>
      </c>
      <c r="CL300" s="60">
        <f>Table2[[#This Row],[TOTAL Income Consumption Use Taxes Through FY20]]+Table2[[#This Row],[TOTAL Income Consumption Use Taxes FY20 and After]]</f>
        <v>6067.5905000000002</v>
      </c>
      <c r="CM300" s="60">
        <v>1.123</v>
      </c>
      <c r="CN300" s="60">
        <v>58.846400000000003</v>
      </c>
      <c r="CO300" s="60">
        <v>0</v>
      </c>
      <c r="CP300" s="60">
        <f>Table2[[#This Row],[Assistance Provided Through FY20]]+Table2[[#This Row],[Assistance Provided FY20 and After]]</f>
        <v>58.846400000000003</v>
      </c>
      <c r="CQ300" s="60">
        <v>0</v>
      </c>
      <c r="CR300" s="60">
        <v>0</v>
      </c>
      <c r="CS300" s="60">
        <v>0</v>
      </c>
      <c r="CT300" s="60">
        <f>Table2[[#This Row],[Recapture Cancellation Reduction Amount Through FY20]]+Table2[[#This Row],[Recapture Cancellation Reduction Amount FY20 and After]]</f>
        <v>0</v>
      </c>
      <c r="CU300" s="60">
        <v>0</v>
      </c>
      <c r="CV300" s="60">
        <v>0</v>
      </c>
      <c r="CW300" s="60">
        <v>0</v>
      </c>
      <c r="CX300" s="60">
        <f>Table2[[#This Row],[Penalty Paid Through FY20]]+Table2[[#This Row],[Penalty Paid FY20 and After]]</f>
        <v>0</v>
      </c>
      <c r="CY300" s="60">
        <v>1.123</v>
      </c>
      <c r="CZ300" s="60">
        <v>58.846400000000003</v>
      </c>
      <c r="DA300" s="60">
        <v>0</v>
      </c>
      <c r="DB300" s="60">
        <f>Table2[[#This Row],[TOTAL Assistance Net of Recapture Penalties Through FY20]]+Table2[[#This Row],[TOTAL Assistance Net of Recapture Penalties FY20 and After]]</f>
        <v>58.846400000000003</v>
      </c>
      <c r="DC300" s="60">
        <v>185.01050000000001</v>
      </c>
      <c r="DD300" s="60">
        <v>2796.8229999999999</v>
      </c>
      <c r="DE300" s="60">
        <v>0</v>
      </c>
      <c r="DF300" s="60">
        <f>Table2[[#This Row],[Company Direct Tax Revenue Before Assistance Through FY20]]+Table2[[#This Row],[Company Direct Tax Revenue Before Assistance FY20 and After]]</f>
        <v>2796.8229999999999</v>
      </c>
      <c r="DG300" s="60">
        <v>379.06420000000003</v>
      </c>
      <c r="DH300" s="60">
        <v>6225.1828999999998</v>
      </c>
      <c r="DI300" s="60">
        <v>0</v>
      </c>
      <c r="DJ300" s="60">
        <f>Table2[[#This Row],[Indirect and Induced Tax Revenues FY20 and After]]+Table2[[#This Row],[Indirect and Induced Tax Revenues Through FY20]]</f>
        <v>6225.1828999999998</v>
      </c>
      <c r="DK300" s="60">
        <v>564.07470000000001</v>
      </c>
      <c r="DL300" s="60">
        <v>9022.0059000000001</v>
      </c>
      <c r="DM300" s="60">
        <v>0</v>
      </c>
      <c r="DN300" s="60">
        <f>Table2[[#This Row],[TOTAL Tax Revenues Before Assistance FY20 and After]]+Table2[[#This Row],[TOTAL Tax Revenues Before Assistance Through FY20]]</f>
        <v>9022.0059000000001</v>
      </c>
      <c r="DO300" s="60">
        <v>562.95169999999996</v>
      </c>
      <c r="DP300" s="60">
        <v>8963.1594999999998</v>
      </c>
      <c r="DQ300" s="60">
        <v>0</v>
      </c>
      <c r="DR300" s="60">
        <f>Table2[[#This Row],[TOTAL Tax Revenues Net of Assistance Recapture and Penalty Through FY20]]+Table2[[#This Row],[TOTAL Tax Revenues Net of Assistance Recapture and Penalty FY20 and After]]</f>
        <v>8963.1594999999998</v>
      </c>
      <c r="DS300" s="60">
        <v>0</v>
      </c>
      <c r="DT300" s="60">
        <v>0</v>
      </c>
      <c r="DU300" s="60">
        <v>0</v>
      </c>
      <c r="DV300" s="60">
        <v>0</v>
      </c>
      <c r="DW300" s="75">
        <v>0</v>
      </c>
      <c r="DX300" s="75">
        <v>0</v>
      </c>
      <c r="DY300" s="75">
        <v>0</v>
      </c>
      <c r="DZ300" s="75">
        <v>0</v>
      </c>
      <c r="EA300" s="75">
        <v>0</v>
      </c>
      <c r="EB300" s="75">
        <v>0</v>
      </c>
      <c r="EC300" s="75">
        <v>0</v>
      </c>
      <c r="ED300" s="75">
        <v>0</v>
      </c>
      <c r="EE300" s="75">
        <v>0</v>
      </c>
      <c r="EF300" s="75">
        <v>0</v>
      </c>
      <c r="EG300" s="75">
        <v>0</v>
      </c>
      <c r="EH300" s="75">
        <v>0</v>
      </c>
      <c r="EI300" s="76">
        <v>0</v>
      </c>
      <c r="EJ300" s="76">
        <v>0</v>
      </c>
      <c r="EK300" s="77">
        <v>0</v>
      </c>
    </row>
    <row r="301" spans="1:141" x14ac:dyDescent="0.25">
      <c r="A301" s="9">
        <v>92292</v>
      </c>
      <c r="B301" s="11" t="s">
        <v>184</v>
      </c>
      <c r="C301" s="11" t="s">
        <v>638</v>
      </c>
      <c r="D301" s="11" t="s">
        <v>1044</v>
      </c>
      <c r="E301" s="15">
        <v>39</v>
      </c>
      <c r="F301" s="7">
        <v>938</v>
      </c>
      <c r="G301" s="7">
        <v>48</v>
      </c>
      <c r="H301" s="7">
        <v>4000</v>
      </c>
      <c r="I301" s="7">
        <v>7342</v>
      </c>
      <c r="J301" s="7">
        <v>623990</v>
      </c>
      <c r="K301" s="11" t="s">
        <v>1107</v>
      </c>
      <c r="L301" s="11" t="s">
        <v>1108</v>
      </c>
      <c r="M301" s="11" t="s">
        <v>1052</v>
      </c>
      <c r="N301" s="18">
        <v>560000</v>
      </c>
      <c r="O301" s="11" t="s">
        <v>1663</v>
      </c>
      <c r="P301" s="8">
        <v>0</v>
      </c>
      <c r="Q301" s="8">
        <v>0</v>
      </c>
      <c r="R301" s="8">
        <v>0</v>
      </c>
      <c r="S301" s="8">
        <v>0</v>
      </c>
      <c r="T301" s="8">
        <v>0</v>
      </c>
      <c r="U301" s="8">
        <v>0</v>
      </c>
      <c r="V301" s="8">
        <v>14</v>
      </c>
      <c r="W301" s="8">
        <v>0</v>
      </c>
      <c r="X301" s="8">
        <v>0</v>
      </c>
      <c r="Y301" s="8">
        <v>0</v>
      </c>
      <c r="Z301" s="8">
        <v>29</v>
      </c>
      <c r="AA301" s="19">
        <v>0</v>
      </c>
      <c r="AB301" s="8">
        <v>0</v>
      </c>
      <c r="AC301" s="8">
        <v>0</v>
      </c>
      <c r="AD301" s="8">
        <v>0</v>
      </c>
      <c r="AE301" s="8">
        <v>0</v>
      </c>
      <c r="AF301" s="8">
        <v>0</v>
      </c>
      <c r="AI301" s="60">
        <v>0</v>
      </c>
      <c r="AJ301" s="60">
        <v>0</v>
      </c>
      <c r="AK301" s="60">
        <v>0</v>
      </c>
      <c r="AL301" s="60">
        <f>Table2[[#This Row],[Company Direct Land Through FY20]]+Table2[[#This Row],[Company Direct Land FY20 and After]]</f>
        <v>0</v>
      </c>
      <c r="AM301" s="60">
        <v>0</v>
      </c>
      <c r="AN301" s="60">
        <v>0</v>
      </c>
      <c r="AO301" s="60">
        <v>0</v>
      </c>
      <c r="AP301" s="60">
        <f>Table2[[#This Row],[Company Direct Building Through FY20]]+Table2[[#This Row],[Company Direct Building FY20 and After]]</f>
        <v>0</v>
      </c>
      <c r="AQ301" s="60">
        <v>0</v>
      </c>
      <c r="AR301" s="60">
        <v>0</v>
      </c>
      <c r="AS301" s="60">
        <v>0</v>
      </c>
      <c r="AT301" s="60">
        <f>Table2[[#This Row],[Mortgage Recording Tax Through FY20]]+Table2[[#This Row],[Mortgage Recording Tax FY20 and After]]</f>
        <v>0</v>
      </c>
      <c r="AU301" s="60">
        <v>0</v>
      </c>
      <c r="AV301" s="60">
        <v>0</v>
      </c>
      <c r="AW301" s="60">
        <v>0</v>
      </c>
      <c r="AX301" s="60">
        <f>Table2[[#This Row],[Pilot Savings Through FY20]]+Table2[[#This Row],[Pilot Savings FY20 and After]]</f>
        <v>0</v>
      </c>
      <c r="AY301" s="60">
        <v>0</v>
      </c>
      <c r="AZ301" s="60">
        <v>0</v>
      </c>
      <c r="BA301" s="60">
        <v>0</v>
      </c>
      <c r="BB301" s="60">
        <f>Table2[[#This Row],[Mortgage Recording Tax Exemption Through FY20]]+Table2[[#This Row],[Indirect and Induced Land FY20]]</f>
        <v>5.7710999999999997</v>
      </c>
      <c r="BC301" s="60">
        <v>5.7710999999999997</v>
      </c>
      <c r="BD301" s="60">
        <v>57.3367</v>
      </c>
      <c r="BE301" s="60">
        <v>0</v>
      </c>
      <c r="BF301" s="60">
        <f>Table2[[#This Row],[Indirect and Induced Land Through FY20]]+Table2[[#This Row],[Indirect and Induced Land FY20 and After]]</f>
        <v>57.3367</v>
      </c>
      <c r="BG301" s="60">
        <v>20.461200000000002</v>
      </c>
      <c r="BH301" s="60">
        <v>203.2852</v>
      </c>
      <c r="BI301" s="60">
        <v>0</v>
      </c>
      <c r="BJ301" s="60">
        <f>Table2[[#This Row],[Indirect and Induced Building Through FY20]]+Table2[[#This Row],[Indirect and Induced Building FY20 and After]]</f>
        <v>203.2852</v>
      </c>
      <c r="BK301" s="60">
        <v>26.232299999999999</v>
      </c>
      <c r="BL301" s="60">
        <v>260.62189999999998</v>
      </c>
      <c r="BM301" s="60">
        <v>0</v>
      </c>
      <c r="BN301" s="60">
        <f>Table2[[#This Row],[TOTAL Real Property Related Taxes Through FY20]]+Table2[[#This Row],[TOTAL Real Property Related Taxes FY20 and After]]</f>
        <v>260.62189999999998</v>
      </c>
      <c r="BO301" s="60">
        <v>26.444900000000001</v>
      </c>
      <c r="BP301" s="60">
        <v>334.43599999999998</v>
      </c>
      <c r="BQ301" s="60">
        <v>0</v>
      </c>
      <c r="BR301" s="60">
        <f>Table2[[#This Row],[Company Direct Through FY20]]+Table2[[#This Row],[Company Direct FY20 and After]]</f>
        <v>334.43599999999998</v>
      </c>
      <c r="BS301" s="60">
        <v>0</v>
      </c>
      <c r="BT301" s="60">
        <v>0</v>
      </c>
      <c r="BU301" s="60">
        <v>0</v>
      </c>
      <c r="BV301" s="60">
        <f>Table2[[#This Row],[Sales Tax Exemption Through FY20]]+Table2[[#This Row],[Sales Tax Exemption FY20 and After]]</f>
        <v>0</v>
      </c>
      <c r="BW301" s="60">
        <v>0</v>
      </c>
      <c r="BX301" s="60">
        <v>0</v>
      </c>
      <c r="BY301" s="60">
        <v>0</v>
      </c>
      <c r="BZ301" s="60">
        <f>Table2[[#This Row],[Energy Tax Savings Through FY20]]+Table2[[#This Row],[Energy Tax Savings FY20 and After]]</f>
        <v>0</v>
      </c>
      <c r="CA301" s="60">
        <v>0</v>
      </c>
      <c r="CB301" s="60">
        <v>4.6767000000000003</v>
      </c>
      <c r="CC301" s="60">
        <v>0</v>
      </c>
      <c r="CD301" s="60">
        <f>Table2[[#This Row],[Tax Exempt Bond Savings Through FY20]]+Table2[[#This Row],[Tax Exempt Bond Savings FY20 and After]]</f>
        <v>4.6767000000000003</v>
      </c>
      <c r="CE301" s="60">
        <v>28.439800000000002</v>
      </c>
      <c r="CF301" s="60">
        <v>375.22050000000002</v>
      </c>
      <c r="CG301" s="60">
        <v>0</v>
      </c>
      <c r="CH301" s="60">
        <f>Table2[[#This Row],[Indirect and Induced Through FY20]]+Table2[[#This Row],[Indirect and Induced FY20 and After]]</f>
        <v>375.22050000000002</v>
      </c>
      <c r="CI301" s="60">
        <v>54.884700000000002</v>
      </c>
      <c r="CJ301" s="60">
        <v>704.97979999999995</v>
      </c>
      <c r="CK301" s="60">
        <v>0</v>
      </c>
      <c r="CL301" s="60">
        <f>Table2[[#This Row],[TOTAL Income Consumption Use Taxes Through FY20]]+Table2[[#This Row],[TOTAL Income Consumption Use Taxes FY20 and After]]</f>
        <v>704.97979999999995</v>
      </c>
      <c r="CM301" s="60">
        <v>0</v>
      </c>
      <c r="CN301" s="60">
        <v>4.6767000000000003</v>
      </c>
      <c r="CO301" s="60">
        <v>0</v>
      </c>
      <c r="CP301" s="60">
        <f>Table2[[#This Row],[Assistance Provided Through FY20]]+Table2[[#This Row],[Assistance Provided FY20 and After]]</f>
        <v>4.6767000000000003</v>
      </c>
      <c r="CQ301" s="60">
        <v>0</v>
      </c>
      <c r="CR301" s="60">
        <v>0</v>
      </c>
      <c r="CS301" s="60">
        <v>0</v>
      </c>
      <c r="CT301" s="60">
        <f>Table2[[#This Row],[Recapture Cancellation Reduction Amount Through FY20]]+Table2[[#This Row],[Recapture Cancellation Reduction Amount FY20 and After]]</f>
        <v>0</v>
      </c>
      <c r="CU301" s="60">
        <v>0</v>
      </c>
      <c r="CV301" s="60">
        <v>0</v>
      </c>
      <c r="CW301" s="60">
        <v>0</v>
      </c>
      <c r="CX301" s="60">
        <f>Table2[[#This Row],[Penalty Paid Through FY20]]+Table2[[#This Row],[Penalty Paid FY20 and After]]</f>
        <v>0</v>
      </c>
      <c r="CY301" s="60">
        <v>0</v>
      </c>
      <c r="CZ301" s="60">
        <v>4.6767000000000003</v>
      </c>
      <c r="DA301" s="60">
        <v>0</v>
      </c>
      <c r="DB301" s="60">
        <f>Table2[[#This Row],[TOTAL Assistance Net of Recapture Penalties Through FY20]]+Table2[[#This Row],[TOTAL Assistance Net of Recapture Penalties FY20 and After]]</f>
        <v>4.6767000000000003</v>
      </c>
      <c r="DC301" s="60">
        <v>26.444900000000001</v>
      </c>
      <c r="DD301" s="60">
        <v>334.43599999999998</v>
      </c>
      <c r="DE301" s="60">
        <v>0</v>
      </c>
      <c r="DF301" s="60">
        <f>Table2[[#This Row],[Company Direct Tax Revenue Before Assistance Through FY20]]+Table2[[#This Row],[Company Direct Tax Revenue Before Assistance FY20 and After]]</f>
        <v>334.43599999999998</v>
      </c>
      <c r="DG301" s="60">
        <v>54.6721</v>
      </c>
      <c r="DH301" s="60">
        <v>635.8424</v>
      </c>
      <c r="DI301" s="60">
        <v>0</v>
      </c>
      <c r="DJ301" s="60">
        <f>Table2[[#This Row],[Indirect and Induced Tax Revenues FY20 and After]]+Table2[[#This Row],[Indirect and Induced Tax Revenues Through FY20]]</f>
        <v>635.8424</v>
      </c>
      <c r="DK301" s="60">
        <v>81.117000000000004</v>
      </c>
      <c r="DL301" s="60">
        <v>970.27840000000003</v>
      </c>
      <c r="DM301" s="60">
        <v>0</v>
      </c>
      <c r="DN301" s="60">
        <f>Table2[[#This Row],[TOTAL Tax Revenues Before Assistance FY20 and After]]+Table2[[#This Row],[TOTAL Tax Revenues Before Assistance Through FY20]]</f>
        <v>970.27840000000003</v>
      </c>
      <c r="DO301" s="60">
        <v>81.117000000000004</v>
      </c>
      <c r="DP301" s="60">
        <v>965.60170000000005</v>
      </c>
      <c r="DQ301" s="60">
        <v>0</v>
      </c>
      <c r="DR301" s="60">
        <f>Table2[[#This Row],[TOTAL Tax Revenues Net of Assistance Recapture and Penalty Through FY20]]+Table2[[#This Row],[TOTAL Tax Revenues Net of Assistance Recapture and Penalty FY20 and After]]</f>
        <v>965.60170000000005</v>
      </c>
      <c r="DS301" s="60">
        <v>0</v>
      </c>
      <c r="DT301" s="60">
        <v>0</v>
      </c>
      <c r="DU301" s="60">
        <v>0</v>
      </c>
      <c r="DV301" s="60">
        <v>0</v>
      </c>
      <c r="DW301" s="75">
        <v>0</v>
      </c>
      <c r="DX301" s="75">
        <v>0</v>
      </c>
      <c r="DY301" s="75">
        <v>0</v>
      </c>
      <c r="DZ301" s="75">
        <v>0</v>
      </c>
      <c r="EA301" s="75">
        <v>0</v>
      </c>
      <c r="EB301" s="75">
        <v>0</v>
      </c>
      <c r="EC301" s="75">
        <v>0</v>
      </c>
      <c r="ED301" s="75">
        <v>0</v>
      </c>
      <c r="EE301" s="75">
        <v>0</v>
      </c>
      <c r="EF301" s="75">
        <v>0</v>
      </c>
      <c r="EG301" s="75">
        <v>0</v>
      </c>
      <c r="EH301" s="75">
        <v>0</v>
      </c>
      <c r="EI301" s="76">
        <v>0</v>
      </c>
      <c r="EJ301" s="76">
        <v>0</v>
      </c>
      <c r="EK301" s="77">
        <v>0</v>
      </c>
    </row>
    <row r="302" spans="1:141" x14ac:dyDescent="0.25">
      <c r="A302" s="9">
        <v>94054</v>
      </c>
      <c r="B302" s="11" t="s">
        <v>464</v>
      </c>
      <c r="C302" s="11" t="s">
        <v>901</v>
      </c>
      <c r="D302" s="11" t="s">
        <v>1046</v>
      </c>
      <c r="E302" s="15">
        <v>1</v>
      </c>
      <c r="F302" s="7">
        <v>55</v>
      </c>
      <c r="G302" s="7">
        <v>1002</v>
      </c>
      <c r="H302" s="7">
        <v>0</v>
      </c>
      <c r="I302" s="7">
        <v>110212</v>
      </c>
      <c r="J302" s="7">
        <v>611310</v>
      </c>
      <c r="K302" s="11" t="s">
        <v>1097</v>
      </c>
      <c r="L302" s="11" t="s">
        <v>1467</v>
      </c>
      <c r="M302" s="11" t="s">
        <v>1468</v>
      </c>
      <c r="N302" s="18">
        <v>67440000</v>
      </c>
      <c r="O302" s="11" t="s">
        <v>1671</v>
      </c>
      <c r="P302" s="8">
        <v>8</v>
      </c>
      <c r="Q302" s="8">
        <v>146</v>
      </c>
      <c r="R302" s="8">
        <v>104</v>
      </c>
      <c r="S302" s="8">
        <v>0</v>
      </c>
      <c r="T302" s="8">
        <v>22</v>
      </c>
      <c r="U302" s="8">
        <v>280</v>
      </c>
      <c r="V302" s="8">
        <v>203</v>
      </c>
      <c r="W302" s="8">
        <v>0</v>
      </c>
      <c r="X302" s="8">
        <v>0</v>
      </c>
      <c r="Y302" s="8">
        <v>120</v>
      </c>
      <c r="Z302" s="8">
        <v>5</v>
      </c>
      <c r="AA302" s="19">
        <v>48</v>
      </c>
      <c r="AB302" s="8">
        <v>5</v>
      </c>
      <c r="AC302" s="8">
        <v>0</v>
      </c>
      <c r="AD302" s="8">
        <v>0</v>
      </c>
      <c r="AE302" s="8">
        <v>48</v>
      </c>
      <c r="AF302" s="8">
        <v>68.214285714285722</v>
      </c>
      <c r="AG302" s="8" t="s">
        <v>1686</v>
      </c>
      <c r="AH302" s="8" t="s">
        <v>1687</v>
      </c>
      <c r="AI302" s="60">
        <v>0</v>
      </c>
      <c r="AJ302" s="60">
        <v>0</v>
      </c>
      <c r="AK302" s="60">
        <v>0</v>
      </c>
      <c r="AL302" s="60">
        <f>Table2[[#This Row],[Company Direct Land Through FY20]]+Table2[[#This Row],[Company Direct Land FY20 and After]]</f>
        <v>0</v>
      </c>
      <c r="AM302" s="60">
        <v>0</v>
      </c>
      <c r="AN302" s="60">
        <v>0</v>
      </c>
      <c r="AO302" s="60">
        <v>0</v>
      </c>
      <c r="AP302" s="60">
        <f>Table2[[#This Row],[Company Direct Building Through FY20]]+Table2[[#This Row],[Company Direct Building FY20 and After]]</f>
        <v>0</v>
      </c>
      <c r="AQ302" s="60">
        <v>0</v>
      </c>
      <c r="AR302" s="60">
        <v>1113.8399999999999</v>
      </c>
      <c r="AS302" s="60">
        <v>0</v>
      </c>
      <c r="AT302" s="60">
        <f>Table2[[#This Row],[Mortgage Recording Tax Through FY20]]+Table2[[#This Row],[Mortgage Recording Tax FY20 and After]]</f>
        <v>1113.8399999999999</v>
      </c>
      <c r="AU302" s="60">
        <v>0</v>
      </c>
      <c r="AV302" s="60">
        <v>0</v>
      </c>
      <c r="AW302" s="60">
        <v>0</v>
      </c>
      <c r="AX302" s="60">
        <f>Table2[[#This Row],[Pilot Savings Through FY20]]+Table2[[#This Row],[Pilot Savings FY20 and After]]</f>
        <v>0</v>
      </c>
      <c r="AY302" s="60">
        <v>0</v>
      </c>
      <c r="AZ302" s="60">
        <v>1113.8399999999999</v>
      </c>
      <c r="BA302" s="60">
        <v>0</v>
      </c>
      <c r="BB302" s="60">
        <f>Table2[[#This Row],[Mortgage Recording Tax Exemption Through FY20]]+Table2[[#This Row],[Indirect and Induced Land FY20]]</f>
        <v>1195.1999999999998</v>
      </c>
      <c r="BC302" s="60">
        <v>81.36</v>
      </c>
      <c r="BD302" s="60">
        <v>392.10270000000003</v>
      </c>
      <c r="BE302" s="60">
        <v>1087.4059</v>
      </c>
      <c r="BF302" s="60">
        <f>Table2[[#This Row],[Indirect and Induced Land Through FY20]]+Table2[[#This Row],[Indirect and Induced Land FY20 and After]]</f>
        <v>1479.5086000000001</v>
      </c>
      <c r="BG302" s="60">
        <v>288.4581</v>
      </c>
      <c r="BH302" s="60">
        <v>1390.1829</v>
      </c>
      <c r="BI302" s="60">
        <v>3855.3474999999999</v>
      </c>
      <c r="BJ302" s="60">
        <f>Table2[[#This Row],[Indirect and Induced Building Through FY20]]+Table2[[#This Row],[Indirect and Induced Building FY20 and After]]</f>
        <v>5245.5303999999996</v>
      </c>
      <c r="BK302" s="60">
        <v>369.81810000000002</v>
      </c>
      <c r="BL302" s="60">
        <v>1782.2855999999999</v>
      </c>
      <c r="BM302" s="60">
        <v>4942.7533999999996</v>
      </c>
      <c r="BN302" s="60">
        <f>Table2[[#This Row],[TOTAL Real Property Related Taxes Through FY20]]+Table2[[#This Row],[TOTAL Real Property Related Taxes FY20 and After]]</f>
        <v>6725.0389999999998</v>
      </c>
      <c r="BO302" s="60">
        <v>341.42840000000001</v>
      </c>
      <c r="BP302" s="60">
        <v>1695.8882000000001</v>
      </c>
      <c r="BQ302" s="60">
        <v>4563.3140999999996</v>
      </c>
      <c r="BR302" s="60">
        <f>Table2[[#This Row],[Company Direct Through FY20]]+Table2[[#This Row],[Company Direct FY20 and After]]</f>
        <v>6259.2022999999999</v>
      </c>
      <c r="BS302" s="60">
        <v>0</v>
      </c>
      <c r="BT302" s="60">
        <v>0</v>
      </c>
      <c r="BU302" s="60">
        <v>0</v>
      </c>
      <c r="BV302" s="60">
        <f>Table2[[#This Row],[Sales Tax Exemption Through FY20]]+Table2[[#This Row],[Sales Tax Exemption FY20 and After]]</f>
        <v>0</v>
      </c>
      <c r="BW302" s="60">
        <v>0</v>
      </c>
      <c r="BX302" s="60">
        <v>0</v>
      </c>
      <c r="BY302" s="60">
        <v>0</v>
      </c>
      <c r="BZ302" s="60">
        <f>Table2[[#This Row],[Energy Tax Savings Through FY20]]+Table2[[#This Row],[Energy Tax Savings FY20 and After]]</f>
        <v>0</v>
      </c>
      <c r="CA302" s="60">
        <v>60.2256</v>
      </c>
      <c r="CB302" s="60">
        <v>288.63130000000001</v>
      </c>
      <c r="CC302" s="60">
        <v>555.30690000000004</v>
      </c>
      <c r="CD302" s="60">
        <f>Table2[[#This Row],[Tax Exempt Bond Savings Through FY20]]+Table2[[#This Row],[Tax Exempt Bond Savings FY20 and After]]</f>
        <v>843.93820000000005</v>
      </c>
      <c r="CE302" s="60">
        <v>329.7312</v>
      </c>
      <c r="CF302" s="60">
        <v>1744.2655</v>
      </c>
      <c r="CG302" s="60">
        <v>4406.9775</v>
      </c>
      <c r="CH302" s="60">
        <f>Table2[[#This Row],[Indirect and Induced Through FY20]]+Table2[[#This Row],[Indirect and Induced FY20 and After]]</f>
        <v>6151.2430000000004</v>
      </c>
      <c r="CI302" s="60">
        <v>610.93399999999997</v>
      </c>
      <c r="CJ302" s="60">
        <v>3151.5223999999998</v>
      </c>
      <c r="CK302" s="60">
        <v>8414.9847000000009</v>
      </c>
      <c r="CL302" s="60">
        <f>Table2[[#This Row],[TOTAL Income Consumption Use Taxes Through FY20]]+Table2[[#This Row],[TOTAL Income Consumption Use Taxes FY20 and After]]</f>
        <v>11566.507100000001</v>
      </c>
      <c r="CM302" s="60">
        <v>60.2256</v>
      </c>
      <c r="CN302" s="60">
        <v>1402.4712999999999</v>
      </c>
      <c r="CO302" s="60">
        <v>555.30690000000004</v>
      </c>
      <c r="CP302" s="60">
        <f>Table2[[#This Row],[Assistance Provided Through FY20]]+Table2[[#This Row],[Assistance Provided FY20 and After]]</f>
        <v>1957.7782</v>
      </c>
      <c r="CQ302" s="60">
        <v>0</v>
      </c>
      <c r="CR302" s="60">
        <v>0</v>
      </c>
      <c r="CS302" s="60">
        <v>0</v>
      </c>
      <c r="CT302" s="60">
        <f>Table2[[#This Row],[Recapture Cancellation Reduction Amount Through FY20]]+Table2[[#This Row],[Recapture Cancellation Reduction Amount FY20 and After]]</f>
        <v>0</v>
      </c>
      <c r="CU302" s="60">
        <v>0</v>
      </c>
      <c r="CV302" s="60">
        <v>0</v>
      </c>
      <c r="CW302" s="60">
        <v>0</v>
      </c>
      <c r="CX302" s="60">
        <f>Table2[[#This Row],[Penalty Paid Through FY20]]+Table2[[#This Row],[Penalty Paid FY20 and After]]</f>
        <v>0</v>
      </c>
      <c r="CY302" s="60">
        <v>60.2256</v>
      </c>
      <c r="CZ302" s="60">
        <v>1402.4712999999999</v>
      </c>
      <c r="DA302" s="60">
        <v>555.30690000000004</v>
      </c>
      <c r="DB302" s="60">
        <f>Table2[[#This Row],[TOTAL Assistance Net of Recapture Penalties Through FY20]]+Table2[[#This Row],[TOTAL Assistance Net of Recapture Penalties FY20 and After]]</f>
        <v>1957.7782</v>
      </c>
      <c r="DC302" s="60">
        <v>341.42840000000001</v>
      </c>
      <c r="DD302" s="60">
        <v>2809.7282</v>
      </c>
      <c r="DE302" s="60">
        <v>4563.3140999999996</v>
      </c>
      <c r="DF302" s="60">
        <f>Table2[[#This Row],[Company Direct Tax Revenue Before Assistance Through FY20]]+Table2[[#This Row],[Company Direct Tax Revenue Before Assistance FY20 and After]]</f>
        <v>7373.0422999999992</v>
      </c>
      <c r="DG302" s="60">
        <v>699.54930000000002</v>
      </c>
      <c r="DH302" s="60">
        <v>3526.5511000000001</v>
      </c>
      <c r="DI302" s="60">
        <v>9349.7309000000005</v>
      </c>
      <c r="DJ302" s="60">
        <f>Table2[[#This Row],[Indirect and Induced Tax Revenues FY20 and After]]+Table2[[#This Row],[Indirect and Induced Tax Revenues Through FY20]]</f>
        <v>12876.282000000001</v>
      </c>
      <c r="DK302" s="60">
        <v>1040.9776999999999</v>
      </c>
      <c r="DL302" s="60">
        <v>6336.2793000000001</v>
      </c>
      <c r="DM302" s="60">
        <v>13913.045</v>
      </c>
      <c r="DN302" s="60">
        <f>Table2[[#This Row],[TOTAL Tax Revenues Before Assistance FY20 and After]]+Table2[[#This Row],[TOTAL Tax Revenues Before Assistance Through FY20]]</f>
        <v>20249.3243</v>
      </c>
      <c r="DO302" s="60">
        <v>980.75210000000004</v>
      </c>
      <c r="DP302" s="60">
        <v>4933.808</v>
      </c>
      <c r="DQ302" s="60">
        <v>13357.7381</v>
      </c>
      <c r="DR302" s="60">
        <f>Table2[[#This Row],[TOTAL Tax Revenues Net of Assistance Recapture and Penalty Through FY20]]+Table2[[#This Row],[TOTAL Tax Revenues Net of Assistance Recapture and Penalty FY20 and After]]</f>
        <v>18291.5461</v>
      </c>
      <c r="DS302" s="60">
        <v>0</v>
      </c>
      <c r="DT302" s="60">
        <v>0</v>
      </c>
      <c r="DU302" s="60">
        <v>0</v>
      </c>
      <c r="DV302" s="60">
        <v>0</v>
      </c>
      <c r="DW302" s="74">
        <v>0</v>
      </c>
      <c r="DX302" s="74">
        <v>0</v>
      </c>
      <c r="DY302" s="74">
        <v>0</v>
      </c>
      <c r="DZ302" s="74">
        <v>280</v>
      </c>
      <c r="EA302" s="74">
        <v>0</v>
      </c>
      <c r="EB302" s="74">
        <v>0</v>
      </c>
      <c r="EC302" s="74">
        <v>0</v>
      </c>
      <c r="ED302" s="74">
        <v>280</v>
      </c>
      <c r="EE302" s="74">
        <v>0</v>
      </c>
      <c r="EF302" s="74">
        <v>0</v>
      </c>
      <c r="EG302" s="74">
        <v>0</v>
      </c>
      <c r="EH302" s="74">
        <v>100</v>
      </c>
      <c r="EI302" s="8">
        <f>Table2[[#This Row],[Total Industrial Employees FY20]]+Table2[[#This Row],[Total Restaurant Employees FY20]]+Table2[[#This Row],[Total Retail Employees FY20]]+Table2[[#This Row],[Total Other Employees FY20]]</f>
        <v>280</v>
      </c>
      <c r="EJ302" s="8">
        <f>Table2[[#This Row],[Number of Industrial Employees Earning More than Living Wage FY20]]+Table2[[#This Row],[Number of Restaurant Employees Earning More than Living Wage FY20]]+Table2[[#This Row],[Number of Retail Employees Earning More than Living Wage FY20]]+Table2[[#This Row],[Number of Other Employees Earning More than Living Wage FY20]]</f>
        <v>280</v>
      </c>
      <c r="EK302" s="72">
        <f>Table2[[#This Row],[Total Employees Earning More than Living Wage FY20]]/Table2[[#This Row],[Total Jobs FY20]]</f>
        <v>1</v>
      </c>
    </row>
    <row r="303" spans="1:141" x14ac:dyDescent="0.25">
      <c r="A303" s="9">
        <v>92663</v>
      </c>
      <c r="B303" s="11" t="s">
        <v>214</v>
      </c>
      <c r="C303" s="11" t="s">
        <v>668</v>
      </c>
      <c r="D303" s="11" t="s">
        <v>1046</v>
      </c>
      <c r="E303" s="15">
        <v>4</v>
      </c>
      <c r="F303" s="7">
        <v>1280</v>
      </c>
      <c r="G303" s="7">
        <v>10</v>
      </c>
      <c r="H303" s="7">
        <v>749223</v>
      </c>
      <c r="I303" s="7">
        <v>1573848</v>
      </c>
      <c r="J303" s="7">
        <v>524113</v>
      </c>
      <c r="K303" s="11" t="s">
        <v>1062</v>
      </c>
      <c r="L303" s="11" t="s">
        <v>1147</v>
      </c>
      <c r="M303" s="11" t="s">
        <v>1113</v>
      </c>
      <c r="N303" s="18">
        <v>272671000</v>
      </c>
      <c r="O303" s="11" t="s">
        <v>1673</v>
      </c>
      <c r="P303" s="8">
        <v>6</v>
      </c>
      <c r="Q303" s="8">
        <v>0</v>
      </c>
      <c r="R303" s="8">
        <v>1053</v>
      </c>
      <c r="S303" s="8">
        <v>8</v>
      </c>
      <c r="T303" s="8">
        <v>148</v>
      </c>
      <c r="U303" s="8">
        <v>1215</v>
      </c>
      <c r="V303" s="8">
        <v>1212</v>
      </c>
      <c r="W303" s="8">
        <v>0</v>
      </c>
      <c r="X303" s="8">
        <v>1750</v>
      </c>
      <c r="Y303" s="8">
        <v>1750</v>
      </c>
      <c r="Z303" s="8">
        <v>558</v>
      </c>
      <c r="AA303" s="19">
        <v>47</v>
      </c>
      <c r="AB303" s="8">
        <v>0</v>
      </c>
      <c r="AC303" s="8">
        <v>0</v>
      </c>
      <c r="AD303" s="8">
        <v>5</v>
      </c>
      <c r="AE303" s="8">
        <v>47</v>
      </c>
      <c r="AF303" s="8">
        <v>53.168724279835388</v>
      </c>
      <c r="AG303" s="8" t="s">
        <v>1686</v>
      </c>
      <c r="AH303" s="8" t="s">
        <v>1687</v>
      </c>
      <c r="AI303" s="60">
        <v>1442.8231000000001</v>
      </c>
      <c r="AJ303" s="60">
        <v>15358.2325</v>
      </c>
      <c r="AK303" s="60">
        <v>1966.5690999999999</v>
      </c>
      <c r="AL303" s="60">
        <f>Table2[[#This Row],[Company Direct Land Through FY20]]+Table2[[#This Row],[Company Direct Land FY20 and After]]</f>
        <v>17324.801599999999</v>
      </c>
      <c r="AM303" s="60">
        <v>5115.4637000000002</v>
      </c>
      <c r="AN303" s="60">
        <v>53403.673999999999</v>
      </c>
      <c r="AO303" s="60">
        <v>6972.3811999999998</v>
      </c>
      <c r="AP303" s="60">
        <f>Table2[[#This Row],[Company Direct Building Through FY20]]+Table2[[#This Row],[Company Direct Building FY20 and After]]</f>
        <v>60376.055200000003</v>
      </c>
      <c r="AQ303" s="60">
        <v>0</v>
      </c>
      <c r="AR303" s="60">
        <v>1068.6500000000001</v>
      </c>
      <c r="AS303" s="60">
        <v>0</v>
      </c>
      <c r="AT303" s="60">
        <f>Table2[[#This Row],[Mortgage Recording Tax Through FY20]]+Table2[[#This Row],[Mortgage Recording Tax FY20 and After]]</f>
        <v>1068.6500000000001</v>
      </c>
      <c r="AU303" s="60">
        <v>0</v>
      </c>
      <c r="AV303" s="60">
        <v>3734.953</v>
      </c>
      <c r="AW303" s="60">
        <v>6765.0469999999996</v>
      </c>
      <c r="AX303" s="60">
        <f>Table2[[#This Row],[Pilot Savings Through FY20]]+Table2[[#This Row],[Pilot Savings FY20 and After]]</f>
        <v>10500</v>
      </c>
      <c r="AY303" s="60">
        <v>0</v>
      </c>
      <c r="AZ303" s="60">
        <v>1068.6500000000001</v>
      </c>
      <c r="BA303" s="60">
        <v>0</v>
      </c>
      <c r="BB303" s="60">
        <f>Table2[[#This Row],[Mortgage Recording Tax Exemption Through FY20]]+Table2[[#This Row],[Indirect and Induced Land FY20]]</f>
        <v>4111.9141</v>
      </c>
      <c r="BC303" s="60">
        <v>3043.2640999999999</v>
      </c>
      <c r="BD303" s="60">
        <v>37154.571499999998</v>
      </c>
      <c r="BE303" s="60">
        <v>4147.9713000000002</v>
      </c>
      <c r="BF303" s="60">
        <f>Table2[[#This Row],[Indirect and Induced Land Through FY20]]+Table2[[#This Row],[Indirect and Induced Land FY20 and After]]</f>
        <v>41302.542799999996</v>
      </c>
      <c r="BG303" s="60">
        <v>10789.754499999999</v>
      </c>
      <c r="BH303" s="60">
        <v>131729.84400000001</v>
      </c>
      <c r="BI303" s="60">
        <v>14706.444600000001</v>
      </c>
      <c r="BJ303" s="60">
        <f>Table2[[#This Row],[Indirect and Induced Building Through FY20]]+Table2[[#This Row],[Indirect and Induced Building FY20 and After]]</f>
        <v>146436.2886</v>
      </c>
      <c r="BK303" s="60">
        <v>20391.305400000001</v>
      </c>
      <c r="BL303" s="60">
        <v>233911.36900000001</v>
      </c>
      <c r="BM303" s="60">
        <v>21028.319200000002</v>
      </c>
      <c r="BN303" s="60">
        <f>Table2[[#This Row],[TOTAL Real Property Related Taxes Through FY20]]+Table2[[#This Row],[TOTAL Real Property Related Taxes FY20 and After]]</f>
        <v>254939.6882</v>
      </c>
      <c r="BO303" s="60">
        <v>16832.643400000001</v>
      </c>
      <c r="BP303" s="60">
        <v>216244.60380000001</v>
      </c>
      <c r="BQ303" s="60">
        <v>22942.9071</v>
      </c>
      <c r="BR303" s="60">
        <f>Table2[[#This Row],[Company Direct Through FY20]]+Table2[[#This Row],[Company Direct FY20 and After]]</f>
        <v>239187.51090000002</v>
      </c>
      <c r="BS303" s="60">
        <v>0</v>
      </c>
      <c r="BT303" s="60">
        <v>4748.3459999999995</v>
      </c>
      <c r="BU303" s="60">
        <v>9433.6540000000005</v>
      </c>
      <c r="BV303" s="60">
        <f>Table2[[#This Row],[Sales Tax Exemption Through FY20]]+Table2[[#This Row],[Sales Tax Exemption FY20 and After]]</f>
        <v>14182</v>
      </c>
      <c r="BW303" s="60">
        <v>0</v>
      </c>
      <c r="BX303" s="60">
        <v>10.698600000000001</v>
      </c>
      <c r="BY303" s="60">
        <v>0</v>
      </c>
      <c r="BZ303" s="60">
        <f>Table2[[#This Row],[Energy Tax Savings Through FY20]]+Table2[[#This Row],[Energy Tax Savings FY20 and After]]</f>
        <v>10.698600000000001</v>
      </c>
      <c r="CA303" s="60">
        <v>0</v>
      </c>
      <c r="CB303" s="60">
        <v>0</v>
      </c>
      <c r="CC303" s="60">
        <v>0</v>
      </c>
      <c r="CD303" s="60">
        <f>Table2[[#This Row],[Tax Exempt Bond Savings Through FY20]]+Table2[[#This Row],[Tax Exempt Bond Savings FY20 and After]]</f>
        <v>0</v>
      </c>
      <c r="CE303" s="60">
        <v>12333.5715</v>
      </c>
      <c r="CF303" s="60">
        <v>194199.6189</v>
      </c>
      <c r="CG303" s="60">
        <v>16810.668399999999</v>
      </c>
      <c r="CH303" s="60">
        <f>Table2[[#This Row],[Indirect and Induced Through FY20]]+Table2[[#This Row],[Indirect and Induced FY20 and After]]</f>
        <v>211010.2873</v>
      </c>
      <c r="CI303" s="60">
        <v>29166.214899999999</v>
      </c>
      <c r="CJ303" s="60">
        <v>405685.17810000002</v>
      </c>
      <c r="CK303" s="60">
        <v>30319.9215</v>
      </c>
      <c r="CL303" s="60">
        <f>Table2[[#This Row],[TOTAL Income Consumption Use Taxes Through FY20]]+Table2[[#This Row],[TOTAL Income Consumption Use Taxes FY20 and After]]</f>
        <v>436005.09960000002</v>
      </c>
      <c r="CM303" s="60">
        <v>0</v>
      </c>
      <c r="CN303" s="60">
        <v>9562.6476000000002</v>
      </c>
      <c r="CO303" s="60">
        <v>16198.700999999999</v>
      </c>
      <c r="CP303" s="60">
        <f>Table2[[#This Row],[Assistance Provided Through FY20]]+Table2[[#This Row],[Assistance Provided FY20 and After]]</f>
        <v>25761.348599999998</v>
      </c>
      <c r="CQ303" s="60">
        <v>952.31989999999996</v>
      </c>
      <c r="CR303" s="60">
        <v>2555.6482000000001</v>
      </c>
      <c r="CS303" s="60">
        <v>0</v>
      </c>
      <c r="CT303" s="60">
        <f>Table2[[#This Row],[Recapture Cancellation Reduction Amount Through FY20]]+Table2[[#This Row],[Recapture Cancellation Reduction Amount FY20 and After]]</f>
        <v>2555.6482000000001</v>
      </c>
      <c r="CU303" s="60">
        <v>0</v>
      </c>
      <c r="CV303" s="60">
        <v>0</v>
      </c>
      <c r="CW303" s="60">
        <v>0</v>
      </c>
      <c r="CX303" s="60">
        <f>Table2[[#This Row],[Penalty Paid Through FY20]]+Table2[[#This Row],[Penalty Paid FY20 and After]]</f>
        <v>0</v>
      </c>
      <c r="CY303" s="60">
        <v>-952.31989999999996</v>
      </c>
      <c r="CZ303" s="60">
        <v>7006.9993999999997</v>
      </c>
      <c r="DA303" s="60">
        <v>16198.700999999999</v>
      </c>
      <c r="DB303" s="60">
        <f>Table2[[#This Row],[TOTAL Assistance Net of Recapture Penalties Through FY20]]+Table2[[#This Row],[TOTAL Assistance Net of Recapture Penalties FY20 and After]]</f>
        <v>23205.700399999998</v>
      </c>
      <c r="DC303" s="60">
        <v>23390.930199999999</v>
      </c>
      <c r="DD303" s="60">
        <v>286075.16029999999</v>
      </c>
      <c r="DE303" s="60">
        <v>31881.857400000001</v>
      </c>
      <c r="DF303" s="60">
        <f>Table2[[#This Row],[Company Direct Tax Revenue Before Assistance Through FY20]]+Table2[[#This Row],[Company Direct Tax Revenue Before Assistance FY20 and After]]</f>
        <v>317957.01769999997</v>
      </c>
      <c r="DG303" s="60">
        <v>26166.590100000001</v>
      </c>
      <c r="DH303" s="60">
        <v>363084.0344</v>
      </c>
      <c r="DI303" s="60">
        <v>35665.084300000002</v>
      </c>
      <c r="DJ303" s="60">
        <f>Table2[[#This Row],[Indirect and Induced Tax Revenues FY20 and After]]+Table2[[#This Row],[Indirect and Induced Tax Revenues Through FY20]]</f>
        <v>398749.11869999999</v>
      </c>
      <c r="DK303" s="60">
        <v>49557.520299999996</v>
      </c>
      <c r="DL303" s="60">
        <v>649159.19469999999</v>
      </c>
      <c r="DM303" s="60">
        <v>67546.941699999996</v>
      </c>
      <c r="DN303" s="60">
        <f>Table2[[#This Row],[TOTAL Tax Revenues Before Assistance FY20 and After]]+Table2[[#This Row],[TOTAL Tax Revenues Before Assistance Through FY20]]</f>
        <v>716706.13639999996</v>
      </c>
      <c r="DO303" s="60">
        <v>50509.840199999999</v>
      </c>
      <c r="DP303" s="60">
        <v>642152.19530000002</v>
      </c>
      <c r="DQ303" s="60">
        <v>51348.240700000002</v>
      </c>
      <c r="DR303" s="60">
        <f>Table2[[#This Row],[TOTAL Tax Revenues Net of Assistance Recapture and Penalty Through FY20]]+Table2[[#This Row],[TOTAL Tax Revenues Net of Assistance Recapture and Penalty FY20 and After]]</f>
        <v>693500.43599999999</v>
      </c>
      <c r="DS303" s="60">
        <v>0</v>
      </c>
      <c r="DT303" s="60">
        <v>0</v>
      </c>
      <c r="DU303" s="60">
        <v>0</v>
      </c>
      <c r="DV303" s="60">
        <v>0</v>
      </c>
      <c r="DW303" s="74">
        <v>0</v>
      </c>
      <c r="DX303" s="74">
        <v>0</v>
      </c>
      <c r="DY303" s="74">
        <v>0</v>
      </c>
      <c r="DZ303" s="74">
        <v>1215</v>
      </c>
      <c r="EA303" s="74">
        <v>0</v>
      </c>
      <c r="EB303" s="74">
        <v>0</v>
      </c>
      <c r="EC303" s="74">
        <v>0</v>
      </c>
      <c r="ED303" s="74">
        <v>1215</v>
      </c>
      <c r="EE303" s="74">
        <v>0</v>
      </c>
      <c r="EF303" s="74">
        <v>0</v>
      </c>
      <c r="EG303" s="74">
        <v>0</v>
      </c>
      <c r="EH303" s="74">
        <v>100</v>
      </c>
      <c r="EI303" s="8">
        <f>Table2[[#This Row],[Total Industrial Employees FY20]]+Table2[[#This Row],[Total Restaurant Employees FY20]]+Table2[[#This Row],[Total Retail Employees FY20]]+Table2[[#This Row],[Total Other Employees FY20]]</f>
        <v>1215</v>
      </c>
      <c r="EJ303" s="8">
        <f>Table2[[#This Row],[Number of Industrial Employees Earning More than Living Wage FY20]]+Table2[[#This Row],[Number of Restaurant Employees Earning More than Living Wage FY20]]+Table2[[#This Row],[Number of Retail Employees Earning More than Living Wage FY20]]+Table2[[#This Row],[Number of Other Employees Earning More than Living Wage FY20]]</f>
        <v>1215</v>
      </c>
      <c r="EK303" s="72">
        <f>Table2[[#This Row],[Total Employees Earning More than Living Wage FY20]]/Table2[[#This Row],[Total Jobs FY20]]</f>
        <v>1</v>
      </c>
    </row>
    <row r="304" spans="1:141" x14ac:dyDescent="0.25">
      <c r="A304" s="9">
        <v>94150</v>
      </c>
      <c r="B304" s="11" t="s">
        <v>548</v>
      </c>
      <c r="C304" s="11" t="s">
        <v>996</v>
      </c>
      <c r="D304" s="11" t="s">
        <v>1043</v>
      </c>
      <c r="E304" s="15">
        <v>8</v>
      </c>
      <c r="F304" s="7">
        <v>2523</v>
      </c>
      <c r="G304" s="7">
        <v>133</v>
      </c>
      <c r="H304" s="7">
        <v>11618</v>
      </c>
      <c r="I304" s="7">
        <v>51771</v>
      </c>
      <c r="J304" s="7">
        <v>611110</v>
      </c>
      <c r="K304" s="11" t="s">
        <v>1097</v>
      </c>
      <c r="L304" s="11" t="s">
        <v>1585</v>
      </c>
      <c r="M304" s="11" t="s">
        <v>1586</v>
      </c>
      <c r="N304" s="18">
        <v>24895000</v>
      </c>
      <c r="O304" s="11" t="s">
        <v>1671</v>
      </c>
      <c r="P304" s="8">
        <v>0</v>
      </c>
      <c r="Q304" s="8">
        <v>0</v>
      </c>
      <c r="R304" s="8">
        <v>76</v>
      </c>
      <c r="S304" s="8">
        <v>0</v>
      </c>
      <c r="T304" s="8">
        <v>0</v>
      </c>
      <c r="U304" s="8">
        <v>76</v>
      </c>
      <c r="V304" s="8">
        <v>76</v>
      </c>
      <c r="W304" s="8">
        <v>0</v>
      </c>
      <c r="X304" s="8">
        <v>0</v>
      </c>
      <c r="Y304" s="8">
        <v>52</v>
      </c>
      <c r="Z304" s="8">
        <v>21</v>
      </c>
      <c r="AA304" s="19">
        <v>0</v>
      </c>
      <c r="AB304" s="8">
        <v>0</v>
      </c>
      <c r="AC304" s="8">
        <v>0</v>
      </c>
      <c r="AD304" s="8">
        <v>0</v>
      </c>
      <c r="AE304" s="8">
        <v>0</v>
      </c>
      <c r="AF304" s="8">
        <v>64.473684210526315</v>
      </c>
      <c r="AG304" s="8" t="s">
        <v>1686</v>
      </c>
      <c r="AH304" s="8" t="s">
        <v>1687</v>
      </c>
      <c r="AI304" s="60">
        <v>0</v>
      </c>
      <c r="AJ304" s="60">
        <v>0</v>
      </c>
      <c r="AK304" s="60">
        <v>0</v>
      </c>
      <c r="AL304" s="60">
        <f>Table2[[#This Row],[Company Direct Land Through FY20]]+Table2[[#This Row],[Company Direct Land FY20 and After]]</f>
        <v>0</v>
      </c>
      <c r="AM304" s="60">
        <v>0</v>
      </c>
      <c r="AN304" s="60">
        <v>0</v>
      </c>
      <c r="AO304" s="60">
        <v>0</v>
      </c>
      <c r="AP304" s="60">
        <f>Table2[[#This Row],[Company Direct Building Through FY20]]+Table2[[#This Row],[Company Direct Building FY20 and After]]</f>
        <v>0</v>
      </c>
      <c r="AQ304" s="60">
        <v>0</v>
      </c>
      <c r="AR304" s="60">
        <v>420.65519999999998</v>
      </c>
      <c r="AS304" s="60">
        <v>0</v>
      </c>
      <c r="AT304" s="60">
        <f>Table2[[#This Row],[Mortgage Recording Tax Through FY20]]+Table2[[#This Row],[Mortgage Recording Tax FY20 and After]]</f>
        <v>420.65519999999998</v>
      </c>
      <c r="AU304" s="60">
        <v>0</v>
      </c>
      <c r="AV304" s="60">
        <v>0</v>
      </c>
      <c r="AW304" s="60">
        <v>0</v>
      </c>
      <c r="AX304" s="60">
        <f>Table2[[#This Row],[Pilot Savings Through FY20]]+Table2[[#This Row],[Pilot Savings FY20 and After]]</f>
        <v>0</v>
      </c>
      <c r="AY304" s="60">
        <v>0</v>
      </c>
      <c r="AZ304" s="60">
        <v>420.65519999999998</v>
      </c>
      <c r="BA304" s="60">
        <v>0</v>
      </c>
      <c r="BB304" s="60">
        <f>Table2[[#This Row],[Mortgage Recording Tax Exemption Through FY20]]+Table2[[#This Row],[Indirect and Induced Land FY20]]</f>
        <v>451.11519999999996</v>
      </c>
      <c r="BC304" s="60">
        <v>30.46</v>
      </c>
      <c r="BD304" s="60">
        <v>78.881500000000003</v>
      </c>
      <c r="BE304" s="60">
        <v>576.72199999999998</v>
      </c>
      <c r="BF304" s="60">
        <f>Table2[[#This Row],[Indirect and Induced Land Through FY20]]+Table2[[#This Row],[Indirect and Induced Land FY20 and After]]</f>
        <v>655.60349999999994</v>
      </c>
      <c r="BG304" s="60">
        <v>107.9945</v>
      </c>
      <c r="BH304" s="60">
        <v>279.67059999999998</v>
      </c>
      <c r="BI304" s="60">
        <v>2044.7366999999999</v>
      </c>
      <c r="BJ304" s="60">
        <f>Table2[[#This Row],[Indirect and Induced Building Through FY20]]+Table2[[#This Row],[Indirect and Induced Building FY20 and After]]</f>
        <v>2324.4072999999999</v>
      </c>
      <c r="BK304" s="60">
        <v>138.4545</v>
      </c>
      <c r="BL304" s="60">
        <v>358.5521</v>
      </c>
      <c r="BM304" s="60">
        <v>2621.4587000000001</v>
      </c>
      <c r="BN304" s="60">
        <f>Table2[[#This Row],[TOTAL Real Property Related Taxes Through FY20]]+Table2[[#This Row],[TOTAL Real Property Related Taxes FY20 and After]]</f>
        <v>2980.0108</v>
      </c>
      <c r="BO304" s="60">
        <v>142.7706</v>
      </c>
      <c r="BP304" s="60">
        <v>380.1549</v>
      </c>
      <c r="BQ304" s="60">
        <v>2703.1806000000001</v>
      </c>
      <c r="BR304" s="60">
        <f>Table2[[#This Row],[Company Direct Through FY20]]+Table2[[#This Row],[Company Direct FY20 and After]]</f>
        <v>3083.3355000000001</v>
      </c>
      <c r="BS304" s="60">
        <v>0</v>
      </c>
      <c r="BT304" s="60">
        <v>0</v>
      </c>
      <c r="BU304" s="60">
        <v>0</v>
      </c>
      <c r="BV304" s="60">
        <f>Table2[[#This Row],[Sales Tax Exemption Through FY20]]+Table2[[#This Row],[Sales Tax Exemption FY20 and After]]</f>
        <v>0</v>
      </c>
      <c r="BW304" s="60">
        <v>0</v>
      </c>
      <c r="BX304" s="60">
        <v>0</v>
      </c>
      <c r="BY304" s="60">
        <v>0</v>
      </c>
      <c r="BZ304" s="60">
        <f>Table2[[#This Row],[Energy Tax Savings Through FY20]]+Table2[[#This Row],[Energy Tax Savings FY20 and After]]</f>
        <v>0</v>
      </c>
      <c r="CA304" s="60">
        <v>17.2181</v>
      </c>
      <c r="CB304" s="60">
        <v>40.223999999999997</v>
      </c>
      <c r="CC304" s="60">
        <v>208.96350000000001</v>
      </c>
      <c r="CD304" s="60">
        <f>Table2[[#This Row],[Tax Exempt Bond Savings Through FY20]]+Table2[[#This Row],[Tax Exempt Bond Savings FY20 and After]]</f>
        <v>249.1875</v>
      </c>
      <c r="CE304" s="60">
        <v>137.87979999999999</v>
      </c>
      <c r="CF304" s="60">
        <v>372.1225</v>
      </c>
      <c r="CG304" s="60">
        <v>2610.5785999999998</v>
      </c>
      <c r="CH304" s="60">
        <f>Table2[[#This Row],[Indirect and Induced Through FY20]]+Table2[[#This Row],[Indirect and Induced FY20 and After]]</f>
        <v>2982.7010999999998</v>
      </c>
      <c r="CI304" s="60">
        <v>263.4323</v>
      </c>
      <c r="CJ304" s="60">
        <v>712.05340000000001</v>
      </c>
      <c r="CK304" s="60">
        <v>5104.7956999999997</v>
      </c>
      <c r="CL304" s="60">
        <f>Table2[[#This Row],[TOTAL Income Consumption Use Taxes Through FY20]]+Table2[[#This Row],[TOTAL Income Consumption Use Taxes FY20 and After]]</f>
        <v>5816.8490999999995</v>
      </c>
      <c r="CM304" s="60">
        <v>17.2181</v>
      </c>
      <c r="CN304" s="60">
        <v>460.87920000000003</v>
      </c>
      <c r="CO304" s="60">
        <v>208.96350000000001</v>
      </c>
      <c r="CP304" s="60">
        <f>Table2[[#This Row],[Assistance Provided Through FY20]]+Table2[[#This Row],[Assistance Provided FY20 and After]]</f>
        <v>669.84270000000004</v>
      </c>
      <c r="CQ304" s="60">
        <v>0</v>
      </c>
      <c r="CR304" s="60">
        <v>0</v>
      </c>
      <c r="CS304" s="60">
        <v>0</v>
      </c>
      <c r="CT304" s="60">
        <f>Table2[[#This Row],[Recapture Cancellation Reduction Amount Through FY20]]+Table2[[#This Row],[Recapture Cancellation Reduction Amount FY20 and After]]</f>
        <v>0</v>
      </c>
      <c r="CU304" s="60">
        <v>0</v>
      </c>
      <c r="CV304" s="60">
        <v>0</v>
      </c>
      <c r="CW304" s="60">
        <v>0</v>
      </c>
      <c r="CX304" s="60">
        <f>Table2[[#This Row],[Penalty Paid Through FY20]]+Table2[[#This Row],[Penalty Paid FY20 and After]]</f>
        <v>0</v>
      </c>
      <c r="CY304" s="60">
        <v>17.2181</v>
      </c>
      <c r="CZ304" s="60">
        <v>460.87920000000003</v>
      </c>
      <c r="DA304" s="60">
        <v>208.96350000000001</v>
      </c>
      <c r="DB304" s="60">
        <f>Table2[[#This Row],[TOTAL Assistance Net of Recapture Penalties Through FY20]]+Table2[[#This Row],[TOTAL Assistance Net of Recapture Penalties FY20 and After]]</f>
        <v>669.84270000000004</v>
      </c>
      <c r="DC304" s="60">
        <v>142.7706</v>
      </c>
      <c r="DD304" s="60">
        <v>800.81010000000003</v>
      </c>
      <c r="DE304" s="60">
        <v>2703.1806000000001</v>
      </c>
      <c r="DF304" s="60">
        <f>Table2[[#This Row],[Company Direct Tax Revenue Before Assistance Through FY20]]+Table2[[#This Row],[Company Direct Tax Revenue Before Assistance FY20 and After]]</f>
        <v>3503.9907000000003</v>
      </c>
      <c r="DG304" s="60">
        <v>276.33429999999998</v>
      </c>
      <c r="DH304" s="60">
        <v>730.67460000000005</v>
      </c>
      <c r="DI304" s="60">
        <v>5232.0373</v>
      </c>
      <c r="DJ304" s="60">
        <f>Table2[[#This Row],[Indirect and Induced Tax Revenues FY20 and After]]+Table2[[#This Row],[Indirect and Induced Tax Revenues Through FY20]]</f>
        <v>5962.7119000000002</v>
      </c>
      <c r="DK304" s="60">
        <v>419.10489999999999</v>
      </c>
      <c r="DL304" s="60">
        <v>1531.4847</v>
      </c>
      <c r="DM304" s="60">
        <v>7935.2178999999996</v>
      </c>
      <c r="DN304" s="60">
        <f>Table2[[#This Row],[TOTAL Tax Revenues Before Assistance FY20 and After]]+Table2[[#This Row],[TOTAL Tax Revenues Before Assistance Through FY20]]</f>
        <v>9466.7026000000005</v>
      </c>
      <c r="DO304" s="60">
        <v>401.88679999999999</v>
      </c>
      <c r="DP304" s="60">
        <v>1070.6054999999999</v>
      </c>
      <c r="DQ304" s="60">
        <v>7726.2543999999998</v>
      </c>
      <c r="DR304" s="60">
        <f>Table2[[#This Row],[TOTAL Tax Revenues Net of Assistance Recapture and Penalty Through FY20]]+Table2[[#This Row],[TOTAL Tax Revenues Net of Assistance Recapture and Penalty FY20 and After]]</f>
        <v>8796.8598999999995</v>
      </c>
      <c r="DS304" s="60">
        <v>0</v>
      </c>
      <c r="DT304" s="60">
        <v>0</v>
      </c>
      <c r="DU304" s="60">
        <v>0</v>
      </c>
      <c r="DV304" s="60">
        <v>0</v>
      </c>
      <c r="DW304" s="74">
        <v>0</v>
      </c>
      <c r="DX304" s="74">
        <v>0</v>
      </c>
      <c r="DY304" s="74">
        <v>0</v>
      </c>
      <c r="DZ304" s="74">
        <v>76</v>
      </c>
      <c r="EA304" s="74">
        <v>0</v>
      </c>
      <c r="EB304" s="74">
        <v>0</v>
      </c>
      <c r="EC304" s="74">
        <v>0</v>
      </c>
      <c r="ED304" s="74">
        <v>76</v>
      </c>
      <c r="EE304" s="74">
        <v>0</v>
      </c>
      <c r="EF304" s="74">
        <v>0</v>
      </c>
      <c r="EG304" s="74">
        <v>0</v>
      </c>
      <c r="EH304" s="74">
        <v>100</v>
      </c>
      <c r="EI304" s="8">
        <f>Table2[[#This Row],[Total Industrial Employees FY20]]+Table2[[#This Row],[Total Restaurant Employees FY20]]+Table2[[#This Row],[Total Retail Employees FY20]]+Table2[[#This Row],[Total Other Employees FY20]]</f>
        <v>76</v>
      </c>
      <c r="EJ304" s="8">
        <f>Table2[[#This Row],[Number of Industrial Employees Earning More than Living Wage FY20]]+Table2[[#This Row],[Number of Restaurant Employees Earning More than Living Wage FY20]]+Table2[[#This Row],[Number of Retail Employees Earning More than Living Wage FY20]]+Table2[[#This Row],[Number of Other Employees Earning More than Living Wage FY20]]</f>
        <v>76</v>
      </c>
      <c r="EK304" s="72">
        <f>Table2[[#This Row],[Total Employees Earning More than Living Wage FY20]]/Table2[[#This Row],[Total Jobs FY20]]</f>
        <v>1</v>
      </c>
    </row>
    <row r="305" spans="1:141" x14ac:dyDescent="0.25">
      <c r="A305" s="9">
        <v>94092</v>
      </c>
      <c r="B305" s="11" t="s">
        <v>496</v>
      </c>
      <c r="C305" s="11" t="s">
        <v>946</v>
      </c>
      <c r="D305" s="11" t="s">
        <v>1046</v>
      </c>
      <c r="E305" s="15">
        <v>6</v>
      </c>
      <c r="F305" s="7">
        <v>1247</v>
      </c>
      <c r="G305" s="7">
        <v>23</v>
      </c>
      <c r="H305" s="7">
        <v>6845</v>
      </c>
      <c r="I305" s="7">
        <v>27592</v>
      </c>
      <c r="J305" s="7">
        <v>611110</v>
      </c>
      <c r="K305" s="11" t="s">
        <v>1097</v>
      </c>
      <c r="L305" s="11" t="s">
        <v>1516</v>
      </c>
      <c r="M305" s="11" t="s">
        <v>1514</v>
      </c>
      <c r="N305" s="18">
        <v>17000000</v>
      </c>
      <c r="O305" s="11" t="s">
        <v>1671</v>
      </c>
      <c r="P305" s="8">
        <v>1</v>
      </c>
      <c r="Q305" s="8">
        <v>2</v>
      </c>
      <c r="R305" s="8">
        <v>49</v>
      </c>
      <c r="S305" s="8">
        <v>0</v>
      </c>
      <c r="T305" s="8">
        <v>0</v>
      </c>
      <c r="U305" s="8">
        <v>52</v>
      </c>
      <c r="V305" s="8">
        <v>50</v>
      </c>
      <c r="W305" s="8">
        <v>0</v>
      </c>
      <c r="X305" s="8">
        <v>0</v>
      </c>
      <c r="Y305" s="8">
        <v>44</v>
      </c>
      <c r="Z305" s="8">
        <v>3</v>
      </c>
      <c r="AA305" s="19">
        <v>0</v>
      </c>
      <c r="AB305" s="8">
        <v>0</v>
      </c>
      <c r="AC305" s="8">
        <v>0</v>
      </c>
      <c r="AD305" s="8">
        <v>0</v>
      </c>
      <c r="AE305" s="8">
        <v>0</v>
      </c>
      <c r="AF305" s="8">
        <v>75</v>
      </c>
      <c r="AG305" s="8" t="s">
        <v>1686</v>
      </c>
      <c r="AH305" s="8" t="s">
        <v>1687</v>
      </c>
      <c r="AI305" s="60">
        <v>0</v>
      </c>
      <c r="AJ305" s="60">
        <v>0</v>
      </c>
      <c r="AK305" s="60">
        <v>0</v>
      </c>
      <c r="AL305" s="60">
        <f>Table2[[#This Row],[Company Direct Land Through FY20]]+Table2[[#This Row],[Company Direct Land FY20 and After]]</f>
        <v>0</v>
      </c>
      <c r="AM305" s="60">
        <v>0</v>
      </c>
      <c r="AN305" s="60">
        <v>0</v>
      </c>
      <c r="AO305" s="60">
        <v>0</v>
      </c>
      <c r="AP305" s="60">
        <f>Table2[[#This Row],[Company Direct Building Through FY20]]+Table2[[#This Row],[Company Direct Building FY20 and After]]</f>
        <v>0</v>
      </c>
      <c r="AQ305" s="60">
        <v>0</v>
      </c>
      <c r="AR305" s="60">
        <v>278.45999999999998</v>
      </c>
      <c r="AS305" s="60">
        <v>0</v>
      </c>
      <c r="AT305" s="60">
        <f>Table2[[#This Row],[Mortgage Recording Tax Through FY20]]+Table2[[#This Row],[Mortgage Recording Tax FY20 and After]]</f>
        <v>278.45999999999998</v>
      </c>
      <c r="AU305" s="60">
        <v>0</v>
      </c>
      <c r="AV305" s="60">
        <v>0</v>
      </c>
      <c r="AW305" s="60">
        <v>0</v>
      </c>
      <c r="AX305" s="60">
        <f>Table2[[#This Row],[Pilot Savings Through FY20]]+Table2[[#This Row],[Pilot Savings FY20 and After]]</f>
        <v>0</v>
      </c>
      <c r="AY305" s="60">
        <v>0</v>
      </c>
      <c r="AZ305" s="60">
        <v>278.45999999999998</v>
      </c>
      <c r="BA305" s="60">
        <v>0</v>
      </c>
      <c r="BB305" s="60">
        <f>Table2[[#This Row],[Mortgage Recording Tax Exemption Through FY20]]+Table2[[#This Row],[Indirect and Induced Land FY20]]</f>
        <v>298.49889999999999</v>
      </c>
      <c r="BC305" s="60">
        <v>20.038900000000002</v>
      </c>
      <c r="BD305" s="60">
        <v>94.289699999999996</v>
      </c>
      <c r="BE305" s="60">
        <v>250.59059999999999</v>
      </c>
      <c r="BF305" s="60">
        <f>Table2[[#This Row],[Indirect and Induced Land Through FY20]]+Table2[[#This Row],[Indirect and Induced Land FY20 and After]]</f>
        <v>344.88029999999998</v>
      </c>
      <c r="BG305" s="60">
        <v>71.046899999999994</v>
      </c>
      <c r="BH305" s="60">
        <v>334.29939999999999</v>
      </c>
      <c r="BI305" s="60">
        <v>888.45550000000003</v>
      </c>
      <c r="BJ305" s="60">
        <f>Table2[[#This Row],[Indirect and Induced Building Through FY20]]+Table2[[#This Row],[Indirect and Induced Building FY20 and After]]</f>
        <v>1222.7548999999999</v>
      </c>
      <c r="BK305" s="60">
        <v>91.085800000000006</v>
      </c>
      <c r="BL305" s="60">
        <v>428.58909999999997</v>
      </c>
      <c r="BM305" s="60">
        <v>1139.0461</v>
      </c>
      <c r="BN305" s="60">
        <f>Table2[[#This Row],[TOTAL Real Property Related Taxes Through FY20]]+Table2[[#This Row],[TOTAL Real Property Related Taxes FY20 and After]]</f>
        <v>1567.6351999999999</v>
      </c>
      <c r="BO305" s="60">
        <v>84.095699999999994</v>
      </c>
      <c r="BP305" s="60">
        <v>408.81369999999998</v>
      </c>
      <c r="BQ305" s="60">
        <v>1051.633</v>
      </c>
      <c r="BR305" s="60">
        <f>Table2[[#This Row],[Company Direct Through FY20]]+Table2[[#This Row],[Company Direct FY20 and After]]</f>
        <v>1460.4467</v>
      </c>
      <c r="BS305" s="60">
        <v>0</v>
      </c>
      <c r="BT305" s="60">
        <v>0</v>
      </c>
      <c r="BU305" s="60">
        <v>0</v>
      </c>
      <c r="BV305" s="60">
        <f>Table2[[#This Row],[Sales Tax Exemption Through FY20]]+Table2[[#This Row],[Sales Tax Exemption FY20 and After]]</f>
        <v>0</v>
      </c>
      <c r="BW305" s="60">
        <v>0</v>
      </c>
      <c r="BX305" s="60">
        <v>0</v>
      </c>
      <c r="BY305" s="60">
        <v>0</v>
      </c>
      <c r="BZ305" s="60">
        <f>Table2[[#This Row],[Energy Tax Savings Through FY20]]+Table2[[#This Row],[Energy Tax Savings FY20 and After]]</f>
        <v>0</v>
      </c>
      <c r="CA305" s="60">
        <v>9.5975000000000001</v>
      </c>
      <c r="CB305" s="60">
        <v>39.764699999999998</v>
      </c>
      <c r="CC305" s="60">
        <v>86.760300000000001</v>
      </c>
      <c r="CD305" s="60">
        <f>Table2[[#This Row],[Tax Exempt Bond Savings Through FY20]]+Table2[[#This Row],[Tax Exempt Bond Savings FY20 and After]]</f>
        <v>126.52500000000001</v>
      </c>
      <c r="CE305" s="60">
        <v>81.212400000000002</v>
      </c>
      <c r="CF305" s="60">
        <v>417.53899999999999</v>
      </c>
      <c r="CG305" s="60">
        <v>1015.5765</v>
      </c>
      <c r="CH305" s="60">
        <f>Table2[[#This Row],[Indirect and Induced Through FY20]]+Table2[[#This Row],[Indirect and Induced FY20 and After]]</f>
        <v>1433.1154999999999</v>
      </c>
      <c r="CI305" s="60">
        <v>155.7106</v>
      </c>
      <c r="CJ305" s="60">
        <v>786.58799999999997</v>
      </c>
      <c r="CK305" s="60">
        <v>1980.4492</v>
      </c>
      <c r="CL305" s="60">
        <f>Table2[[#This Row],[TOTAL Income Consumption Use Taxes Through FY20]]+Table2[[#This Row],[TOTAL Income Consumption Use Taxes FY20 and After]]</f>
        <v>2767.0371999999998</v>
      </c>
      <c r="CM305" s="60">
        <v>9.5975000000000001</v>
      </c>
      <c r="CN305" s="60">
        <v>318.22469999999998</v>
      </c>
      <c r="CO305" s="60">
        <v>86.760300000000001</v>
      </c>
      <c r="CP305" s="60">
        <f>Table2[[#This Row],[Assistance Provided Through FY20]]+Table2[[#This Row],[Assistance Provided FY20 and After]]</f>
        <v>404.98500000000001</v>
      </c>
      <c r="CQ305" s="60">
        <v>0</v>
      </c>
      <c r="CR305" s="60">
        <v>0</v>
      </c>
      <c r="CS305" s="60">
        <v>0</v>
      </c>
      <c r="CT305" s="60">
        <f>Table2[[#This Row],[Recapture Cancellation Reduction Amount Through FY20]]+Table2[[#This Row],[Recapture Cancellation Reduction Amount FY20 and After]]</f>
        <v>0</v>
      </c>
      <c r="CU305" s="60">
        <v>0</v>
      </c>
      <c r="CV305" s="60">
        <v>0</v>
      </c>
      <c r="CW305" s="60">
        <v>0</v>
      </c>
      <c r="CX305" s="60">
        <f>Table2[[#This Row],[Penalty Paid Through FY20]]+Table2[[#This Row],[Penalty Paid FY20 and After]]</f>
        <v>0</v>
      </c>
      <c r="CY305" s="60">
        <v>9.5975000000000001</v>
      </c>
      <c r="CZ305" s="60">
        <v>318.22469999999998</v>
      </c>
      <c r="DA305" s="60">
        <v>86.760300000000001</v>
      </c>
      <c r="DB305" s="60">
        <f>Table2[[#This Row],[TOTAL Assistance Net of Recapture Penalties Through FY20]]+Table2[[#This Row],[TOTAL Assistance Net of Recapture Penalties FY20 and After]]</f>
        <v>404.98500000000001</v>
      </c>
      <c r="DC305" s="60">
        <v>84.095699999999994</v>
      </c>
      <c r="DD305" s="60">
        <v>687.27369999999996</v>
      </c>
      <c r="DE305" s="60">
        <v>1051.633</v>
      </c>
      <c r="DF305" s="60">
        <f>Table2[[#This Row],[Company Direct Tax Revenue Before Assistance Through FY20]]+Table2[[#This Row],[Company Direct Tax Revenue Before Assistance FY20 and After]]</f>
        <v>1738.9067</v>
      </c>
      <c r="DG305" s="60">
        <v>172.29820000000001</v>
      </c>
      <c r="DH305" s="60">
        <v>846.12810000000002</v>
      </c>
      <c r="DI305" s="60">
        <v>2154.6226000000001</v>
      </c>
      <c r="DJ305" s="60">
        <f>Table2[[#This Row],[Indirect and Induced Tax Revenues FY20 and After]]+Table2[[#This Row],[Indirect and Induced Tax Revenues Through FY20]]</f>
        <v>3000.7507000000001</v>
      </c>
      <c r="DK305" s="60">
        <v>256.39389999999997</v>
      </c>
      <c r="DL305" s="60">
        <v>1533.4018000000001</v>
      </c>
      <c r="DM305" s="60">
        <v>3206.2556</v>
      </c>
      <c r="DN305" s="60">
        <f>Table2[[#This Row],[TOTAL Tax Revenues Before Assistance FY20 and After]]+Table2[[#This Row],[TOTAL Tax Revenues Before Assistance Through FY20]]</f>
        <v>4739.6574000000001</v>
      </c>
      <c r="DO305" s="60">
        <v>246.79640000000001</v>
      </c>
      <c r="DP305" s="60">
        <v>1215.1771000000001</v>
      </c>
      <c r="DQ305" s="60">
        <v>3119.4953</v>
      </c>
      <c r="DR305" s="60">
        <f>Table2[[#This Row],[TOTAL Tax Revenues Net of Assistance Recapture and Penalty Through FY20]]+Table2[[#This Row],[TOTAL Tax Revenues Net of Assistance Recapture and Penalty FY20 and After]]</f>
        <v>4334.6724000000004</v>
      </c>
      <c r="DS305" s="60">
        <v>0</v>
      </c>
      <c r="DT305" s="60">
        <v>0</v>
      </c>
      <c r="DU305" s="60">
        <v>0</v>
      </c>
      <c r="DV305" s="60">
        <v>0</v>
      </c>
      <c r="DW305" s="74">
        <v>0</v>
      </c>
      <c r="DX305" s="74">
        <v>0</v>
      </c>
      <c r="DY305" s="74">
        <v>0</v>
      </c>
      <c r="DZ305" s="74">
        <v>52</v>
      </c>
      <c r="EA305" s="74">
        <v>0</v>
      </c>
      <c r="EB305" s="74">
        <v>0</v>
      </c>
      <c r="EC305" s="74">
        <v>0</v>
      </c>
      <c r="ED305" s="74">
        <v>52</v>
      </c>
      <c r="EE305" s="74">
        <v>0</v>
      </c>
      <c r="EF305" s="74">
        <v>0</v>
      </c>
      <c r="EG305" s="74">
        <v>0</v>
      </c>
      <c r="EH305" s="74">
        <v>100</v>
      </c>
      <c r="EI305" s="8">
        <f>Table2[[#This Row],[Total Industrial Employees FY20]]+Table2[[#This Row],[Total Restaurant Employees FY20]]+Table2[[#This Row],[Total Retail Employees FY20]]+Table2[[#This Row],[Total Other Employees FY20]]</f>
        <v>52</v>
      </c>
      <c r="EJ305" s="8">
        <f>Table2[[#This Row],[Number of Industrial Employees Earning More than Living Wage FY20]]+Table2[[#This Row],[Number of Restaurant Employees Earning More than Living Wage FY20]]+Table2[[#This Row],[Number of Retail Employees Earning More than Living Wage FY20]]+Table2[[#This Row],[Number of Other Employees Earning More than Living Wage FY20]]</f>
        <v>52</v>
      </c>
      <c r="EK305" s="72">
        <f>Table2[[#This Row],[Total Employees Earning More than Living Wage FY20]]/Table2[[#This Row],[Total Jobs FY20]]</f>
        <v>1</v>
      </c>
    </row>
    <row r="306" spans="1:141" x14ac:dyDescent="0.25">
      <c r="A306" s="9">
        <v>93171</v>
      </c>
      <c r="B306" s="11" t="s">
        <v>286</v>
      </c>
      <c r="C306" s="11" t="s">
        <v>739</v>
      </c>
      <c r="D306" s="11" t="s">
        <v>1043</v>
      </c>
      <c r="E306" s="15">
        <v>17</v>
      </c>
      <c r="F306" s="7">
        <v>2768</v>
      </c>
      <c r="G306" s="7">
        <v>253</v>
      </c>
      <c r="H306" s="7">
        <v>12500</v>
      </c>
      <c r="I306" s="7">
        <v>15000</v>
      </c>
      <c r="J306" s="7">
        <v>812320</v>
      </c>
      <c r="K306" s="11" t="s">
        <v>1048</v>
      </c>
      <c r="L306" s="11" t="s">
        <v>1229</v>
      </c>
      <c r="M306" s="11" t="s">
        <v>1225</v>
      </c>
      <c r="N306" s="18">
        <v>2600000</v>
      </c>
      <c r="O306" s="11" t="s">
        <v>1666</v>
      </c>
      <c r="P306" s="8">
        <v>0</v>
      </c>
      <c r="Q306" s="8">
        <v>0</v>
      </c>
      <c r="R306" s="8">
        <v>0</v>
      </c>
      <c r="S306" s="8">
        <v>0</v>
      </c>
      <c r="T306" s="8">
        <v>0</v>
      </c>
      <c r="U306" s="8">
        <v>0</v>
      </c>
      <c r="V306" s="8">
        <v>36</v>
      </c>
      <c r="W306" s="8">
        <v>0</v>
      </c>
      <c r="X306" s="8">
        <v>0</v>
      </c>
      <c r="Y306" s="8">
        <v>0</v>
      </c>
      <c r="Z306" s="8">
        <v>14</v>
      </c>
      <c r="AA306" s="19">
        <v>0</v>
      </c>
      <c r="AB306" s="8">
        <v>0</v>
      </c>
      <c r="AC306" s="8">
        <v>0</v>
      </c>
      <c r="AD306" s="8">
        <v>0</v>
      </c>
      <c r="AE306" s="8">
        <v>0</v>
      </c>
      <c r="AF306" s="8">
        <v>0</v>
      </c>
      <c r="AI306" s="60">
        <v>8.4126999999999992</v>
      </c>
      <c r="AJ306" s="60">
        <v>89.271100000000004</v>
      </c>
      <c r="AK306" s="60">
        <v>38.867600000000003</v>
      </c>
      <c r="AL306" s="60">
        <f>Table2[[#This Row],[Company Direct Land Through FY20]]+Table2[[#This Row],[Company Direct Land FY20 and After]]</f>
        <v>128.1387</v>
      </c>
      <c r="AM306" s="60">
        <v>34.096200000000003</v>
      </c>
      <c r="AN306" s="60">
        <v>235.4502</v>
      </c>
      <c r="AO306" s="60">
        <v>157.53</v>
      </c>
      <c r="AP306" s="60">
        <f>Table2[[#This Row],[Company Direct Building Through FY20]]+Table2[[#This Row],[Company Direct Building FY20 and After]]</f>
        <v>392.98019999999997</v>
      </c>
      <c r="AQ306" s="60">
        <v>0</v>
      </c>
      <c r="AR306" s="60">
        <v>41.852800000000002</v>
      </c>
      <c r="AS306" s="60">
        <v>0</v>
      </c>
      <c r="AT306" s="60">
        <f>Table2[[#This Row],[Mortgage Recording Tax Through FY20]]+Table2[[#This Row],[Mortgage Recording Tax FY20 and After]]</f>
        <v>41.852800000000002</v>
      </c>
      <c r="AU306" s="60">
        <v>27.715800000000002</v>
      </c>
      <c r="AV306" s="60">
        <v>183.02350000000001</v>
      </c>
      <c r="AW306" s="60">
        <v>128.0514</v>
      </c>
      <c r="AX306" s="60">
        <f>Table2[[#This Row],[Pilot Savings Through FY20]]+Table2[[#This Row],[Pilot Savings FY20 and After]]</f>
        <v>311.07490000000001</v>
      </c>
      <c r="AY306" s="60">
        <v>0</v>
      </c>
      <c r="AZ306" s="60">
        <v>41.852800000000002</v>
      </c>
      <c r="BA306" s="60">
        <v>0</v>
      </c>
      <c r="BB306" s="60">
        <f>Table2[[#This Row],[Mortgage Recording Tax Exemption Through FY20]]+Table2[[#This Row],[Indirect and Induced Land FY20]]</f>
        <v>60.125799999999998</v>
      </c>
      <c r="BC306" s="60">
        <v>18.273</v>
      </c>
      <c r="BD306" s="60">
        <v>212.2877</v>
      </c>
      <c r="BE306" s="60">
        <v>84.424499999999995</v>
      </c>
      <c r="BF306" s="60">
        <f>Table2[[#This Row],[Indirect and Induced Land Through FY20]]+Table2[[#This Row],[Indirect and Induced Land FY20 and After]]</f>
        <v>296.7122</v>
      </c>
      <c r="BG306" s="60">
        <v>64.786000000000001</v>
      </c>
      <c r="BH306" s="60">
        <v>752.6567</v>
      </c>
      <c r="BI306" s="60">
        <v>299.3218</v>
      </c>
      <c r="BJ306" s="60">
        <f>Table2[[#This Row],[Indirect and Induced Building Through FY20]]+Table2[[#This Row],[Indirect and Induced Building FY20 and After]]</f>
        <v>1051.9784999999999</v>
      </c>
      <c r="BK306" s="60">
        <v>97.852099999999993</v>
      </c>
      <c r="BL306" s="60">
        <v>1106.6422</v>
      </c>
      <c r="BM306" s="60">
        <v>452.09249999999997</v>
      </c>
      <c r="BN306" s="60">
        <f>Table2[[#This Row],[TOTAL Real Property Related Taxes Through FY20]]+Table2[[#This Row],[TOTAL Real Property Related Taxes FY20 and After]]</f>
        <v>1558.7347</v>
      </c>
      <c r="BO306" s="60">
        <v>115.3847</v>
      </c>
      <c r="BP306" s="60">
        <v>1481.2657999999999</v>
      </c>
      <c r="BQ306" s="60">
        <v>533.09580000000005</v>
      </c>
      <c r="BR306" s="60">
        <f>Table2[[#This Row],[Company Direct Through FY20]]+Table2[[#This Row],[Company Direct FY20 and After]]</f>
        <v>2014.3616</v>
      </c>
      <c r="BS306" s="60">
        <v>0</v>
      </c>
      <c r="BT306" s="60">
        <v>12.1419</v>
      </c>
      <c r="BU306" s="60">
        <v>0</v>
      </c>
      <c r="BV306" s="60">
        <f>Table2[[#This Row],[Sales Tax Exemption Through FY20]]+Table2[[#This Row],[Sales Tax Exemption FY20 and After]]</f>
        <v>12.1419</v>
      </c>
      <c r="BW306" s="60">
        <v>0</v>
      </c>
      <c r="BX306" s="60">
        <v>5.5140000000000002</v>
      </c>
      <c r="BY306" s="60">
        <v>0</v>
      </c>
      <c r="BZ306" s="60">
        <f>Table2[[#This Row],[Energy Tax Savings Through FY20]]+Table2[[#This Row],[Energy Tax Savings FY20 and After]]</f>
        <v>5.5140000000000002</v>
      </c>
      <c r="CA306" s="60">
        <v>0</v>
      </c>
      <c r="CB306" s="60">
        <v>0</v>
      </c>
      <c r="CC306" s="60">
        <v>0</v>
      </c>
      <c r="CD306" s="60">
        <f>Table2[[#This Row],[Tax Exempt Bond Savings Through FY20]]+Table2[[#This Row],[Tax Exempt Bond Savings FY20 and After]]</f>
        <v>0</v>
      </c>
      <c r="CE306" s="60">
        <v>82.714200000000005</v>
      </c>
      <c r="CF306" s="60">
        <v>1191.8016</v>
      </c>
      <c r="CG306" s="60">
        <v>382.15280000000001</v>
      </c>
      <c r="CH306" s="60">
        <f>Table2[[#This Row],[Indirect and Induced Through FY20]]+Table2[[#This Row],[Indirect and Induced FY20 and After]]</f>
        <v>1573.9544000000001</v>
      </c>
      <c r="CI306" s="60">
        <v>198.09889999999999</v>
      </c>
      <c r="CJ306" s="60">
        <v>2655.4115000000002</v>
      </c>
      <c r="CK306" s="60">
        <v>915.24860000000001</v>
      </c>
      <c r="CL306" s="60">
        <f>Table2[[#This Row],[TOTAL Income Consumption Use Taxes Through FY20]]+Table2[[#This Row],[TOTAL Income Consumption Use Taxes FY20 and After]]</f>
        <v>3570.6601000000001</v>
      </c>
      <c r="CM306" s="60">
        <v>27.715800000000002</v>
      </c>
      <c r="CN306" s="60">
        <v>242.53219999999999</v>
      </c>
      <c r="CO306" s="60">
        <v>128.0514</v>
      </c>
      <c r="CP306" s="60">
        <f>Table2[[#This Row],[Assistance Provided Through FY20]]+Table2[[#This Row],[Assistance Provided FY20 and After]]</f>
        <v>370.58359999999999</v>
      </c>
      <c r="CQ306" s="60">
        <v>0</v>
      </c>
      <c r="CR306" s="60">
        <v>0</v>
      </c>
      <c r="CS306" s="60">
        <v>0</v>
      </c>
      <c r="CT306" s="60">
        <f>Table2[[#This Row],[Recapture Cancellation Reduction Amount Through FY20]]+Table2[[#This Row],[Recapture Cancellation Reduction Amount FY20 and After]]</f>
        <v>0</v>
      </c>
      <c r="CU306" s="60">
        <v>0</v>
      </c>
      <c r="CV306" s="60">
        <v>0</v>
      </c>
      <c r="CW306" s="60">
        <v>0</v>
      </c>
      <c r="CX306" s="60">
        <f>Table2[[#This Row],[Penalty Paid Through FY20]]+Table2[[#This Row],[Penalty Paid FY20 and After]]</f>
        <v>0</v>
      </c>
      <c r="CY306" s="60">
        <v>27.715800000000002</v>
      </c>
      <c r="CZ306" s="60">
        <v>242.53219999999999</v>
      </c>
      <c r="DA306" s="60">
        <v>128.0514</v>
      </c>
      <c r="DB306" s="60">
        <f>Table2[[#This Row],[TOTAL Assistance Net of Recapture Penalties Through FY20]]+Table2[[#This Row],[TOTAL Assistance Net of Recapture Penalties FY20 and After]]</f>
        <v>370.58359999999999</v>
      </c>
      <c r="DC306" s="60">
        <v>157.89359999999999</v>
      </c>
      <c r="DD306" s="60">
        <v>1847.8398999999999</v>
      </c>
      <c r="DE306" s="60">
        <v>729.49339999999995</v>
      </c>
      <c r="DF306" s="60">
        <f>Table2[[#This Row],[Company Direct Tax Revenue Before Assistance Through FY20]]+Table2[[#This Row],[Company Direct Tax Revenue Before Assistance FY20 and After]]</f>
        <v>2577.3332999999998</v>
      </c>
      <c r="DG306" s="60">
        <v>165.7732</v>
      </c>
      <c r="DH306" s="60">
        <v>2156.7460000000001</v>
      </c>
      <c r="DI306" s="60">
        <v>765.89909999999998</v>
      </c>
      <c r="DJ306" s="60">
        <f>Table2[[#This Row],[Indirect and Induced Tax Revenues FY20 and After]]+Table2[[#This Row],[Indirect and Induced Tax Revenues Through FY20]]</f>
        <v>2922.6451000000002</v>
      </c>
      <c r="DK306" s="60">
        <v>323.66680000000002</v>
      </c>
      <c r="DL306" s="60">
        <v>4004.5859</v>
      </c>
      <c r="DM306" s="60">
        <v>1495.3924999999999</v>
      </c>
      <c r="DN306" s="60">
        <f>Table2[[#This Row],[TOTAL Tax Revenues Before Assistance FY20 and After]]+Table2[[#This Row],[TOTAL Tax Revenues Before Assistance Through FY20]]</f>
        <v>5499.9784</v>
      </c>
      <c r="DO306" s="60">
        <v>295.95100000000002</v>
      </c>
      <c r="DP306" s="60">
        <v>3762.0536999999999</v>
      </c>
      <c r="DQ306" s="60">
        <v>1367.3411000000001</v>
      </c>
      <c r="DR306" s="60">
        <f>Table2[[#This Row],[TOTAL Tax Revenues Net of Assistance Recapture and Penalty Through FY20]]+Table2[[#This Row],[TOTAL Tax Revenues Net of Assistance Recapture and Penalty FY20 and After]]</f>
        <v>5129.3948</v>
      </c>
      <c r="DS306" s="60">
        <v>0</v>
      </c>
      <c r="DT306" s="60">
        <v>0</v>
      </c>
      <c r="DU306" s="60">
        <v>0</v>
      </c>
      <c r="DV306" s="60">
        <v>0</v>
      </c>
      <c r="DW306" s="75">
        <v>0</v>
      </c>
      <c r="DX306" s="75">
        <v>0</v>
      </c>
      <c r="DY306" s="75">
        <v>0</v>
      </c>
      <c r="DZ306" s="75">
        <v>0</v>
      </c>
      <c r="EA306" s="75">
        <v>0</v>
      </c>
      <c r="EB306" s="75">
        <v>0</v>
      </c>
      <c r="EC306" s="75">
        <v>0</v>
      </c>
      <c r="ED306" s="75">
        <v>0</v>
      </c>
      <c r="EE306" s="75">
        <v>0</v>
      </c>
      <c r="EF306" s="75">
        <v>0</v>
      </c>
      <c r="EG306" s="75">
        <v>0</v>
      </c>
      <c r="EH306" s="75">
        <v>0</v>
      </c>
      <c r="EI306" s="76">
        <v>0</v>
      </c>
      <c r="EJ306" s="76">
        <v>0</v>
      </c>
      <c r="EK306" s="77">
        <v>0</v>
      </c>
    </row>
    <row r="307" spans="1:141" x14ac:dyDescent="0.25">
      <c r="A307" s="9">
        <v>94196</v>
      </c>
      <c r="B307" s="11" t="s">
        <v>590</v>
      </c>
      <c r="C307" s="11" t="s">
        <v>1033</v>
      </c>
      <c r="D307" s="11" t="s">
        <v>1043</v>
      </c>
      <c r="E307" s="15">
        <v>17</v>
      </c>
      <c r="F307" s="7">
        <v>2738</v>
      </c>
      <c r="G307" s="7">
        <v>36</v>
      </c>
      <c r="H307" s="7">
        <v>0</v>
      </c>
      <c r="I307" s="7">
        <v>0</v>
      </c>
      <c r="J307" s="7">
        <v>531120</v>
      </c>
      <c r="K307" s="11" t="s">
        <v>1641</v>
      </c>
      <c r="L307" s="11" t="s">
        <v>1620</v>
      </c>
      <c r="M307" s="11" t="s">
        <v>1642</v>
      </c>
      <c r="N307" s="18"/>
      <c r="P307" s="8">
        <v>0</v>
      </c>
      <c r="Q307" s="8">
        <v>0</v>
      </c>
      <c r="R307" s="8">
        <v>0</v>
      </c>
      <c r="S307" s="8">
        <v>0</v>
      </c>
      <c r="T307" s="8">
        <v>0</v>
      </c>
      <c r="U307" s="8">
        <v>0</v>
      </c>
      <c r="V307" s="8">
        <v>0</v>
      </c>
      <c r="W307" s="8">
        <v>0</v>
      </c>
      <c r="X307" s="8">
        <v>0</v>
      </c>
      <c r="Y307" s="8">
        <v>0</v>
      </c>
      <c r="Z307" s="8">
        <v>0</v>
      </c>
      <c r="AA307" s="19">
        <v>0</v>
      </c>
      <c r="AB307" s="8">
        <v>0</v>
      </c>
      <c r="AC307" s="8">
        <v>0</v>
      </c>
      <c r="AD307" s="8">
        <v>0</v>
      </c>
      <c r="AE307" s="8">
        <v>0</v>
      </c>
      <c r="AF307" s="8">
        <v>0</v>
      </c>
      <c r="AG307" s="8" t="s">
        <v>1686</v>
      </c>
      <c r="AH307" s="8" t="s">
        <v>1687</v>
      </c>
      <c r="AI307" s="60">
        <v>0</v>
      </c>
      <c r="AJ307" s="60">
        <v>0</v>
      </c>
      <c r="AK307" s="60">
        <v>0</v>
      </c>
      <c r="AL307" s="60">
        <f>Table2[[#This Row],[Company Direct Land Through FY20]]+Table2[[#This Row],[Company Direct Land FY20 and After]]</f>
        <v>0</v>
      </c>
      <c r="AM307" s="60">
        <v>0</v>
      </c>
      <c r="AN307" s="60">
        <v>0</v>
      </c>
      <c r="AO307" s="60">
        <v>0</v>
      </c>
      <c r="AP307" s="60">
        <f>Table2[[#This Row],[Company Direct Building Through FY20]]+Table2[[#This Row],[Company Direct Building FY20 and After]]</f>
        <v>0</v>
      </c>
      <c r="AQ307" s="60">
        <v>0</v>
      </c>
      <c r="AR307" s="60">
        <v>0</v>
      </c>
      <c r="AS307" s="60">
        <v>0</v>
      </c>
      <c r="AT307" s="60">
        <f>Table2[[#This Row],[Mortgage Recording Tax Through FY20]]+Table2[[#This Row],[Mortgage Recording Tax FY20 and After]]</f>
        <v>0</v>
      </c>
      <c r="AU307" s="60">
        <v>0</v>
      </c>
      <c r="AV307" s="60">
        <v>0</v>
      </c>
      <c r="AW307" s="60">
        <v>0</v>
      </c>
      <c r="AX307" s="60">
        <f>Table2[[#This Row],[Pilot Savings Through FY20]]+Table2[[#This Row],[Pilot Savings FY20 and After]]</f>
        <v>0</v>
      </c>
      <c r="AY307" s="60">
        <v>0</v>
      </c>
      <c r="AZ307" s="60">
        <v>0</v>
      </c>
      <c r="BA307" s="60">
        <v>0</v>
      </c>
      <c r="BB307" s="60">
        <f>Table2[[#This Row],[Mortgage Recording Tax Exemption Through FY20]]+Table2[[#This Row],[Indirect and Induced Land FY20]]</f>
        <v>0</v>
      </c>
      <c r="BC307" s="60">
        <v>0</v>
      </c>
      <c r="BD307" s="60">
        <v>0</v>
      </c>
      <c r="BE307" s="60">
        <v>0</v>
      </c>
      <c r="BF307" s="60">
        <f>Table2[[#This Row],[Indirect and Induced Land Through FY20]]+Table2[[#This Row],[Indirect and Induced Land FY20 and After]]</f>
        <v>0</v>
      </c>
      <c r="BG307" s="60">
        <v>0</v>
      </c>
      <c r="BH307" s="60">
        <v>0</v>
      </c>
      <c r="BI307" s="60">
        <v>0</v>
      </c>
      <c r="BJ307" s="60">
        <f>Table2[[#This Row],[Indirect and Induced Building Through FY20]]+Table2[[#This Row],[Indirect and Induced Building FY20 and After]]</f>
        <v>0</v>
      </c>
      <c r="BK307" s="60">
        <v>0</v>
      </c>
      <c r="BL307" s="60">
        <v>0</v>
      </c>
      <c r="BM307" s="60">
        <v>0</v>
      </c>
      <c r="BN307" s="60">
        <f>Table2[[#This Row],[TOTAL Real Property Related Taxes Through FY20]]+Table2[[#This Row],[TOTAL Real Property Related Taxes FY20 and After]]</f>
        <v>0</v>
      </c>
      <c r="BO307" s="60">
        <v>0</v>
      </c>
      <c r="BP307" s="60">
        <v>0</v>
      </c>
      <c r="BQ307" s="60">
        <v>0</v>
      </c>
      <c r="BR307" s="60">
        <f>Table2[[#This Row],[Company Direct Through FY20]]+Table2[[#This Row],[Company Direct FY20 and After]]</f>
        <v>0</v>
      </c>
      <c r="BS307" s="60">
        <v>0</v>
      </c>
      <c r="BT307" s="60">
        <v>0</v>
      </c>
      <c r="BU307" s="60">
        <v>0</v>
      </c>
      <c r="BV307" s="60">
        <f>Table2[[#This Row],[Sales Tax Exemption Through FY20]]+Table2[[#This Row],[Sales Tax Exemption FY20 and After]]</f>
        <v>0</v>
      </c>
      <c r="BW307" s="60">
        <v>0</v>
      </c>
      <c r="BX307" s="60">
        <v>0</v>
      </c>
      <c r="BY307" s="60">
        <v>0</v>
      </c>
      <c r="BZ307" s="60">
        <f>Table2[[#This Row],[Energy Tax Savings Through FY20]]+Table2[[#This Row],[Energy Tax Savings FY20 and After]]</f>
        <v>0</v>
      </c>
      <c r="CA307" s="60">
        <v>0</v>
      </c>
      <c r="CB307" s="60">
        <v>0</v>
      </c>
      <c r="CC307" s="60">
        <v>0</v>
      </c>
      <c r="CD307" s="60">
        <f>Table2[[#This Row],[Tax Exempt Bond Savings Through FY20]]+Table2[[#This Row],[Tax Exempt Bond Savings FY20 and After]]</f>
        <v>0</v>
      </c>
      <c r="CE307" s="60">
        <v>0</v>
      </c>
      <c r="CF307" s="60">
        <v>0</v>
      </c>
      <c r="CG307" s="60">
        <v>0</v>
      </c>
      <c r="CH307" s="60">
        <f>Table2[[#This Row],[Indirect and Induced Through FY20]]+Table2[[#This Row],[Indirect and Induced FY20 and After]]</f>
        <v>0</v>
      </c>
      <c r="CI307" s="60">
        <v>0</v>
      </c>
      <c r="CJ307" s="60">
        <v>0</v>
      </c>
      <c r="CK307" s="60">
        <v>0</v>
      </c>
      <c r="CL307" s="60">
        <f>Table2[[#This Row],[TOTAL Income Consumption Use Taxes Through FY20]]+Table2[[#This Row],[TOTAL Income Consumption Use Taxes FY20 and After]]</f>
        <v>0</v>
      </c>
      <c r="CM307" s="60">
        <v>0</v>
      </c>
      <c r="CN307" s="60">
        <v>0</v>
      </c>
      <c r="CO307" s="60">
        <v>0</v>
      </c>
      <c r="CP307" s="60">
        <f>Table2[[#This Row],[Assistance Provided Through FY20]]+Table2[[#This Row],[Assistance Provided FY20 and After]]</f>
        <v>0</v>
      </c>
      <c r="CQ307" s="60">
        <v>0</v>
      </c>
      <c r="CR307" s="60">
        <v>0</v>
      </c>
      <c r="CS307" s="60">
        <v>0</v>
      </c>
      <c r="CT307" s="60">
        <f>Table2[[#This Row],[Recapture Cancellation Reduction Amount Through FY20]]+Table2[[#This Row],[Recapture Cancellation Reduction Amount FY20 and After]]</f>
        <v>0</v>
      </c>
      <c r="CU307" s="60">
        <v>0</v>
      </c>
      <c r="CV307" s="60">
        <v>0</v>
      </c>
      <c r="CW307" s="60">
        <v>0</v>
      </c>
      <c r="CX307" s="60">
        <f>Table2[[#This Row],[Penalty Paid Through FY20]]+Table2[[#This Row],[Penalty Paid FY20 and After]]</f>
        <v>0</v>
      </c>
      <c r="CY307" s="60">
        <v>0</v>
      </c>
      <c r="CZ307" s="60">
        <v>0</v>
      </c>
      <c r="DA307" s="60">
        <v>0</v>
      </c>
      <c r="DB307" s="60">
        <f>Table2[[#This Row],[TOTAL Assistance Net of Recapture Penalties Through FY20]]+Table2[[#This Row],[TOTAL Assistance Net of Recapture Penalties FY20 and After]]</f>
        <v>0</v>
      </c>
      <c r="DC307" s="60">
        <v>0</v>
      </c>
      <c r="DD307" s="60">
        <v>0</v>
      </c>
      <c r="DE307" s="60">
        <v>0</v>
      </c>
      <c r="DF307" s="60">
        <f>Table2[[#This Row],[Company Direct Tax Revenue Before Assistance Through FY20]]+Table2[[#This Row],[Company Direct Tax Revenue Before Assistance FY20 and After]]</f>
        <v>0</v>
      </c>
      <c r="DG307" s="60">
        <v>0</v>
      </c>
      <c r="DH307" s="60">
        <v>0</v>
      </c>
      <c r="DI307" s="60">
        <v>0</v>
      </c>
      <c r="DJ307" s="60">
        <f>Table2[[#This Row],[Indirect and Induced Tax Revenues FY20 and After]]+Table2[[#This Row],[Indirect and Induced Tax Revenues Through FY20]]</f>
        <v>0</v>
      </c>
      <c r="DK307" s="60">
        <v>0</v>
      </c>
      <c r="DL307" s="60">
        <v>0</v>
      </c>
      <c r="DM307" s="60">
        <v>0</v>
      </c>
      <c r="DN307" s="60">
        <f>Table2[[#This Row],[TOTAL Tax Revenues Before Assistance FY20 and After]]+Table2[[#This Row],[TOTAL Tax Revenues Before Assistance Through FY20]]</f>
        <v>0</v>
      </c>
      <c r="DO307" s="60">
        <v>0</v>
      </c>
      <c r="DP307" s="60">
        <v>0</v>
      </c>
      <c r="DQ307" s="60">
        <v>0</v>
      </c>
      <c r="DR307" s="60">
        <f>Table2[[#This Row],[TOTAL Tax Revenues Net of Assistance Recapture and Penalty Through FY20]]+Table2[[#This Row],[TOTAL Tax Revenues Net of Assistance Recapture and Penalty FY20 and After]]</f>
        <v>0</v>
      </c>
      <c r="DS307" s="60">
        <v>0</v>
      </c>
      <c r="DT307" s="60">
        <v>0</v>
      </c>
      <c r="DU307" s="60">
        <v>0</v>
      </c>
      <c r="DV307" s="60">
        <v>0</v>
      </c>
      <c r="DW307" s="74">
        <v>0</v>
      </c>
      <c r="DX307" s="74">
        <v>0</v>
      </c>
      <c r="DY307" s="74">
        <v>0</v>
      </c>
      <c r="DZ307" s="74">
        <v>0</v>
      </c>
      <c r="EA307" s="74">
        <v>0</v>
      </c>
      <c r="EB307" s="74">
        <v>0</v>
      </c>
      <c r="EC307" s="74">
        <v>0</v>
      </c>
      <c r="ED307" s="74">
        <v>0</v>
      </c>
      <c r="EE307" s="74">
        <v>0</v>
      </c>
      <c r="EF307" s="74">
        <v>0</v>
      </c>
      <c r="EG307" s="74">
        <v>0</v>
      </c>
      <c r="EH307" s="74">
        <v>0</v>
      </c>
      <c r="EI307" s="8">
        <f>Table2[[#This Row],[Total Industrial Employees FY20]]+Table2[[#This Row],[Total Restaurant Employees FY20]]+Table2[[#This Row],[Total Retail Employees FY20]]+Table2[[#This Row],[Total Other Employees FY20]]</f>
        <v>0</v>
      </c>
      <c r="EJ307" s="8">
        <f>Table2[[#This Row],[Number of Industrial Employees Earning More than Living Wage FY20]]+Table2[[#This Row],[Number of Restaurant Employees Earning More than Living Wage FY20]]+Table2[[#This Row],[Number of Retail Employees Earning More than Living Wage FY20]]+Table2[[#This Row],[Number of Other Employees Earning More than Living Wage FY20]]</f>
        <v>0</v>
      </c>
      <c r="EK307" s="72">
        <v>0</v>
      </c>
    </row>
    <row r="308" spans="1:141" x14ac:dyDescent="0.25">
      <c r="A308" s="9">
        <v>93290</v>
      </c>
      <c r="B308" s="11" t="s">
        <v>328</v>
      </c>
      <c r="C308" s="11" t="s">
        <v>781</v>
      </c>
      <c r="D308" s="11" t="s">
        <v>1045</v>
      </c>
      <c r="E308" s="15">
        <v>34</v>
      </c>
      <c r="F308" s="7">
        <v>3556</v>
      </c>
      <c r="G308" s="7">
        <v>61</v>
      </c>
      <c r="H308" s="7">
        <v>19898</v>
      </c>
      <c r="I308" s="7">
        <v>12061</v>
      </c>
      <c r="J308" s="7">
        <v>541420</v>
      </c>
      <c r="K308" s="11" t="s">
        <v>1048</v>
      </c>
      <c r="L308" s="11" t="s">
        <v>1289</v>
      </c>
      <c r="M308" s="11" t="s">
        <v>1259</v>
      </c>
      <c r="N308" s="18">
        <v>2450000</v>
      </c>
      <c r="O308" s="11" t="s">
        <v>1658</v>
      </c>
      <c r="P308" s="8">
        <v>0</v>
      </c>
      <c r="Q308" s="8">
        <v>0</v>
      </c>
      <c r="R308" s="8">
        <v>11</v>
      </c>
      <c r="S308" s="8">
        <v>0</v>
      </c>
      <c r="T308" s="8">
        <v>0</v>
      </c>
      <c r="U308" s="8">
        <v>11</v>
      </c>
      <c r="V308" s="8">
        <v>11</v>
      </c>
      <c r="W308" s="8">
        <v>0</v>
      </c>
      <c r="X308" s="8">
        <v>0</v>
      </c>
      <c r="Y308" s="8">
        <v>0</v>
      </c>
      <c r="Z308" s="8">
        <v>15</v>
      </c>
      <c r="AA308" s="19">
        <v>0</v>
      </c>
      <c r="AB308" s="8">
        <v>0</v>
      </c>
      <c r="AC308" s="8">
        <v>0</v>
      </c>
      <c r="AD308" s="8">
        <v>0</v>
      </c>
      <c r="AE308" s="8">
        <v>0</v>
      </c>
      <c r="AF308" s="8">
        <v>100</v>
      </c>
      <c r="AG308" s="8" t="s">
        <v>1686</v>
      </c>
      <c r="AH308" s="8" t="s">
        <v>1687</v>
      </c>
      <c r="AI308" s="60">
        <v>27.023499999999999</v>
      </c>
      <c r="AJ308" s="60">
        <v>138.84960000000001</v>
      </c>
      <c r="AK308" s="60">
        <v>141.9402</v>
      </c>
      <c r="AL308" s="60">
        <f>Table2[[#This Row],[Company Direct Land Through FY20]]+Table2[[#This Row],[Company Direct Land FY20 and After]]</f>
        <v>280.78980000000001</v>
      </c>
      <c r="AM308" s="60">
        <v>21.5916</v>
      </c>
      <c r="AN308" s="60">
        <v>123.1816</v>
      </c>
      <c r="AO308" s="60">
        <v>113.4098</v>
      </c>
      <c r="AP308" s="60">
        <f>Table2[[#This Row],[Company Direct Building Through FY20]]+Table2[[#This Row],[Company Direct Building FY20 and After]]</f>
        <v>236.59140000000002</v>
      </c>
      <c r="AQ308" s="60">
        <v>0</v>
      </c>
      <c r="AR308" s="60">
        <v>36.712899999999998</v>
      </c>
      <c r="AS308" s="60">
        <v>0</v>
      </c>
      <c r="AT308" s="60">
        <f>Table2[[#This Row],[Mortgage Recording Tax Through FY20]]+Table2[[#This Row],[Mortgage Recording Tax FY20 and After]]</f>
        <v>36.712899999999998</v>
      </c>
      <c r="AU308" s="60">
        <v>23.783200000000001</v>
      </c>
      <c r="AV308" s="60">
        <v>123.0428</v>
      </c>
      <c r="AW308" s="60">
        <v>124.9204</v>
      </c>
      <c r="AX308" s="60">
        <f>Table2[[#This Row],[Pilot Savings Through FY20]]+Table2[[#This Row],[Pilot Savings FY20 and After]]</f>
        <v>247.9632</v>
      </c>
      <c r="AY308" s="60">
        <v>0</v>
      </c>
      <c r="AZ308" s="60">
        <v>36.712899999999998</v>
      </c>
      <c r="BA308" s="60">
        <v>0</v>
      </c>
      <c r="BB308" s="60">
        <f>Table2[[#This Row],[Mortgage Recording Tax Exemption Through FY20]]+Table2[[#This Row],[Indirect and Induced Land FY20]]</f>
        <v>47.443599999999996</v>
      </c>
      <c r="BC308" s="60">
        <v>10.730700000000001</v>
      </c>
      <c r="BD308" s="60">
        <v>150.17490000000001</v>
      </c>
      <c r="BE308" s="60">
        <v>56.362900000000003</v>
      </c>
      <c r="BF308" s="60">
        <f>Table2[[#This Row],[Indirect and Induced Land Through FY20]]+Table2[[#This Row],[Indirect and Induced Land FY20 and After]]</f>
        <v>206.5378</v>
      </c>
      <c r="BG308" s="60">
        <v>38.045200000000001</v>
      </c>
      <c r="BH308" s="60">
        <v>532.43790000000001</v>
      </c>
      <c r="BI308" s="60">
        <v>199.8314</v>
      </c>
      <c r="BJ308" s="60">
        <f>Table2[[#This Row],[Indirect and Induced Building Through FY20]]+Table2[[#This Row],[Indirect and Induced Building FY20 and After]]</f>
        <v>732.26930000000004</v>
      </c>
      <c r="BK308" s="60">
        <v>73.607799999999997</v>
      </c>
      <c r="BL308" s="60">
        <v>821.60119999999995</v>
      </c>
      <c r="BM308" s="60">
        <v>386.62389999999999</v>
      </c>
      <c r="BN308" s="60">
        <f>Table2[[#This Row],[TOTAL Real Property Related Taxes Through FY20]]+Table2[[#This Row],[TOTAL Real Property Related Taxes FY20 and After]]</f>
        <v>1208.2250999999999</v>
      </c>
      <c r="BO308" s="60">
        <v>73.509399999999999</v>
      </c>
      <c r="BP308" s="60">
        <v>1244.6339</v>
      </c>
      <c r="BQ308" s="60">
        <v>386.10669999999999</v>
      </c>
      <c r="BR308" s="60">
        <f>Table2[[#This Row],[Company Direct Through FY20]]+Table2[[#This Row],[Company Direct FY20 and After]]</f>
        <v>1630.7406000000001</v>
      </c>
      <c r="BS308" s="60">
        <v>0</v>
      </c>
      <c r="BT308" s="60">
        <v>3.9441999999999999</v>
      </c>
      <c r="BU308" s="60">
        <v>0</v>
      </c>
      <c r="BV308" s="60">
        <f>Table2[[#This Row],[Sales Tax Exemption Through FY20]]+Table2[[#This Row],[Sales Tax Exemption FY20 and After]]</f>
        <v>3.9441999999999999</v>
      </c>
      <c r="BW308" s="60">
        <v>0</v>
      </c>
      <c r="BX308" s="60">
        <v>0</v>
      </c>
      <c r="BY308" s="60">
        <v>0</v>
      </c>
      <c r="BZ308" s="60">
        <f>Table2[[#This Row],[Energy Tax Savings Through FY20]]+Table2[[#This Row],[Energy Tax Savings FY20 and After]]</f>
        <v>0</v>
      </c>
      <c r="CA308" s="60">
        <v>0</v>
      </c>
      <c r="CB308" s="60">
        <v>0</v>
      </c>
      <c r="CC308" s="60">
        <v>0</v>
      </c>
      <c r="CD308" s="60">
        <f>Table2[[#This Row],[Tax Exempt Bond Savings Through FY20]]+Table2[[#This Row],[Tax Exempt Bond Savings FY20 and After]]</f>
        <v>0</v>
      </c>
      <c r="CE308" s="60">
        <v>48.573399999999999</v>
      </c>
      <c r="CF308" s="60">
        <v>848.15620000000001</v>
      </c>
      <c r="CG308" s="60">
        <v>255.13140000000001</v>
      </c>
      <c r="CH308" s="60">
        <f>Table2[[#This Row],[Indirect and Induced Through FY20]]+Table2[[#This Row],[Indirect and Induced FY20 and After]]</f>
        <v>1103.2876000000001</v>
      </c>
      <c r="CI308" s="60">
        <v>122.08280000000001</v>
      </c>
      <c r="CJ308" s="60">
        <v>2088.8458999999998</v>
      </c>
      <c r="CK308" s="60">
        <v>641.23810000000003</v>
      </c>
      <c r="CL308" s="60">
        <f>Table2[[#This Row],[TOTAL Income Consumption Use Taxes Through FY20]]+Table2[[#This Row],[TOTAL Income Consumption Use Taxes FY20 and After]]</f>
        <v>2730.0839999999998</v>
      </c>
      <c r="CM308" s="60">
        <v>23.783200000000001</v>
      </c>
      <c r="CN308" s="60">
        <v>163.69990000000001</v>
      </c>
      <c r="CO308" s="60">
        <v>124.9204</v>
      </c>
      <c r="CP308" s="60">
        <f>Table2[[#This Row],[Assistance Provided Through FY20]]+Table2[[#This Row],[Assistance Provided FY20 and After]]</f>
        <v>288.62030000000004</v>
      </c>
      <c r="CQ308" s="60">
        <v>0</v>
      </c>
      <c r="CR308" s="60">
        <v>0</v>
      </c>
      <c r="CS308" s="60">
        <v>0</v>
      </c>
      <c r="CT308" s="60">
        <f>Table2[[#This Row],[Recapture Cancellation Reduction Amount Through FY20]]+Table2[[#This Row],[Recapture Cancellation Reduction Amount FY20 and After]]</f>
        <v>0</v>
      </c>
      <c r="CU308" s="60">
        <v>0</v>
      </c>
      <c r="CV308" s="60">
        <v>0</v>
      </c>
      <c r="CW308" s="60">
        <v>0</v>
      </c>
      <c r="CX308" s="60">
        <f>Table2[[#This Row],[Penalty Paid Through FY20]]+Table2[[#This Row],[Penalty Paid FY20 and After]]</f>
        <v>0</v>
      </c>
      <c r="CY308" s="60">
        <v>23.783200000000001</v>
      </c>
      <c r="CZ308" s="60">
        <v>163.69990000000001</v>
      </c>
      <c r="DA308" s="60">
        <v>124.9204</v>
      </c>
      <c r="DB308" s="60">
        <f>Table2[[#This Row],[TOTAL Assistance Net of Recapture Penalties Through FY20]]+Table2[[#This Row],[TOTAL Assistance Net of Recapture Penalties FY20 and After]]</f>
        <v>288.62030000000004</v>
      </c>
      <c r="DC308" s="60">
        <v>122.1245</v>
      </c>
      <c r="DD308" s="60">
        <v>1543.3779999999999</v>
      </c>
      <c r="DE308" s="60">
        <v>641.45669999999996</v>
      </c>
      <c r="DF308" s="60">
        <f>Table2[[#This Row],[Company Direct Tax Revenue Before Assistance Through FY20]]+Table2[[#This Row],[Company Direct Tax Revenue Before Assistance FY20 and After]]</f>
        <v>2184.8346999999999</v>
      </c>
      <c r="DG308" s="60">
        <v>97.349299999999999</v>
      </c>
      <c r="DH308" s="60">
        <v>1530.769</v>
      </c>
      <c r="DI308" s="60">
        <v>511.32569999999998</v>
      </c>
      <c r="DJ308" s="60">
        <f>Table2[[#This Row],[Indirect and Induced Tax Revenues FY20 and After]]+Table2[[#This Row],[Indirect and Induced Tax Revenues Through FY20]]</f>
        <v>2042.0947000000001</v>
      </c>
      <c r="DK308" s="60">
        <v>219.47380000000001</v>
      </c>
      <c r="DL308" s="60">
        <v>3074.1469999999999</v>
      </c>
      <c r="DM308" s="60">
        <v>1152.7824000000001</v>
      </c>
      <c r="DN308" s="60">
        <f>Table2[[#This Row],[TOTAL Tax Revenues Before Assistance FY20 and After]]+Table2[[#This Row],[TOTAL Tax Revenues Before Assistance Through FY20]]</f>
        <v>4226.9294</v>
      </c>
      <c r="DO308" s="60">
        <v>195.69059999999999</v>
      </c>
      <c r="DP308" s="60">
        <v>2910.4470999999999</v>
      </c>
      <c r="DQ308" s="60">
        <v>1027.8620000000001</v>
      </c>
      <c r="DR308" s="60">
        <f>Table2[[#This Row],[TOTAL Tax Revenues Net of Assistance Recapture and Penalty Through FY20]]+Table2[[#This Row],[TOTAL Tax Revenues Net of Assistance Recapture and Penalty FY20 and After]]</f>
        <v>3938.3090999999999</v>
      </c>
      <c r="DS308" s="60">
        <v>0</v>
      </c>
      <c r="DT308" s="60">
        <v>0</v>
      </c>
      <c r="DU308" s="60">
        <v>15</v>
      </c>
      <c r="DV308" s="60">
        <v>0</v>
      </c>
      <c r="DW308" s="74">
        <v>11</v>
      </c>
      <c r="DX308" s="74">
        <v>0</v>
      </c>
      <c r="DY308" s="74">
        <v>0</v>
      </c>
      <c r="DZ308" s="74">
        <v>0</v>
      </c>
      <c r="EA308" s="74">
        <v>11</v>
      </c>
      <c r="EB308" s="74">
        <v>0</v>
      </c>
      <c r="EC308" s="74">
        <v>0</v>
      </c>
      <c r="ED308" s="74">
        <v>0</v>
      </c>
      <c r="EE308" s="74">
        <v>100</v>
      </c>
      <c r="EF308" s="74">
        <v>0</v>
      </c>
      <c r="EG308" s="74">
        <v>0</v>
      </c>
      <c r="EH308" s="74">
        <v>0</v>
      </c>
      <c r="EI308" s="8">
        <f>Table2[[#This Row],[Total Industrial Employees FY20]]+Table2[[#This Row],[Total Restaurant Employees FY20]]+Table2[[#This Row],[Total Retail Employees FY20]]+Table2[[#This Row],[Total Other Employees FY20]]</f>
        <v>11</v>
      </c>
      <c r="EJ308" s="8">
        <f>Table2[[#This Row],[Number of Industrial Employees Earning More than Living Wage FY20]]+Table2[[#This Row],[Number of Restaurant Employees Earning More than Living Wage FY20]]+Table2[[#This Row],[Number of Retail Employees Earning More than Living Wage FY20]]+Table2[[#This Row],[Number of Other Employees Earning More than Living Wage FY20]]</f>
        <v>11</v>
      </c>
      <c r="EK308" s="72">
        <f>Table2[[#This Row],[Total Employees Earning More than Living Wage FY20]]/Table2[[#This Row],[Total Jobs FY20]]</f>
        <v>1</v>
      </c>
    </row>
    <row r="309" spans="1:141" x14ac:dyDescent="0.25">
      <c r="A309" s="9">
        <v>92790</v>
      </c>
      <c r="B309" s="11" t="s">
        <v>247</v>
      </c>
      <c r="C309" s="11" t="s">
        <v>701</v>
      </c>
      <c r="D309" s="11" t="s">
        <v>1045</v>
      </c>
      <c r="E309" s="15">
        <v>26</v>
      </c>
      <c r="F309" s="7">
        <v>1209</v>
      </c>
      <c r="G309" s="7">
        <v>4</v>
      </c>
      <c r="H309" s="7">
        <v>18505</v>
      </c>
      <c r="I309" s="7">
        <v>17300</v>
      </c>
      <c r="J309" s="7">
        <v>323111</v>
      </c>
      <c r="K309" s="11" t="s">
        <v>1048</v>
      </c>
      <c r="L309" s="11" t="s">
        <v>1185</v>
      </c>
      <c r="M309" s="11" t="s">
        <v>1180</v>
      </c>
      <c r="N309" s="18">
        <v>2150000</v>
      </c>
      <c r="O309" s="11" t="s">
        <v>1658</v>
      </c>
      <c r="P309" s="8">
        <v>4</v>
      </c>
      <c r="Q309" s="8">
        <v>0</v>
      </c>
      <c r="R309" s="8">
        <v>4</v>
      </c>
      <c r="S309" s="8">
        <v>0</v>
      </c>
      <c r="T309" s="8">
        <v>0</v>
      </c>
      <c r="U309" s="8">
        <v>8</v>
      </c>
      <c r="V309" s="8">
        <v>6</v>
      </c>
      <c r="W309" s="8">
        <v>0</v>
      </c>
      <c r="X309" s="8">
        <v>0</v>
      </c>
      <c r="Y309" s="8">
        <v>0</v>
      </c>
      <c r="Z309" s="8">
        <v>6</v>
      </c>
      <c r="AA309" s="19">
        <v>0</v>
      </c>
      <c r="AB309" s="8">
        <v>0</v>
      </c>
      <c r="AC309" s="8">
        <v>0</v>
      </c>
      <c r="AD309" s="8">
        <v>0</v>
      </c>
      <c r="AE309" s="8">
        <v>0</v>
      </c>
      <c r="AF309" s="8">
        <v>100</v>
      </c>
      <c r="AG309" s="8" t="s">
        <v>1687</v>
      </c>
      <c r="AH309" s="8" t="s">
        <v>1687</v>
      </c>
      <c r="AI309" s="60">
        <v>19.724599999999999</v>
      </c>
      <c r="AJ309" s="60">
        <v>188.22640000000001</v>
      </c>
      <c r="AK309" s="60">
        <v>44.211199999999998</v>
      </c>
      <c r="AL309" s="60">
        <f>Table2[[#This Row],[Company Direct Land Through FY20]]+Table2[[#This Row],[Company Direct Land FY20 and After]]</f>
        <v>232.4376</v>
      </c>
      <c r="AM309" s="60">
        <v>10.5474</v>
      </c>
      <c r="AN309" s="60">
        <v>299.16329999999999</v>
      </c>
      <c r="AO309" s="60">
        <v>23.641300000000001</v>
      </c>
      <c r="AP309" s="60">
        <f>Table2[[#This Row],[Company Direct Building Through FY20]]+Table2[[#This Row],[Company Direct Building FY20 and After]]</f>
        <v>322.80459999999999</v>
      </c>
      <c r="AQ309" s="60">
        <v>0</v>
      </c>
      <c r="AR309" s="60">
        <v>21.053999999999998</v>
      </c>
      <c r="AS309" s="60">
        <v>0</v>
      </c>
      <c r="AT309" s="60">
        <f>Table2[[#This Row],[Mortgage Recording Tax Through FY20]]+Table2[[#This Row],[Mortgage Recording Tax FY20 and After]]</f>
        <v>21.053999999999998</v>
      </c>
      <c r="AU309" s="60">
        <v>4.7310999999999996</v>
      </c>
      <c r="AV309" s="60">
        <v>168.9091</v>
      </c>
      <c r="AW309" s="60">
        <v>10.6045</v>
      </c>
      <c r="AX309" s="60">
        <f>Table2[[#This Row],[Pilot Savings Through FY20]]+Table2[[#This Row],[Pilot Savings FY20 and After]]</f>
        <v>179.5136</v>
      </c>
      <c r="AY309" s="60">
        <v>0</v>
      </c>
      <c r="AZ309" s="60">
        <v>21.053999999999998</v>
      </c>
      <c r="BA309" s="60">
        <v>0</v>
      </c>
      <c r="BB309" s="60">
        <f>Table2[[#This Row],[Mortgage Recording Tax Exemption Through FY20]]+Table2[[#This Row],[Indirect and Induced Land FY20]]</f>
        <v>25.123899999999999</v>
      </c>
      <c r="BC309" s="60">
        <v>4.0698999999999996</v>
      </c>
      <c r="BD309" s="60">
        <v>94.051500000000004</v>
      </c>
      <c r="BE309" s="60">
        <v>9.1221999999999994</v>
      </c>
      <c r="BF309" s="60">
        <f>Table2[[#This Row],[Indirect and Induced Land Through FY20]]+Table2[[#This Row],[Indirect and Induced Land FY20 and After]]</f>
        <v>103.1737</v>
      </c>
      <c r="BG309" s="60">
        <v>14.4297</v>
      </c>
      <c r="BH309" s="60">
        <v>333.4556</v>
      </c>
      <c r="BI309" s="60">
        <v>32.342799999999997</v>
      </c>
      <c r="BJ309" s="60">
        <f>Table2[[#This Row],[Indirect and Induced Building Through FY20]]+Table2[[#This Row],[Indirect and Induced Building FY20 and After]]</f>
        <v>365.79840000000002</v>
      </c>
      <c r="BK309" s="60">
        <v>44.040500000000002</v>
      </c>
      <c r="BL309" s="60">
        <v>745.98770000000002</v>
      </c>
      <c r="BM309" s="60">
        <v>98.712999999999994</v>
      </c>
      <c r="BN309" s="60">
        <f>Table2[[#This Row],[TOTAL Real Property Related Taxes Through FY20]]+Table2[[#This Row],[TOTAL Real Property Related Taxes FY20 and After]]</f>
        <v>844.70069999999998</v>
      </c>
      <c r="BO309" s="60">
        <v>39.701599999999999</v>
      </c>
      <c r="BP309" s="60">
        <v>1037.8661999999999</v>
      </c>
      <c r="BQ309" s="60">
        <v>88.988</v>
      </c>
      <c r="BR309" s="60">
        <f>Table2[[#This Row],[Company Direct Through FY20]]+Table2[[#This Row],[Company Direct FY20 and After]]</f>
        <v>1126.8542</v>
      </c>
      <c r="BS309" s="60">
        <v>0</v>
      </c>
      <c r="BT309" s="60">
        <v>1.895</v>
      </c>
      <c r="BU309" s="60">
        <v>0</v>
      </c>
      <c r="BV309" s="60">
        <f>Table2[[#This Row],[Sales Tax Exemption Through FY20]]+Table2[[#This Row],[Sales Tax Exemption FY20 and After]]</f>
        <v>1.895</v>
      </c>
      <c r="BW309" s="60">
        <v>0</v>
      </c>
      <c r="BX309" s="60">
        <v>0</v>
      </c>
      <c r="BY309" s="60">
        <v>0</v>
      </c>
      <c r="BZ309" s="60">
        <f>Table2[[#This Row],[Energy Tax Savings Through FY20]]+Table2[[#This Row],[Energy Tax Savings FY20 and After]]</f>
        <v>0</v>
      </c>
      <c r="CA309" s="60">
        <v>0</v>
      </c>
      <c r="CB309" s="60">
        <v>0</v>
      </c>
      <c r="CC309" s="60">
        <v>0</v>
      </c>
      <c r="CD309" s="60">
        <f>Table2[[#This Row],[Tax Exempt Bond Savings Through FY20]]+Table2[[#This Row],[Tax Exempt Bond Savings FY20 and After]]</f>
        <v>0</v>
      </c>
      <c r="CE309" s="60">
        <v>18.422899999999998</v>
      </c>
      <c r="CF309" s="60">
        <v>556.47149999999999</v>
      </c>
      <c r="CG309" s="60">
        <v>41.293599999999998</v>
      </c>
      <c r="CH309" s="60">
        <f>Table2[[#This Row],[Indirect and Induced Through FY20]]+Table2[[#This Row],[Indirect and Induced FY20 and After]]</f>
        <v>597.76509999999996</v>
      </c>
      <c r="CI309" s="60">
        <v>58.124499999999998</v>
      </c>
      <c r="CJ309" s="60">
        <v>1592.4427000000001</v>
      </c>
      <c r="CK309" s="60">
        <v>130.2816</v>
      </c>
      <c r="CL309" s="60">
        <f>Table2[[#This Row],[TOTAL Income Consumption Use Taxes Through FY20]]+Table2[[#This Row],[TOTAL Income Consumption Use Taxes FY20 and After]]</f>
        <v>1722.7243000000001</v>
      </c>
      <c r="CM309" s="60">
        <v>4.7310999999999996</v>
      </c>
      <c r="CN309" s="60">
        <v>191.85810000000001</v>
      </c>
      <c r="CO309" s="60">
        <v>10.6045</v>
      </c>
      <c r="CP309" s="60">
        <f>Table2[[#This Row],[Assistance Provided Through FY20]]+Table2[[#This Row],[Assistance Provided FY20 and After]]</f>
        <v>202.46260000000001</v>
      </c>
      <c r="CQ309" s="60">
        <v>0</v>
      </c>
      <c r="CR309" s="60">
        <v>0</v>
      </c>
      <c r="CS309" s="60">
        <v>0</v>
      </c>
      <c r="CT309" s="60">
        <f>Table2[[#This Row],[Recapture Cancellation Reduction Amount Through FY20]]+Table2[[#This Row],[Recapture Cancellation Reduction Amount FY20 and After]]</f>
        <v>0</v>
      </c>
      <c r="CU309" s="60">
        <v>0</v>
      </c>
      <c r="CV309" s="60">
        <v>0</v>
      </c>
      <c r="CW309" s="60">
        <v>0</v>
      </c>
      <c r="CX309" s="60">
        <f>Table2[[#This Row],[Penalty Paid Through FY20]]+Table2[[#This Row],[Penalty Paid FY20 and After]]</f>
        <v>0</v>
      </c>
      <c r="CY309" s="60">
        <v>4.7310999999999996</v>
      </c>
      <c r="CZ309" s="60">
        <v>191.85810000000001</v>
      </c>
      <c r="DA309" s="60">
        <v>10.6045</v>
      </c>
      <c r="DB309" s="60">
        <f>Table2[[#This Row],[TOTAL Assistance Net of Recapture Penalties Through FY20]]+Table2[[#This Row],[TOTAL Assistance Net of Recapture Penalties FY20 and After]]</f>
        <v>202.46260000000001</v>
      </c>
      <c r="DC309" s="60">
        <v>69.973600000000005</v>
      </c>
      <c r="DD309" s="60">
        <v>1546.3099</v>
      </c>
      <c r="DE309" s="60">
        <v>156.84049999999999</v>
      </c>
      <c r="DF309" s="60">
        <f>Table2[[#This Row],[Company Direct Tax Revenue Before Assistance Through FY20]]+Table2[[#This Row],[Company Direct Tax Revenue Before Assistance FY20 and After]]</f>
        <v>1703.1504</v>
      </c>
      <c r="DG309" s="60">
        <v>36.922499999999999</v>
      </c>
      <c r="DH309" s="60">
        <v>983.97860000000003</v>
      </c>
      <c r="DI309" s="60">
        <v>82.758600000000001</v>
      </c>
      <c r="DJ309" s="60">
        <f>Table2[[#This Row],[Indirect and Induced Tax Revenues FY20 and After]]+Table2[[#This Row],[Indirect and Induced Tax Revenues Through FY20]]</f>
        <v>1066.7372</v>
      </c>
      <c r="DK309" s="60">
        <v>106.8961</v>
      </c>
      <c r="DL309" s="60">
        <v>2530.2885000000001</v>
      </c>
      <c r="DM309" s="60">
        <v>239.59909999999999</v>
      </c>
      <c r="DN309" s="60">
        <f>Table2[[#This Row],[TOTAL Tax Revenues Before Assistance FY20 and After]]+Table2[[#This Row],[TOTAL Tax Revenues Before Assistance Through FY20]]</f>
        <v>2769.8876</v>
      </c>
      <c r="DO309" s="60">
        <v>102.16500000000001</v>
      </c>
      <c r="DP309" s="60">
        <v>2338.4304000000002</v>
      </c>
      <c r="DQ309" s="60">
        <v>228.99459999999999</v>
      </c>
      <c r="DR309" s="60">
        <f>Table2[[#This Row],[TOTAL Tax Revenues Net of Assistance Recapture and Penalty Through FY20]]+Table2[[#This Row],[TOTAL Tax Revenues Net of Assistance Recapture and Penalty FY20 and After]]</f>
        <v>2567.4250000000002</v>
      </c>
      <c r="DS309" s="60">
        <v>0</v>
      </c>
      <c r="DT309" s="60">
        <v>0</v>
      </c>
      <c r="DU309" s="60">
        <v>0</v>
      </c>
      <c r="DV309" s="60">
        <v>0</v>
      </c>
      <c r="DW309" s="74">
        <v>0</v>
      </c>
      <c r="DX309" s="74">
        <v>0</v>
      </c>
      <c r="DY309" s="74">
        <v>0</v>
      </c>
      <c r="DZ309" s="74">
        <v>0</v>
      </c>
      <c r="EA309" s="74">
        <v>0</v>
      </c>
      <c r="EB309" s="74">
        <v>0</v>
      </c>
      <c r="EC309" s="74">
        <v>0</v>
      </c>
      <c r="ED309" s="74">
        <v>0</v>
      </c>
      <c r="EE309" s="74">
        <v>0</v>
      </c>
      <c r="EF309" s="74">
        <v>0</v>
      </c>
      <c r="EG309" s="74">
        <v>0</v>
      </c>
      <c r="EH309" s="74">
        <v>0</v>
      </c>
      <c r="EI309" s="8">
        <f>Table2[[#This Row],[Total Industrial Employees FY20]]+Table2[[#This Row],[Total Restaurant Employees FY20]]+Table2[[#This Row],[Total Retail Employees FY20]]+Table2[[#This Row],[Total Other Employees FY20]]</f>
        <v>0</v>
      </c>
      <c r="EJ309" s="8">
        <f>Table2[[#This Row],[Number of Industrial Employees Earning More than Living Wage FY20]]+Table2[[#This Row],[Number of Restaurant Employees Earning More than Living Wage FY20]]+Table2[[#This Row],[Number of Retail Employees Earning More than Living Wage FY20]]+Table2[[#This Row],[Number of Other Employees Earning More than Living Wage FY20]]</f>
        <v>0</v>
      </c>
      <c r="EK309" s="72">
        <v>0</v>
      </c>
    </row>
    <row r="310" spans="1:141" x14ac:dyDescent="0.25">
      <c r="A310" s="9">
        <v>94120</v>
      </c>
      <c r="B310" s="11" t="s">
        <v>517</v>
      </c>
      <c r="C310" s="11" t="s">
        <v>966</v>
      </c>
      <c r="D310" s="11" t="s">
        <v>1043</v>
      </c>
      <c r="E310" s="15">
        <v>13</v>
      </c>
      <c r="F310" s="7">
        <v>3857</v>
      </c>
      <c r="G310" s="7">
        <v>16</v>
      </c>
      <c r="H310" s="7">
        <v>37510</v>
      </c>
      <c r="I310" s="7">
        <v>36856</v>
      </c>
      <c r="J310" s="7">
        <v>321911</v>
      </c>
      <c r="K310" s="11" t="s">
        <v>1048</v>
      </c>
      <c r="L310" s="11" t="s">
        <v>1545</v>
      </c>
      <c r="M310" s="11" t="s">
        <v>1546</v>
      </c>
      <c r="N310" s="18">
        <v>8300720</v>
      </c>
      <c r="O310" s="11" t="s">
        <v>1662</v>
      </c>
      <c r="P310" s="8">
        <v>0</v>
      </c>
      <c r="Q310" s="8">
        <v>0</v>
      </c>
      <c r="R310" s="8">
        <v>15</v>
      </c>
      <c r="S310" s="8">
        <v>0</v>
      </c>
      <c r="T310" s="8">
        <v>0</v>
      </c>
      <c r="U310" s="8">
        <v>15</v>
      </c>
      <c r="V310" s="8">
        <v>15</v>
      </c>
      <c r="W310" s="8">
        <v>0</v>
      </c>
      <c r="X310" s="8">
        <v>0</v>
      </c>
      <c r="Y310" s="8">
        <v>11</v>
      </c>
      <c r="Z310" s="8">
        <v>9</v>
      </c>
      <c r="AA310" s="19">
        <v>0</v>
      </c>
      <c r="AB310" s="8">
        <v>0</v>
      </c>
      <c r="AC310" s="8">
        <v>0</v>
      </c>
      <c r="AD310" s="8">
        <v>0</v>
      </c>
      <c r="AE310" s="8">
        <v>0</v>
      </c>
      <c r="AF310" s="8">
        <v>93.333333333333329</v>
      </c>
      <c r="AG310" s="8" t="s">
        <v>1687</v>
      </c>
      <c r="AH310" s="8" t="s">
        <v>1687</v>
      </c>
      <c r="AI310" s="60">
        <v>44.131399999999999</v>
      </c>
      <c r="AJ310" s="60">
        <v>88.850499999999997</v>
      </c>
      <c r="AK310" s="60">
        <v>607.02790000000005</v>
      </c>
      <c r="AL310" s="60">
        <f>Table2[[#This Row],[Company Direct Land Through FY20]]+Table2[[#This Row],[Company Direct Land FY20 and After]]</f>
        <v>695.87840000000006</v>
      </c>
      <c r="AM310" s="60">
        <v>81.958399999999997</v>
      </c>
      <c r="AN310" s="60">
        <v>369.9545</v>
      </c>
      <c r="AO310" s="60">
        <v>1127.3378</v>
      </c>
      <c r="AP310" s="60">
        <f>Table2[[#This Row],[Company Direct Building Through FY20]]+Table2[[#This Row],[Company Direct Building FY20 and After]]</f>
        <v>1497.2923000000001</v>
      </c>
      <c r="AQ310" s="60">
        <v>0</v>
      </c>
      <c r="AR310" s="60">
        <v>0</v>
      </c>
      <c r="AS310" s="60">
        <v>0</v>
      </c>
      <c r="AT310" s="60">
        <f>Table2[[#This Row],[Mortgage Recording Tax Through FY20]]+Table2[[#This Row],[Mortgage Recording Tax FY20 and After]]</f>
        <v>0</v>
      </c>
      <c r="AU310" s="60">
        <v>117.7456</v>
      </c>
      <c r="AV310" s="60">
        <v>284.73289999999997</v>
      </c>
      <c r="AW310" s="60">
        <v>1619.5913</v>
      </c>
      <c r="AX310" s="60">
        <f>Table2[[#This Row],[Pilot Savings Through FY20]]+Table2[[#This Row],[Pilot Savings FY20 and After]]</f>
        <v>1904.3242</v>
      </c>
      <c r="AY310" s="60">
        <v>0</v>
      </c>
      <c r="AZ310" s="60">
        <v>0</v>
      </c>
      <c r="BA310" s="60">
        <v>0</v>
      </c>
      <c r="BB310" s="60">
        <f>Table2[[#This Row],[Mortgage Recording Tax Exemption Through FY20]]+Table2[[#This Row],[Indirect and Induced Land FY20]]</f>
        <v>9.9168000000000003</v>
      </c>
      <c r="BC310" s="60">
        <v>9.9168000000000003</v>
      </c>
      <c r="BD310" s="60">
        <v>33.698900000000002</v>
      </c>
      <c r="BE310" s="60">
        <v>136.40459999999999</v>
      </c>
      <c r="BF310" s="60">
        <f>Table2[[#This Row],[Indirect and Induced Land Through FY20]]+Table2[[#This Row],[Indirect and Induced Land FY20 and After]]</f>
        <v>170.1035</v>
      </c>
      <c r="BG310" s="60">
        <v>35.159700000000001</v>
      </c>
      <c r="BH310" s="60">
        <v>119.4781</v>
      </c>
      <c r="BI310" s="60">
        <v>483.62310000000002</v>
      </c>
      <c r="BJ310" s="60">
        <f>Table2[[#This Row],[Indirect and Induced Building Through FY20]]+Table2[[#This Row],[Indirect and Induced Building FY20 and After]]</f>
        <v>603.10120000000006</v>
      </c>
      <c r="BK310" s="60">
        <v>53.420699999999997</v>
      </c>
      <c r="BL310" s="60">
        <v>327.2491</v>
      </c>
      <c r="BM310" s="60">
        <v>734.8021</v>
      </c>
      <c r="BN310" s="60">
        <f>Table2[[#This Row],[TOTAL Real Property Related Taxes Through FY20]]+Table2[[#This Row],[TOTAL Real Property Related Taxes FY20 and After]]</f>
        <v>1062.0511999999999</v>
      </c>
      <c r="BO310" s="60">
        <v>130.19720000000001</v>
      </c>
      <c r="BP310" s="60">
        <v>465.45159999999998</v>
      </c>
      <c r="BQ310" s="60">
        <v>1790.8642</v>
      </c>
      <c r="BR310" s="60">
        <f>Table2[[#This Row],[Company Direct Through FY20]]+Table2[[#This Row],[Company Direct FY20 and After]]</f>
        <v>2256.3157999999999</v>
      </c>
      <c r="BS310" s="60">
        <v>0</v>
      </c>
      <c r="BT310" s="60">
        <v>0.43309999999999998</v>
      </c>
      <c r="BU310" s="60">
        <v>0</v>
      </c>
      <c r="BV310" s="60">
        <f>Table2[[#This Row],[Sales Tax Exemption Through FY20]]+Table2[[#This Row],[Sales Tax Exemption FY20 and After]]</f>
        <v>0.43309999999999998</v>
      </c>
      <c r="BW310" s="60">
        <v>0</v>
      </c>
      <c r="BX310" s="60">
        <v>0</v>
      </c>
      <c r="BY310" s="60">
        <v>0</v>
      </c>
      <c r="BZ310" s="60">
        <f>Table2[[#This Row],[Energy Tax Savings Through FY20]]+Table2[[#This Row],[Energy Tax Savings FY20 and After]]</f>
        <v>0</v>
      </c>
      <c r="CA310" s="60">
        <v>0</v>
      </c>
      <c r="CB310" s="60">
        <v>0</v>
      </c>
      <c r="CC310" s="60">
        <v>0</v>
      </c>
      <c r="CD310" s="60">
        <f>Table2[[#This Row],[Tax Exempt Bond Savings Through FY20]]+Table2[[#This Row],[Tax Exempt Bond Savings FY20 and After]]</f>
        <v>0</v>
      </c>
      <c r="CE310" s="60">
        <v>44.889400000000002</v>
      </c>
      <c r="CF310" s="60">
        <v>161.99889999999999</v>
      </c>
      <c r="CG310" s="60">
        <v>617.45270000000005</v>
      </c>
      <c r="CH310" s="60">
        <f>Table2[[#This Row],[Indirect and Induced Through FY20]]+Table2[[#This Row],[Indirect and Induced FY20 and After]]</f>
        <v>779.4516000000001</v>
      </c>
      <c r="CI310" s="60">
        <v>175.0866</v>
      </c>
      <c r="CJ310" s="60">
        <v>627.01739999999995</v>
      </c>
      <c r="CK310" s="60">
        <v>2408.3168999999998</v>
      </c>
      <c r="CL310" s="60">
        <f>Table2[[#This Row],[TOTAL Income Consumption Use Taxes Through FY20]]+Table2[[#This Row],[TOTAL Income Consumption Use Taxes FY20 and After]]</f>
        <v>3035.3342999999995</v>
      </c>
      <c r="CM310" s="60">
        <v>117.7456</v>
      </c>
      <c r="CN310" s="60">
        <v>285.166</v>
      </c>
      <c r="CO310" s="60">
        <v>1619.5913</v>
      </c>
      <c r="CP310" s="60">
        <f>Table2[[#This Row],[Assistance Provided Through FY20]]+Table2[[#This Row],[Assistance Provided FY20 and After]]</f>
        <v>1904.7573</v>
      </c>
      <c r="CQ310" s="60">
        <v>0</v>
      </c>
      <c r="CR310" s="60">
        <v>0</v>
      </c>
      <c r="CS310" s="60">
        <v>0</v>
      </c>
      <c r="CT310" s="60">
        <f>Table2[[#This Row],[Recapture Cancellation Reduction Amount Through FY20]]+Table2[[#This Row],[Recapture Cancellation Reduction Amount FY20 and After]]</f>
        <v>0</v>
      </c>
      <c r="CU310" s="60">
        <v>0</v>
      </c>
      <c r="CV310" s="60">
        <v>0</v>
      </c>
      <c r="CW310" s="60">
        <v>0</v>
      </c>
      <c r="CX310" s="60">
        <f>Table2[[#This Row],[Penalty Paid Through FY20]]+Table2[[#This Row],[Penalty Paid FY20 and After]]</f>
        <v>0</v>
      </c>
      <c r="CY310" s="60">
        <v>117.7456</v>
      </c>
      <c r="CZ310" s="60">
        <v>285.166</v>
      </c>
      <c r="DA310" s="60">
        <v>1619.5913</v>
      </c>
      <c r="DB310" s="60">
        <f>Table2[[#This Row],[TOTAL Assistance Net of Recapture Penalties Through FY20]]+Table2[[#This Row],[TOTAL Assistance Net of Recapture Penalties FY20 and After]]</f>
        <v>1904.7573</v>
      </c>
      <c r="DC310" s="60">
        <v>256.28699999999998</v>
      </c>
      <c r="DD310" s="60">
        <v>924.25660000000005</v>
      </c>
      <c r="DE310" s="60">
        <v>3525.2298999999998</v>
      </c>
      <c r="DF310" s="60">
        <f>Table2[[#This Row],[Company Direct Tax Revenue Before Assistance Through FY20]]+Table2[[#This Row],[Company Direct Tax Revenue Before Assistance FY20 and After]]</f>
        <v>4449.4865</v>
      </c>
      <c r="DG310" s="60">
        <v>89.965900000000005</v>
      </c>
      <c r="DH310" s="60">
        <v>315.17590000000001</v>
      </c>
      <c r="DI310" s="60">
        <v>1237.4803999999999</v>
      </c>
      <c r="DJ310" s="60">
        <f>Table2[[#This Row],[Indirect and Induced Tax Revenues FY20 and After]]+Table2[[#This Row],[Indirect and Induced Tax Revenues Through FY20]]</f>
        <v>1552.6562999999999</v>
      </c>
      <c r="DK310" s="60">
        <v>346.25290000000001</v>
      </c>
      <c r="DL310" s="60">
        <v>1239.4324999999999</v>
      </c>
      <c r="DM310" s="60">
        <v>4762.7102999999997</v>
      </c>
      <c r="DN310" s="60">
        <f>Table2[[#This Row],[TOTAL Tax Revenues Before Assistance FY20 and After]]+Table2[[#This Row],[TOTAL Tax Revenues Before Assistance Through FY20]]</f>
        <v>6002.1427999999996</v>
      </c>
      <c r="DO310" s="60">
        <v>228.50729999999999</v>
      </c>
      <c r="DP310" s="60">
        <v>954.26649999999995</v>
      </c>
      <c r="DQ310" s="60">
        <v>3143.1190000000001</v>
      </c>
      <c r="DR310" s="60">
        <f>Table2[[#This Row],[TOTAL Tax Revenues Net of Assistance Recapture and Penalty Through FY20]]+Table2[[#This Row],[TOTAL Tax Revenues Net of Assistance Recapture and Penalty FY20 and After]]</f>
        <v>4097.3855000000003</v>
      </c>
      <c r="DS310" s="60">
        <v>0</v>
      </c>
      <c r="DT310" s="60">
        <v>0</v>
      </c>
      <c r="DU310" s="60">
        <v>0</v>
      </c>
      <c r="DV310" s="60">
        <v>0</v>
      </c>
      <c r="DW310" s="74">
        <v>10</v>
      </c>
      <c r="DX310" s="74">
        <v>0</v>
      </c>
      <c r="DY310" s="74">
        <v>0</v>
      </c>
      <c r="DZ310" s="74">
        <v>5</v>
      </c>
      <c r="EA310" s="74">
        <v>10</v>
      </c>
      <c r="EB310" s="74">
        <v>0</v>
      </c>
      <c r="EC310" s="74">
        <v>0</v>
      </c>
      <c r="ED310" s="74">
        <v>5</v>
      </c>
      <c r="EE310" s="74">
        <v>100</v>
      </c>
      <c r="EF310" s="74">
        <v>0</v>
      </c>
      <c r="EG310" s="74">
        <v>0</v>
      </c>
      <c r="EH310" s="74">
        <v>100</v>
      </c>
      <c r="EI310" s="8">
        <f>Table2[[#This Row],[Total Industrial Employees FY20]]+Table2[[#This Row],[Total Restaurant Employees FY20]]+Table2[[#This Row],[Total Retail Employees FY20]]+Table2[[#This Row],[Total Other Employees FY20]]</f>
        <v>15</v>
      </c>
      <c r="EJ310" s="8">
        <f>Table2[[#This Row],[Number of Industrial Employees Earning More than Living Wage FY20]]+Table2[[#This Row],[Number of Restaurant Employees Earning More than Living Wage FY20]]+Table2[[#This Row],[Number of Retail Employees Earning More than Living Wage FY20]]+Table2[[#This Row],[Number of Other Employees Earning More than Living Wage FY20]]</f>
        <v>15</v>
      </c>
      <c r="EK310" s="72">
        <f>Table2[[#This Row],[Total Employees Earning More than Living Wage FY20]]/Table2[[#This Row],[Total Jobs FY20]]</f>
        <v>1</v>
      </c>
    </row>
    <row r="311" spans="1:141" x14ac:dyDescent="0.25">
      <c r="A311" s="9">
        <v>93917</v>
      </c>
      <c r="B311" s="11" t="s">
        <v>359</v>
      </c>
      <c r="C311" s="11" t="s">
        <v>812</v>
      </c>
      <c r="D311" s="11" t="s">
        <v>1044</v>
      </c>
      <c r="E311" s="15">
        <v>44</v>
      </c>
      <c r="F311" s="7">
        <v>6539</v>
      </c>
      <c r="G311" s="7">
        <v>48</v>
      </c>
      <c r="H311" s="7">
        <v>17392</v>
      </c>
      <c r="I311" s="7">
        <v>34859</v>
      </c>
      <c r="J311" s="7">
        <v>445110</v>
      </c>
      <c r="K311" s="11" t="s">
        <v>1309</v>
      </c>
      <c r="L311" s="11" t="s">
        <v>1328</v>
      </c>
      <c r="M311" s="11" t="s">
        <v>1323</v>
      </c>
      <c r="N311" s="18">
        <v>3100000</v>
      </c>
      <c r="O311" s="11" t="s">
        <v>1658</v>
      </c>
      <c r="P311" s="8">
        <v>40</v>
      </c>
      <c r="Q311" s="8">
        <v>0</v>
      </c>
      <c r="R311" s="8">
        <v>123</v>
      </c>
      <c r="S311" s="8">
        <v>0</v>
      </c>
      <c r="T311" s="8">
        <v>0</v>
      </c>
      <c r="U311" s="8">
        <v>163</v>
      </c>
      <c r="V311" s="8">
        <v>143</v>
      </c>
      <c r="W311" s="8">
        <v>0</v>
      </c>
      <c r="X311" s="8">
        <v>0</v>
      </c>
      <c r="Y311" s="8">
        <v>31</v>
      </c>
      <c r="Z311" s="8">
        <v>24</v>
      </c>
      <c r="AA311" s="19">
        <v>0</v>
      </c>
      <c r="AB311" s="8">
        <v>0</v>
      </c>
      <c r="AC311" s="8">
        <v>0</v>
      </c>
      <c r="AD311" s="8">
        <v>0</v>
      </c>
      <c r="AE311" s="8">
        <v>0</v>
      </c>
      <c r="AF311" s="8">
        <v>98.159509202453989</v>
      </c>
      <c r="AG311" s="8" t="s">
        <v>1686</v>
      </c>
      <c r="AH311" s="8" t="s">
        <v>1686</v>
      </c>
      <c r="AI311" s="60">
        <v>39.745100000000001</v>
      </c>
      <c r="AJ311" s="60">
        <v>261.17989999999998</v>
      </c>
      <c r="AK311" s="60">
        <v>331.27019999999999</v>
      </c>
      <c r="AL311" s="60">
        <f>Table2[[#This Row],[Company Direct Land Through FY20]]+Table2[[#This Row],[Company Direct Land FY20 and After]]</f>
        <v>592.45010000000002</v>
      </c>
      <c r="AM311" s="60">
        <v>225.816</v>
      </c>
      <c r="AN311" s="60">
        <v>910.35270000000003</v>
      </c>
      <c r="AO311" s="60">
        <v>1882.1436000000001</v>
      </c>
      <c r="AP311" s="60">
        <f>Table2[[#This Row],[Company Direct Building Through FY20]]+Table2[[#This Row],[Company Direct Building FY20 and After]]</f>
        <v>2792.4963000000002</v>
      </c>
      <c r="AQ311" s="60">
        <v>0</v>
      </c>
      <c r="AR311" s="60">
        <v>16.576000000000001</v>
      </c>
      <c r="AS311" s="60">
        <v>0</v>
      </c>
      <c r="AT311" s="60">
        <f>Table2[[#This Row],[Mortgage Recording Tax Through FY20]]+Table2[[#This Row],[Mortgage Recording Tax FY20 and After]]</f>
        <v>16.576000000000001</v>
      </c>
      <c r="AU311" s="60">
        <v>233.45160000000001</v>
      </c>
      <c r="AV311" s="60">
        <v>898.26700000000005</v>
      </c>
      <c r="AW311" s="60">
        <v>1945.7849000000001</v>
      </c>
      <c r="AX311" s="60">
        <f>Table2[[#This Row],[Pilot Savings Through FY20]]+Table2[[#This Row],[Pilot Savings FY20 and After]]</f>
        <v>2844.0519000000004</v>
      </c>
      <c r="AY311" s="60">
        <v>0</v>
      </c>
      <c r="AZ311" s="60">
        <v>16.576000000000001</v>
      </c>
      <c r="BA311" s="60">
        <v>0</v>
      </c>
      <c r="BB311" s="60">
        <f>Table2[[#This Row],[Mortgage Recording Tax Exemption Through FY20]]+Table2[[#This Row],[Indirect and Induced Land FY20]]</f>
        <v>60.661299999999997</v>
      </c>
      <c r="BC311" s="60">
        <v>44.085299999999997</v>
      </c>
      <c r="BD311" s="60">
        <v>256.95659999999998</v>
      </c>
      <c r="BE311" s="60">
        <v>367.44420000000002</v>
      </c>
      <c r="BF311" s="60">
        <f>Table2[[#This Row],[Indirect and Induced Land Through FY20]]+Table2[[#This Row],[Indirect and Induced Land FY20 and After]]</f>
        <v>624.4008</v>
      </c>
      <c r="BG311" s="60">
        <v>156.30240000000001</v>
      </c>
      <c r="BH311" s="60">
        <v>911.02819999999997</v>
      </c>
      <c r="BI311" s="60">
        <v>1302.7568000000001</v>
      </c>
      <c r="BJ311" s="60">
        <f>Table2[[#This Row],[Indirect and Induced Building Through FY20]]+Table2[[#This Row],[Indirect and Induced Building FY20 and After]]</f>
        <v>2213.7849999999999</v>
      </c>
      <c r="BK311" s="60">
        <v>232.49719999999999</v>
      </c>
      <c r="BL311" s="60">
        <v>1441.2503999999999</v>
      </c>
      <c r="BM311" s="60">
        <v>1937.8299</v>
      </c>
      <c r="BN311" s="60">
        <f>Table2[[#This Row],[TOTAL Real Property Related Taxes Through FY20]]+Table2[[#This Row],[TOTAL Real Property Related Taxes FY20 and After]]</f>
        <v>3379.0802999999996</v>
      </c>
      <c r="BO311" s="60">
        <v>365.19400000000002</v>
      </c>
      <c r="BP311" s="60">
        <v>2337.2386000000001</v>
      </c>
      <c r="BQ311" s="60">
        <v>3043.8393000000001</v>
      </c>
      <c r="BR311" s="60">
        <f>Table2[[#This Row],[Company Direct Through FY20]]+Table2[[#This Row],[Company Direct FY20 and After]]</f>
        <v>5381.0779000000002</v>
      </c>
      <c r="BS311" s="60">
        <v>0</v>
      </c>
      <c r="BT311" s="60">
        <v>64.11</v>
      </c>
      <c r="BU311" s="60">
        <v>0</v>
      </c>
      <c r="BV311" s="60">
        <f>Table2[[#This Row],[Sales Tax Exemption Through FY20]]+Table2[[#This Row],[Sales Tax Exemption FY20 and After]]</f>
        <v>64.11</v>
      </c>
      <c r="BW311" s="60">
        <v>0</v>
      </c>
      <c r="BX311" s="60">
        <v>0</v>
      </c>
      <c r="BY311" s="60">
        <v>0</v>
      </c>
      <c r="BZ311" s="60">
        <f>Table2[[#This Row],[Energy Tax Savings Through FY20]]+Table2[[#This Row],[Energy Tax Savings FY20 and After]]</f>
        <v>0</v>
      </c>
      <c r="CA311" s="60">
        <v>0</v>
      </c>
      <c r="CB311" s="60">
        <v>0</v>
      </c>
      <c r="CC311" s="60">
        <v>0</v>
      </c>
      <c r="CD311" s="60">
        <f>Table2[[#This Row],[Tax Exempt Bond Savings Through FY20]]+Table2[[#This Row],[Tax Exempt Bond Savings FY20 and After]]</f>
        <v>0</v>
      </c>
      <c r="CE311" s="60">
        <v>217.25049999999999</v>
      </c>
      <c r="CF311" s="60">
        <v>1405.9874</v>
      </c>
      <c r="CG311" s="60">
        <v>1810.7509</v>
      </c>
      <c r="CH311" s="60">
        <f>Table2[[#This Row],[Indirect and Induced Through FY20]]+Table2[[#This Row],[Indirect and Induced FY20 and After]]</f>
        <v>3216.7383</v>
      </c>
      <c r="CI311" s="60">
        <v>582.44449999999995</v>
      </c>
      <c r="CJ311" s="60">
        <v>3679.116</v>
      </c>
      <c r="CK311" s="60">
        <v>4854.5901999999996</v>
      </c>
      <c r="CL311" s="60">
        <f>Table2[[#This Row],[TOTAL Income Consumption Use Taxes Through FY20]]+Table2[[#This Row],[TOTAL Income Consumption Use Taxes FY20 and After]]</f>
        <v>8533.7062000000005</v>
      </c>
      <c r="CM311" s="60">
        <v>233.45160000000001</v>
      </c>
      <c r="CN311" s="60">
        <v>978.95299999999997</v>
      </c>
      <c r="CO311" s="60">
        <v>1945.7849000000001</v>
      </c>
      <c r="CP311" s="60">
        <f>Table2[[#This Row],[Assistance Provided Through FY20]]+Table2[[#This Row],[Assistance Provided FY20 and After]]</f>
        <v>2924.7379000000001</v>
      </c>
      <c r="CQ311" s="60">
        <v>0</v>
      </c>
      <c r="CR311" s="60">
        <v>0</v>
      </c>
      <c r="CS311" s="60">
        <v>0</v>
      </c>
      <c r="CT311" s="60">
        <f>Table2[[#This Row],[Recapture Cancellation Reduction Amount Through FY20]]+Table2[[#This Row],[Recapture Cancellation Reduction Amount FY20 and After]]</f>
        <v>0</v>
      </c>
      <c r="CU311" s="60">
        <v>0</v>
      </c>
      <c r="CV311" s="60">
        <v>0</v>
      </c>
      <c r="CW311" s="60">
        <v>0</v>
      </c>
      <c r="CX311" s="60">
        <f>Table2[[#This Row],[Penalty Paid Through FY20]]+Table2[[#This Row],[Penalty Paid FY20 and After]]</f>
        <v>0</v>
      </c>
      <c r="CY311" s="60">
        <v>233.45160000000001</v>
      </c>
      <c r="CZ311" s="60">
        <v>978.95299999999997</v>
      </c>
      <c r="DA311" s="60">
        <v>1945.7849000000001</v>
      </c>
      <c r="DB311" s="60">
        <f>Table2[[#This Row],[TOTAL Assistance Net of Recapture Penalties Through FY20]]+Table2[[#This Row],[TOTAL Assistance Net of Recapture Penalties FY20 and After]]</f>
        <v>2924.7379000000001</v>
      </c>
      <c r="DC311" s="60">
        <v>630.75509999999997</v>
      </c>
      <c r="DD311" s="60">
        <v>3525.3472000000002</v>
      </c>
      <c r="DE311" s="60">
        <v>5257.2530999999999</v>
      </c>
      <c r="DF311" s="60">
        <f>Table2[[#This Row],[Company Direct Tax Revenue Before Assistance Through FY20]]+Table2[[#This Row],[Company Direct Tax Revenue Before Assistance FY20 and After]]</f>
        <v>8782.6003000000001</v>
      </c>
      <c r="DG311" s="60">
        <v>417.63819999999998</v>
      </c>
      <c r="DH311" s="60">
        <v>2573.9722000000002</v>
      </c>
      <c r="DI311" s="60">
        <v>3480.9519</v>
      </c>
      <c r="DJ311" s="60">
        <f>Table2[[#This Row],[Indirect and Induced Tax Revenues FY20 and After]]+Table2[[#This Row],[Indirect and Induced Tax Revenues Through FY20]]</f>
        <v>6054.9241000000002</v>
      </c>
      <c r="DK311" s="60">
        <v>1048.3933</v>
      </c>
      <c r="DL311" s="60">
        <v>6099.3194000000003</v>
      </c>
      <c r="DM311" s="60">
        <v>8738.2049999999999</v>
      </c>
      <c r="DN311" s="60">
        <f>Table2[[#This Row],[TOTAL Tax Revenues Before Assistance FY20 and After]]+Table2[[#This Row],[TOTAL Tax Revenues Before Assistance Through FY20]]</f>
        <v>14837.5244</v>
      </c>
      <c r="DO311" s="60">
        <v>814.94169999999997</v>
      </c>
      <c r="DP311" s="60">
        <v>5120.3663999999999</v>
      </c>
      <c r="DQ311" s="60">
        <v>6792.4201000000003</v>
      </c>
      <c r="DR311" s="60">
        <f>Table2[[#This Row],[TOTAL Tax Revenues Net of Assistance Recapture and Penalty Through FY20]]+Table2[[#This Row],[TOTAL Tax Revenues Net of Assistance Recapture and Penalty FY20 and After]]</f>
        <v>11912.7865</v>
      </c>
      <c r="DS311" s="60">
        <v>0</v>
      </c>
      <c r="DT311" s="60">
        <v>0</v>
      </c>
      <c r="DU311" s="60">
        <v>0</v>
      </c>
      <c r="DV311" s="60">
        <v>0</v>
      </c>
      <c r="DW311" s="74">
        <v>0</v>
      </c>
      <c r="DX311" s="74">
        <v>0</v>
      </c>
      <c r="DY311" s="74">
        <v>0</v>
      </c>
      <c r="DZ311" s="74">
        <v>0</v>
      </c>
      <c r="EA311" s="74">
        <v>0</v>
      </c>
      <c r="EB311" s="74">
        <v>0</v>
      </c>
      <c r="EC311" s="74">
        <v>0</v>
      </c>
      <c r="ED311" s="74">
        <v>0</v>
      </c>
      <c r="EE311" s="74">
        <v>0</v>
      </c>
      <c r="EF311" s="74">
        <v>0</v>
      </c>
      <c r="EG311" s="74">
        <v>0</v>
      </c>
      <c r="EH311" s="74">
        <v>0</v>
      </c>
      <c r="EI311" s="8">
        <f>Table2[[#This Row],[Total Industrial Employees FY20]]+Table2[[#This Row],[Total Restaurant Employees FY20]]+Table2[[#This Row],[Total Retail Employees FY20]]+Table2[[#This Row],[Total Other Employees FY20]]</f>
        <v>0</v>
      </c>
      <c r="EJ311" s="8">
        <f>Table2[[#This Row],[Number of Industrial Employees Earning More than Living Wage FY20]]+Table2[[#This Row],[Number of Restaurant Employees Earning More than Living Wage FY20]]+Table2[[#This Row],[Number of Retail Employees Earning More than Living Wage FY20]]+Table2[[#This Row],[Number of Other Employees Earning More than Living Wage FY20]]</f>
        <v>0</v>
      </c>
      <c r="EK311" s="72">
        <v>0</v>
      </c>
    </row>
    <row r="312" spans="1:141" x14ac:dyDescent="0.25">
      <c r="A312" s="9">
        <v>93198</v>
      </c>
      <c r="B312" s="11" t="s">
        <v>306</v>
      </c>
      <c r="C312" s="11" t="s">
        <v>759</v>
      </c>
      <c r="D312" s="11" t="s">
        <v>1045</v>
      </c>
      <c r="E312" s="15">
        <v>19</v>
      </c>
      <c r="F312" s="7">
        <v>4067</v>
      </c>
      <c r="G312" s="7">
        <v>11</v>
      </c>
      <c r="H312" s="7">
        <v>20000</v>
      </c>
      <c r="I312" s="7">
        <v>22966</v>
      </c>
      <c r="J312" s="7">
        <v>423120</v>
      </c>
      <c r="K312" s="11" t="s">
        <v>1048</v>
      </c>
      <c r="L312" s="11" t="s">
        <v>1257</v>
      </c>
      <c r="M312" s="11" t="s">
        <v>1225</v>
      </c>
      <c r="N312" s="18">
        <v>5400000</v>
      </c>
      <c r="O312" s="11" t="s">
        <v>1658</v>
      </c>
      <c r="P312" s="8">
        <v>1</v>
      </c>
      <c r="Q312" s="8">
        <v>0</v>
      </c>
      <c r="R312" s="8">
        <v>32</v>
      </c>
      <c r="S312" s="8">
        <v>0</v>
      </c>
      <c r="T312" s="8">
        <v>0</v>
      </c>
      <c r="U312" s="8">
        <v>33</v>
      </c>
      <c r="V312" s="8">
        <v>32</v>
      </c>
      <c r="W312" s="8">
        <v>0</v>
      </c>
      <c r="X312" s="8">
        <v>0</v>
      </c>
      <c r="Y312" s="8">
        <v>0</v>
      </c>
      <c r="Z312" s="8">
        <v>11</v>
      </c>
      <c r="AA312" s="19">
        <v>15</v>
      </c>
      <c r="AB312" s="8">
        <v>5</v>
      </c>
      <c r="AC312" s="8">
        <v>18</v>
      </c>
      <c r="AD312" s="8">
        <v>46</v>
      </c>
      <c r="AE312" s="8">
        <v>15</v>
      </c>
      <c r="AF312" s="8">
        <v>72.727272727272734</v>
      </c>
      <c r="AG312" s="8" t="s">
        <v>1686</v>
      </c>
      <c r="AH312" s="8" t="s">
        <v>1687</v>
      </c>
      <c r="AI312" s="60">
        <v>27.712399999999999</v>
      </c>
      <c r="AJ312" s="60">
        <v>205.952</v>
      </c>
      <c r="AK312" s="60">
        <v>128.03569999999999</v>
      </c>
      <c r="AL312" s="60">
        <f>Table2[[#This Row],[Company Direct Land Through FY20]]+Table2[[#This Row],[Company Direct Land FY20 and After]]</f>
        <v>333.98770000000002</v>
      </c>
      <c r="AM312" s="60">
        <v>97.587400000000002</v>
      </c>
      <c r="AN312" s="60">
        <v>429.13749999999999</v>
      </c>
      <c r="AO312" s="60">
        <v>450.86950000000002</v>
      </c>
      <c r="AP312" s="60">
        <f>Table2[[#This Row],[Company Direct Building Through FY20]]+Table2[[#This Row],[Company Direct Building FY20 and After]]</f>
        <v>880.00700000000006</v>
      </c>
      <c r="AQ312" s="60">
        <v>0</v>
      </c>
      <c r="AR312" s="60">
        <v>56.271599999999999</v>
      </c>
      <c r="AS312" s="60">
        <v>0</v>
      </c>
      <c r="AT312" s="60">
        <f>Table2[[#This Row],[Mortgage Recording Tax Through FY20]]+Table2[[#This Row],[Mortgage Recording Tax FY20 and After]]</f>
        <v>56.271599999999999</v>
      </c>
      <c r="AU312" s="60">
        <v>72.578400000000002</v>
      </c>
      <c r="AV312" s="60">
        <v>287.44459999999998</v>
      </c>
      <c r="AW312" s="60">
        <v>335.32400000000001</v>
      </c>
      <c r="AX312" s="60">
        <f>Table2[[#This Row],[Pilot Savings Through FY20]]+Table2[[#This Row],[Pilot Savings FY20 and After]]</f>
        <v>622.76859999999999</v>
      </c>
      <c r="AY312" s="60">
        <v>0</v>
      </c>
      <c r="AZ312" s="60">
        <v>56.271599999999999</v>
      </c>
      <c r="BA312" s="60">
        <v>0</v>
      </c>
      <c r="BB312" s="60">
        <f>Table2[[#This Row],[Mortgage Recording Tax Exemption Through FY20]]+Table2[[#This Row],[Indirect and Induced Land FY20]]</f>
        <v>110.6387</v>
      </c>
      <c r="BC312" s="60">
        <v>54.367100000000001</v>
      </c>
      <c r="BD312" s="60">
        <v>473.92169999999999</v>
      </c>
      <c r="BE312" s="60">
        <v>251.1848</v>
      </c>
      <c r="BF312" s="60">
        <f>Table2[[#This Row],[Indirect and Induced Land Through FY20]]+Table2[[#This Row],[Indirect and Induced Land FY20 and After]]</f>
        <v>725.10649999999998</v>
      </c>
      <c r="BG312" s="60">
        <v>192.756</v>
      </c>
      <c r="BH312" s="60">
        <v>1680.2674999999999</v>
      </c>
      <c r="BI312" s="60">
        <v>890.56420000000003</v>
      </c>
      <c r="BJ312" s="60">
        <f>Table2[[#This Row],[Indirect and Induced Building Through FY20]]+Table2[[#This Row],[Indirect and Induced Building FY20 and After]]</f>
        <v>2570.8316999999997</v>
      </c>
      <c r="BK312" s="60">
        <v>299.84449999999998</v>
      </c>
      <c r="BL312" s="60">
        <v>2501.8341</v>
      </c>
      <c r="BM312" s="60">
        <v>1385.3302000000001</v>
      </c>
      <c r="BN312" s="60">
        <f>Table2[[#This Row],[TOTAL Real Property Related Taxes Through FY20]]+Table2[[#This Row],[TOTAL Real Property Related Taxes FY20 and After]]</f>
        <v>3887.1643000000004</v>
      </c>
      <c r="BO312" s="60">
        <v>419.51080000000002</v>
      </c>
      <c r="BP312" s="60">
        <v>4700.6864999999998</v>
      </c>
      <c r="BQ312" s="60">
        <v>1938.2080000000001</v>
      </c>
      <c r="BR312" s="60">
        <f>Table2[[#This Row],[Company Direct Through FY20]]+Table2[[#This Row],[Company Direct FY20 and After]]</f>
        <v>6638.8945000000003</v>
      </c>
      <c r="BS312" s="60">
        <v>0</v>
      </c>
      <c r="BT312" s="60">
        <v>6.6204000000000001</v>
      </c>
      <c r="BU312" s="60">
        <v>0</v>
      </c>
      <c r="BV312" s="60">
        <f>Table2[[#This Row],[Sales Tax Exemption Through FY20]]+Table2[[#This Row],[Sales Tax Exemption FY20 and After]]</f>
        <v>6.6204000000000001</v>
      </c>
      <c r="BW312" s="60">
        <v>0</v>
      </c>
      <c r="BX312" s="60">
        <v>0</v>
      </c>
      <c r="BY312" s="60">
        <v>0</v>
      </c>
      <c r="BZ312" s="60">
        <f>Table2[[#This Row],[Energy Tax Savings Through FY20]]+Table2[[#This Row],[Energy Tax Savings FY20 and After]]</f>
        <v>0</v>
      </c>
      <c r="CA312" s="60">
        <v>0</v>
      </c>
      <c r="CB312" s="60">
        <v>0</v>
      </c>
      <c r="CC312" s="60">
        <v>0</v>
      </c>
      <c r="CD312" s="60">
        <f>Table2[[#This Row],[Tax Exempt Bond Savings Through FY20]]+Table2[[#This Row],[Tax Exempt Bond Savings FY20 and After]]</f>
        <v>0</v>
      </c>
      <c r="CE312" s="60">
        <v>246.09729999999999</v>
      </c>
      <c r="CF312" s="60">
        <v>2637.0527999999999</v>
      </c>
      <c r="CG312" s="60">
        <v>1137.0093999999999</v>
      </c>
      <c r="CH312" s="60">
        <f>Table2[[#This Row],[Indirect and Induced Through FY20]]+Table2[[#This Row],[Indirect and Induced FY20 and After]]</f>
        <v>3774.0621999999998</v>
      </c>
      <c r="CI312" s="60">
        <v>665.60810000000004</v>
      </c>
      <c r="CJ312" s="60">
        <v>7331.1189000000004</v>
      </c>
      <c r="CK312" s="60">
        <v>3075.2174</v>
      </c>
      <c r="CL312" s="60">
        <f>Table2[[#This Row],[TOTAL Income Consumption Use Taxes Through FY20]]+Table2[[#This Row],[TOTAL Income Consumption Use Taxes FY20 and After]]</f>
        <v>10406.336300000001</v>
      </c>
      <c r="CM312" s="60">
        <v>72.578400000000002</v>
      </c>
      <c r="CN312" s="60">
        <v>350.33659999999998</v>
      </c>
      <c r="CO312" s="60">
        <v>335.32400000000001</v>
      </c>
      <c r="CP312" s="60">
        <f>Table2[[#This Row],[Assistance Provided Through FY20]]+Table2[[#This Row],[Assistance Provided FY20 and After]]</f>
        <v>685.66059999999993</v>
      </c>
      <c r="CQ312" s="60">
        <v>0</v>
      </c>
      <c r="CR312" s="60">
        <v>0</v>
      </c>
      <c r="CS312" s="60">
        <v>0</v>
      </c>
      <c r="CT312" s="60">
        <f>Table2[[#This Row],[Recapture Cancellation Reduction Amount Through FY20]]+Table2[[#This Row],[Recapture Cancellation Reduction Amount FY20 and After]]</f>
        <v>0</v>
      </c>
      <c r="CU312" s="60">
        <v>0</v>
      </c>
      <c r="CV312" s="60">
        <v>0</v>
      </c>
      <c r="CW312" s="60">
        <v>0</v>
      </c>
      <c r="CX312" s="60">
        <f>Table2[[#This Row],[Penalty Paid Through FY20]]+Table2[[#This Row],[Penalty Paid FY20 and After]]</f>
        <v>0</v>
      </c>
      <c r="CY312" s="60">
        <v>72.578400000000002</v>
      </c>
      <c r="CZ312" s="60">
        <v>350.33659999999998</v>
      </c>
      <c r="DA312" s="60">
        <v>335.32400000000001</v>
      </c>
      <c r="DB312" s="60">
        <f>Table2[[#This Row],[TOTAL Assistance Net of Recapture Penalties Through FY20]]+Table2[[#This Row],[TOTAL Assistance Net of Recapture Penalties FY20 and After]]</f>
        <v>685.66059999999993</v>
      </c>
      <c r="DC312" s="60">
        <v>544.81060000000002</v>
      </c>
      <c r="DD312" s="60">
        <v>5392.0475999999999</v>
      </c>
      <c r="DE312" s="60">
        <v>2517.1131999999998</v>
      </c>
      <c r="DF312" s="60">
        <f>Table2[[#This Row],[Company Direct Tax Revenue Before Assistance Through FY20]]+Table2[[#This Row],[Company Direct Tax Revenue Before Assistance FY20 and After]]</f>
        <v>7909.1607999999997</v>
      </c>
      <c r="DG312" s="60">
        <v>493.22039999999998</v>
      </c>
      <c r="DH312" s="60">
        <v>4791.2420000000002</v>
      </c>
      <c r="DI312" s="60">
        <v>2278.7584000000002</v>
      </c>
      <c r="DJ312" s="60">
        <f>Table2[[#This Row],[Indirect and Induced Tax Revenues FY20 and After]]+Table2[[#This Row],[Indirect and Induced Tax Revenues Through FY20]]</f>
        <v>7070.0004000000008</v>
      </c>
      <c r="DK312" s="60">
        <v>1038.0309999999999</v>
      </c>
      <c r="DL312" s="60">
        <v>10183.2896</v>
      </c>
      <c r="DM312" s="60">
        <v>4795.8716000000004</v>
      </c>
      <c r="DN312" s="60">
        <f>Table2[[#This Row],[TOTAL Tax Revenues Before Assistance FY20 and After]]+Table2[[#This Row],[TOTAL Tax Revenues Before Assistance Through FY20]]</f>
        <v>14979.1612</v>
      </c>
      <c r="DO312" s="60">
        <v>965.45259999999996</v>
      </c>
      <c r="DP312" s="60">
        <v>9832.9529999999995</v>
      </c>
      <c r="DQ312" s="60">
        <v>4460.5475999999999</v>
      </c>
      <c r="DR312" s="60">
        <f>Table2[[#This Row],[TOTAL Tax Revenues Net of Assistance Recapture and Penalty Through FY20]]+Table2[[#This Row],[TOTAL Tax Revenues Net of Assistance Recapture and Penalty FY20 and After]]</f>
        <v>14293.500599999999</v>
      </c>
      <c r="DS312" s="60">
        <v>0</v>
      </c>
      <c r="DT312" s="60">
        <v>0</v>
      </c>
      <c r="DU312" s="60">
        <v>0</v>
      </c>
      <c r="DV312" s="60">
        <v>0</v>
      </c>
      <c r="DW312" s="74">
        <v>33</v>
      </c>
      <c r="DX312" s="74">
        <v>0</v>
      </c>
      <c r="DY312" s="74">
        <v>0</v>
      </c>
      <c r="DZ312" s="74">
        <v>0</v>
      </c>
      <c r="EA312" s="74">
        <v>33</v>
      </c>
      <c r="EB312" s="74">
        <v>0</v>
      </c>
      <c r="EC312" s="74">
        <v>0</v>
      </c>
      <c r="ED312" s="74">
        <v>0</v>
      </c>
      <c r="EE312" s="74">
        <v>100</v>
      </c>
      <c r="EF312" s="74">
        <v>0</v>
      </c>
      <c r="EG312" s="74">
        <v>0</v>
      </c>
      <c r="EH312" s="74">
        <v>0</v>
      </c>
      <c r="EI312" s="8">
        <f>Table2[[#This Row],[Total Industrial Employees FY20]]+Table2[[#This Row],[Total Restaurant Employees FY20]]+Table2[[#This Row],[Total Retail Employees FY20]]+Table2[[#This Row],[Total Other Employees FY20]]</f>
        <v>33</v>
      </c>
      <c r="EJ312" s="8">
        <f>Table2[[#This Row],[Number of Industrial Employees Earning More than Living Wage FY20]]+Table2[[#This Row],[Number of Restaurant Employees Earning More than Living Wage FY20]]+Table2[[#This Row],[Number of Retail Employees Earning More than Living Wage FY20]]+Table2[[#This Row],[Number of Other Employees Earning More than Living Wage FY20]]</f>
        <v>33</v>
      </c>
      <c r="EK312" s="72">
        <f>Table2[[#This Row],[Total Employees Earning More than Living Wage FY20]]/Table2[[#This Row],[Total Jobs FY20]]</f>
        <v>1</v>
      </c>
    </row>
    <row r="313" spans="1:141" x14ac:dyDescent="0.25">
      <c r="A313" s="9">
        <v>93172</v>
      </c>
      <c r="B313" s="11" t="s">
        <v>287</v>
      </c>
      <c r="C313" s="11" t="s">
        <v>740</v>
      </c>
      <c r="D313" s="11" t="s">
        <v>1044</v>
      </c>
      <c r="E313" s="15">
        <v>34</v>
      </c>
      <c r="F313" s="7">
        <v>2976</v>
      </c>
      <c r="G313" s="7">
        <v>60</v>
      </c>
      <c r="H313" s="7">
        <v>40165</v>
      </c>
      <c r="I313" s="7">
        <v>36800</v>
      </c>
      <c r="J313" s="7">
        <v>424130</v>
      </c>
      <c r="K313" s="11" t="s">
        <v>1048</v>
      </c>
      <c r="L313" s="11" t="s">
        <v>1230</v>
      </c>
      <c r="M313" s="11" t="s">
        <v>1225</v>
      </c>
      <c r="N313" s="18">
        <v>11441000</v>
      </c>
      <c r="O313" s="11" t="s">
        <v>1662</v>
      </c>
      <c r="P313" s="8">
        <v>0</v>
      </c>
      <c r="Q313" s="8">
        <v>0</v>
      </c>
      <c r="R313" s="8">
        <v>0</v>
      </c>
      <c r="S313" s="8">
        <v>0</v>
      </c>
      <c r="T313" s="8">
        <v>0</v>
      </c>
      <c r="U313" s="8">
        <v>0</v>
      </c>
      <c r="V313" s="8">
        <v>8</v>
      </c>
      <c r="W313" s="8">
        <v>0</v>
      </c>
      <c r="X313" s="8">
        <v>0</v>
      </c>
      <c r="Y313" s="8">
        <v>0</v>
      </c>
      <c r="Z313" s="8">
        <v>9</v>
      </c>
      <c r="AA313" s="19">
        <v>0</v>
      </c>
      <c r="AB313" s="8">
        <v>0</v>
      </c>
      <c r="AC313" s="8">
        <v>0</v>
      </c>
      <c r="AD313" s="8">
        <v>0</v>
      </c>
      <c r="AE313" s="8">
        <v>0</v>
      </c>
      <c r="AF313" s="8">
        <v>0</v>
      </c>
      <c r="AI313" s="60">
        <v>88.953299999999999</v>
      </c>
      <c r="AJ313" s="60">
        <v>523.58090000000004</v>
      </c>
      <c r="AK313" s="60">
        <v>0</v>
      </c>
      <c r="AL313" s="60">
        <f>Table2[[#This Row],[Company Direct Land Through FY20]]+Table2[[#This Row],[Company Direct Land FY20 and After]]</f>
        <v>523.58090000000004</v>
      </c>
      <c r="AM313" s="60">
        <v>165.19900000000001</v>
      </c>
      <c r="AN313" s="60">
        <v>612.28650000000005</v>
      </c>
      <c r="AO313" s="60">
        <v>0</v>
      </c>
      <c r="AP313" s="60">
        <f>Table2[[#This Row],[Company Direct Building Through FY20]]+Table2[[#This Row],[Company Direct Building FY20 and After]]</f>
        <v>612.28650000000005</v>
      </c>
      <c r="AQ313" s="60">
        <v>0</v>
      </c>
      <c r="AR313" s="60">
        <v>0</v>
      </c>
      <c r="AS313" s="60">
        <v>0</v>
      </c>
      <c r="AT313" s="60">
        <f>Table2[[#This Row],[Mortgage Recording Tax Through FY20]]+Table2[[#This Row],[Mortgage Recording Tax FY20 and After]]</f>
        <v>0</v>
      </c>
      <c r="AU313" s="60">
        <v>18.835999999999999</v>
      </c>
      <c r="AV313" s="60">
        <v>604.59630000000004</v>
      </c>
      <c r="AW313" s="60">
        <v>0</v>
      </c>
      <c r="AX313" s="60">
        <f>Table2[[#This Row],[Pilot Savings Through FY20]]+Table2[[#This Row],[Pilot Savings FY20 and After]]</f>
        <v>604.59630000000004</v>
      </c>
      <c r="AY313" s="60">
        <v>0</v>
      </c>
      <c r="AZ313" s="60">
        <v>0</v>
      </c>
      <c r="BA313" s="60">
        <v>0</v>
      </c>
      <c r="BB313" s="60">
        <f>Table2[[#This Row],[Mortgage Recording Tax Exemption Through FY20]]+Table2[[#This Row],[Indirect and Induced Land FY20]]</f>
        <v>13.5921</v>
      </c>
      <c r="BC313" s="60">
        <v>13.5921</v>
      </c>
      <c r="BD313" s="60">
        <v>110.5622</v>
      </c>
      <c r="BE313" s="60">
        <v>0</v>
      </c>
      <c r="BF313" s="60">
        <f>Table2[[#This Row],[Indirect and Induced Land Through FY20]]+Table2[[#This Row],[Indirect and Induced Land FY20 and After]]</f>
        <v>110.5622</v>
      </c>
      <c r="BG313" s="60">
        <v>48.19</v>
      </c>
      <c r="BH313" s="60">
        <v>391.99310000000003</v>
      </c>
      <c r="BI313" s="60">
        <v>0</v>
      </c>
      <c r="BJ313" s="60">
        <f>Table2[[#This Row],[Indirect and Induced Building Through FY20]]+Table2[[#This Row],[Indirect and Induced Building FY20 and After]]</f>
        <v>391.99310000000003</v>
      </c>
      <c r="BK313" s="60">
        <v>297.09840000000003</v>
      </c>
      <c r="BL313" s="60">
        <v>1033.8263999999999</v>
      </c>
      <c r="BM313" s="60">
        <v>0</v>
      </c>
      <c r="BN313" s="60">
        <f>Table2[[#This Row],[TOTAL Real Property Related Taxes Through FY20]]+Table2[[#This Row],[TOTAL Real Property Related Taxes FY20 and After]]</f>
        <v>1033.8263999999999</v>
      </c>
      <c r="BO313" s="60">
        <v>114.1772</v>
      </c>
      <c r="BP313" s="60">
        <v>1146.3308999999999</v>
      </c>
      <c r="BQ313" s="60">
        <v>0</v>
      </c>
      <c r="BR313" s="60">
        <f>Table2[[#This Row],[Company Direct Through FY20]]+Table2[[#This Row],[Company Direct FY20 and After]]</f>
        <v>1146.3308999999999</v>
      </c>
      <c r="BS313" s="60">
        <v>0</v>
      </c>
      <c r="BT313" s="60">
        <v>0</v>
      </c>
      <c r="BU313" s="60">
        <v>0</v>
      </c>
      <c r="BV313" s="60">
        <f>Table2[[#This Row],[Sales Tax Exemption Through FY20]]+Table2[[#This Row],[Sales Tax Exemption FY20 and After]]</f>
        <v>0</v>
      </c>
      <c r="BW313" s="60">
        <v>0</v>
      </c>
      <c r="BX313" s="60">
        <v>0</v>
      </c>
      <c r="BY313" s="60">
        <v>0</v>
      </c>
      <c r="BZ313" s="60">
        <f>Table2[[#This Row],[Energy Tax Savings Through FY20]]+Table2[[#This Row],[Energy Tax Savings FY20 and After]]</f>
        <v>0</v>
      </c>
      <c r="CA313" s="60">
        <v>0</v>
      </c>
      <c r="CB313" s="60">
        <v>0</v>
      </c>
      <c r="CC313" s="60">
        <v>0</v>
      </c>
      <c r="CD313" s="60">
        <f>Table2[[#This Row],[Tax Exempt Bond Savings Through FY20]]+Table2[[#This Row],[Tax Exempt Bond Savings FY20 and After]]</f>
        <v>0</v>
      </c>
      <c r="CE313" s="60">
        <v>66.981099999999998</v>
      </c>
      <c r="CF313" s="60">
        <v>646.00540000000001</v>
      </c>
      <c r="CG313" s="60">
        <v>0</v>
      </c>
      <c r="CH313" s="60">
        <f>Table2[[#This Row],[Indirect and Induced Through FY20]]+Table2[[#This Row],[Indirect and Induced FY20 and After]]</f>
        <v>646.00540000000001</v>
      </c>
      <c r="CI313" s="60">
        <v>181.1583</v>
      </c>
      <c r="CJ313" s="60">
        <v>1792.3362999999999</v>
      </c>
      <c r="CK313" s="60">
        <v>0</v>
      </c>
      <c r="CL313" s="60">
        <f>Table2[[#This Row],[TOTAL Income Consumption Use Taxes Through FY20]]+Table2[[#This Row],[TOTAL Income Consumption Use Taxes FY20 and After]]</f>
        <v>1792.3362999999999</v>
      </c>
      <c r="CM313" s="60">
        <v>18.835999999999999</v>
      </c>
      <c r="CN313" s="60">
        <v>604.59630000000004</v>
      </c>
      <c r="CO313" s="60">
        <v>0</v>
      </c>
      <c r="CP313" s="60">
        <f>Table2[[#This Row],[Assistance Provided Through FY20]]+Table2[[#This Row],[Assistance Provided FY20 and After]]</f>
        <v>604.59630000000004</v>
      </c>
      <c r="CQ313" s="60">
        <v>0</v>
      </c>
      <c r="CR313" s="60">
        <v>0</v>
      </c>
      <c r="CS313" s="60">
        <v>0</v>
      </c>
      <c r="CT313" s="60">
        <f>Table2[[#This Row],[Recapture Cancellation Reduction Amount Through FY20]]+Table2[[#This Row],[Recapture Cancellation Reduction Amount FY20 and After]]</f>
        <v>0</v>
      </c>
      <c r="CU313" s="60">
        <v>0</v>
      </c>
      <c r="CV313" s="60">
        <v>0</v>
      </c>
      <c r="CW313" s="60">
        <v>0</v>
      </c>
      <c r="CX313" s="60">
        <f>Table2[[#This Row],[Penalty Paid Through FY20]]+Table2[[#This Row],[Penalty Paid FY20 and After]]</f>
        <v>0</v>
      </c>
      <c r="CY313" s="60">
        <v>18.835999999999999</v>
      </c>
      <c r="CZ313" s="60">
        <v>604.59630000000004</v>
      </c>
      <c r="DA313" s="60">
        <v>0</v>
      </c>
      <c r="DB313" s="60">
        <f>Table2[[#This Row],[TOTAL Assistance Net of Recapture Penalties Through FY20]]+Table2[[#This Row],[TOTAL Assistance Net of Recapture Penalties FY20 and After]]</f>
        <v>604.59630000000004</v>
      </c>
      <c r="DC313" s="60">
        <v>368.3295</v>
      </c>
      <c r="DD313" s="60">
        <v>2282.1983</v>
      </c>
      <c r="DE313" s="60">
        <v>0</v>
      </c>
      <c r="DF313" s="60">
        <f>Table2[[#This Row],[Company Direct Tax Revenue Before Assistance Through FY20]]+Table2[[#This Row],[Company Direct Tax Revenue Before Assistance FY20 and After]]</f>
        <v>2282.1983</v>
      </c>
      <c r="DG313" s="60">
        <v>128.76320000000001</v>
      </c>
      <c r="DH313" s="60">
        <v>1148.5607</v>
      </c>
      <c r="DI313" s="60">
        <v>0</v>
      </c>
      <c r="DJ313" s="60">
        <f>Table2[[#This Row],[Indirect and Induced Tax Revenues FY20 and After]]+Table2[[#This Row],[Indirect and Induced Tax Revenues Through FY20]]</f>
        <v>1148.5607</v>
      </c>
      <c r="DK313" s="60">
        <v>497.09269999999998</v>
      </c>
      <c r="DL313" s="60">
        <v>3430.759</v>
      </c>
      <c r="DM313" s="60">
        <v>0</v>
      </c>
      <c r="DN313" s="60">
        <f>Table2[[#This Row],[TOTAL Tax Revenues Before Assistance FY20 and After]]+Table2[[#This Row],[TOTAL Tax Revenues Before Assistance Through FY20]]</f>
        <v>3430.759</v>
      </c>
      <c r="DO313" s="60">
        <v>478.25670000000002</v>
      </c>
      <c r="DP313" s="60">
        <v>2826.1626999999999</v>
      </c>
      <c r="DQ313" s="60">
        <v>0</v>
      </c>
      <c r="DR313" s="60">
        <f>Table2[[#This Row],[TOTAL Tax Revenues Net of Assistance Recapture and Penalty Through FY20]]+Table2[[#This Row],[TOTAL Tax Revenues Net of Assistance Recapture and Penalty FY20 and After]]</f>
        <v>2826.1626999999999</v>
      </c>
      <c r="DS313" s="60">
        <v>0</v>
      </c>
      <c r="DT313" s="60">
        <v>0</v>
      </c>
      <c r="DU313" s="60">
        <v>0</v>
      </c>
      <c r="DV313" s="60">
        <v>0</v>
      </c>
      <c r="DW313" s="75">
        <v>0</v>
      </c>
      <c r="DX313" s="75">
        <v>0</v>
      </c>
      <c r="DY313" s="75">
        <v>0</v>
      </c>
      <c r="DZ313" s="75">
        <v>0</v>
      </c>
      <c r="EA313" s="75">
        <v>0</v>
      </c>
      <c r="EB313" s="75">
        <v>0</v>
      </c>
      <c r="EC313" s="75">
        <v>0</v>
      </c>
      <c r="ED313" s="75">
        <v>0</v>
      </c>
      <c r="EE313" s="75">
        <v>0</v>
      </c>
      <c r="EF313" s="75">
        <v>0</v>
      </c>
      <c r="EG313" s="75">
        <v>0</v>
      </c>
      <c r="EH313" s="75">
        <v>0</v>
      </c>
      <c r="EI313" s="76">
        <v>0</v>
      </c>
      <c r="EJ313" s="76">
        <v>0</v>
      </c>
      <c r="EK313" s="77">
        <v>0</v>
      </c>
    </row>
    <row r="314" spans="1:141" x14ac:dyDescent="0.25">
      <c r="A314" s="9">
        <v>93881</v>
      </c>
      <c r="B314" s="11" t="s">
        <v>406</v>
      </c>
      <c r="C314" s="11" t="s">
        <v>859</v>
      </c>
      <c r="D314" s="11" t="s">
        <v>1043</v>
      </c>
      <c r="E314" s="15">
        <v>13</v>
      </c>
      <c r="F314" s="7">
        <v>4226</v>
      </c>
      <c r="G314" s="7">
        <v>1002</v>
      </c>
      <c r="H314" s="7">
        <v>270169</v>
      </c>
      <c r="I314" s="7">
        <v>262716</v>
      </c>
      <c r="J314" s="7">
        <v>622110</v>
      </c>
      <c r="K314" s="11" t="s">
        <v>1097</v>
      </c>
      <c r="L314" s="11" t="s">
        <v>1386</v>
      </c>
      <c r="M314" s="11" t="s">
        <v>1387</v>
      </c>
      <c r="N314" s="18">
        <v>93000000</v>
      </c>
      <c r="O314" s="11" t="s">
        <v>1685</v>
      </c>
      <c r="P314" s="8">
        <v>0</v>
      </c>
      <c r="Q314" s="8">
        <v>0</v>
      </c>
      <c r="R314" s="8">
        <v>0</v>
      </c>
      <c r="S314" s="8">
        <v>0</v>
      </c>
      <c r="T314" s="8">
        <v>0</v>
      </c>
      <c r="U314" s="8">
        <v>0</v>
      </c>
      <c r="V314" s="8">
        <v>610</v>
      </c>
      <c r="W314" s="8">
        <v>0</v>
      </c>
      <c r="X314" s="8">
        <v>0</v>
      </c>
      <c r="Y314" s="8">
        <v>108</v>
      </c>
      <c r="Z314" s="8">
        <v>423</v>
      </c>
      <c r="AA314" s="19">
        <v>0</v>
      </c>
      <c r="AB314" s="8">
        <v>0</v>
      </c>
      <c r="AC314" s="8">
        <v>0</v>
      </c>
      <c r="AD314" s="8">
        <v>0</v>
      </c>
      <c r="AE314" s="8">
        <v>0</v>
      </c>
      <c r="AF314" s="8">
        <v>0</v>
      </c>
      <c r="AI314" s="60">
        <v>0</v>
      </c>
      <c r="AJ314" s="60">
        <v>0</v>
      </c>
      <c r="AK314" s="60">
        <v>0</v>
      </c>
      <c r="AL314" s="60">
        <f>Table2[[#This Row],[Company Direct Land Through FY20]]+Table2[[#This Row],[Company Direct Land FY20 and After]]</f>
        <v>0</v>
      </c>
      <c r="AM314" s="60">
        <v>0</v>
      </c>
      <c r="AN314" s="60">
        <v>0</v>
      </c>
      <c r="AO314" s="60">
        <v>0</v>
      </c>
      <c r="AP314" s="60">
        <f>Table2[[#This Row],[Company Direct Building Through FY20]]+Table2[[#This Row],[Company Direct Building FY20 and After]]</f>
        <v>0</v>
      </c>
      <c r="AQ314" s="60">
        <v>0</v>
      </c>
      <c r="AR314" s="60">
        <v>1055.1856</v>
      </c>
      <c r="AS314" s="60">
        <v>0</v>
      </c>
      <c r="AT314" s="60">
        <f>Table2[[#This Row],[Mortgage Recording Tax Through FY20]]+Table2[[#This Row],[Mortgage Recording Tax FY20 and After]]</f>
        <v>1055.1856</v>
      </c>
      <c r="AU314" s="60">
        <v>0</v>
      </c>
      <c r="AV314" s="60">
        <v>0</v>
      </c>
      <c r="AW314" s="60">
        <v>0</v>
      </c>
      <c r="AX314" s="60">
        <f>Table2[[#This Row],[Pilot Savings Through FY20]]+Table2[[#This Row],[Pilot Savings FY20 and After]]</f>
        <v>0</v>
      </c>
      <c r="AY314" s="60">
        <v>0</v>
      </c>
      <c r="AZ314" s="60">
        <v>1055.1856</v>
      </c>
      <c r="BA314" s="60">
        <v>0</v>
      </c>
      <c r="BB314" s="60">
        <f>Table2[[#This Row],[Mortgage Recording Tax Exemption Through FY20]]+Table2[[#This Row],[Indirect and Induced Land FY20]]</f>
        <v>1600.7354</v>
      </c>
      <c r="BC314" s="60">
        <v>545.5498</v>
      </c>
      <c r="BD314" s="60">
        <v>1969.011</v>
      </c>
      <c r="BE314" s="60">
        <v>0</v>
      </c>
      <c r="BF314" s="60">
        <f>Table2[[#This Row],[Indirect and Induced Land Through FY20]]+Table2[[#This Row],[Indirect and Induced Land FY20 and After]]</f>
        <v>1969.011</v>
      </c>
      <c r="BG314" s="60">
        <v>1934.2221</v>
      </c>
      <c r="BH314" s="60">
        <v>6981.0389999999998</v>
      </c>
      <c r="BI314" s="60">
        <v>0</v>
      </c>
      <c r="BJ314" s="60">
        <f>Table2[[#This Row],[Indirect and Induced Building Through FY20]]+Table2[[#This Row],[Indirect and Induced Building FY20 and After]]</f>
        <v>6981.0389999999998</v>
      </c>
      <c r="BK314" s="60">
        <v>2479.7719000000002</v>
      </c>
      <c r="BL314" s="60">
        <v>8950.0499999999993</v>
      </c>
      <c r="BM314" s="60">
        <v>0</v>
      </c>
      <c r="BN314" s="60">
        <f>Table2[[#This Row],[TOTAL Real Property Related Taxes Through FY20]]+Table2[[#This Row],[TOTAL Real Property Related Taxes FY20 and After]]</f>
        <v>8950.0499999999993</v>
      </c>
      <c r="BO314" s="60">
        <v>2386.3861999999999</v>
      </c>
      <c r="BP314" s="60">
        <v>9023.5476999999992</v>
      </c>
      <c r="BQ314" s="60">
        <v>0</v>
      </c>
      <c r="BR314" s="60">
        <f>Table2[[#This Row],[Company Direct Through FY20]]+Table2[[#This Row],[Company Direct FY20 and After]]</f>
        <v>9023.5476999999992</v>
      </c>
      <c r="BS314" s="60">
        <v>0</v>
      </c>
      <c r="BT314" s="60">
        <v>0</v>
      </c>
      <c r="BU314" s="60">
        <v>0</v>
      </c>
      <c r="BV314" s="60">
        <f>Table2[[#This Row],[Sales Tax Exemption Through FY20]]+Table2[[#This Row],[Sales Tax Exemption FY20 and After]]</f>
        <v>0</v>
      </c>
      <c r="BW314" s="60">
        <v>0</v>
      </c>
      <c r="BX314" s="60">
        <v>0</v>
      </c>
      <c r="BY314" s="60">
        <v>0</v>
      </c>
      <c r="BZ314" s="60">
        <f>Table2[[#This Row],[Energy Tax Savings Through FY20]]+Table2[[#This Row],[Energy Tax Savings FY20 and After]]</f>
        <v>0</v>
      </c>
      <c r="CA314" s="60">
        <v>16.326000000000001</v>
      </c>
      <c r="CB314" s="60">
        <v>218.5795</v>
      </c>
      <c r="CC314" s="60">
        <v>0</v>
      </c>
      <c r="CD314" s="60">
        <f>Table2[[#This Row],[Tax Exempt Bond Savings Through FY20]]+Table2[[#This Row],[Tax Exempt Bond Savings FY20 and After]]</f>
        <v>218.5795</v>
      </c>
      <c r="CE314" s="60">
        <v>2469.4785999999999</v>
      </c>
      <c r="CF314" s="60">
        <v>9672.5735000000004</v>
      </c>
      <c r="CG314" s="60">
        <v>0</v>
      </c>
      <c r="CH314" s="60">
        <f>Table2[[#This Row],[Indirect and Induced Through FY20]]+Table2[[#This Row],[Indirect and Induced FY20 and After]]</f>
        <v>9672.5735000000004</v>
      </c>
      <c r="CI314" s="60">
        <v>4839.5388000000003</v>
      </c>
      <c r="CJ314" s="60">
        <v>18477.541700000002</v>
      </c>
      <c r="CK314" s="60">
        <v>0</v>
      </c>
      <c r="CL314" s="60">
        <f>Table2[[#This Row],[TOTAL Income Consumption Use Taxes Through FY20]]+Table2[[#This Row],[TOTAL Income Consumption Use Taxes FY20 and After]]</f>
        <v>18477.541700000002</v>
      </c>
      <c r="CM314" s="60">
        <v>16.326000000000001</v>
      </c>
      <c r="CN314" s="60">
        <v>1273.7651000000001</v>
      </c>
      <c r="CO314" s="60">
        <v>0</v>
      </c>
      <c r="CP314" s="60">
        <f>Table2[[#This Row],[Assistance Provided Through FY20]]+Table2[[#This Row],[Assistance Provided FY20 and After]]</f>
        <v>1273.7651000000001</v>
      </c>
      <c r="CQ314" s="60">
        <v>0</v>
      </c>
      <c r="CR314" s="60">
        <v>0</v>
      </c>
      <c r="CS314" s="60">
        <v>0</v>
      </c>
      <c r="CT314" s="60">
        <f>Table2[[#This Row],[Recapture Cancellation Reduction Amount Through FY20]]+Table2[[#This Row],[Recapture Cancellation Reduction Amount FY20 and After]]</f>
        <v>0</v>
      </c>
      <c r="CU314" s="60">
        <v>0</v>
      </c>
      <c r="CV314" s="60">
        <v>0</v>
      </c>
      <c r="CW314" s="60">
        <v>0</v>
      </c>
      <c r="CX314" s="60">
        <f>Table2[[#This Row],[Penalty Paid Through FY20]]+Table2[[#This Row],[Penalty Paid FY20 and After]]</f>
        <v>0</v>
      </c>
      <c r="CY314" s="60">
        <v>16.326000000000001</v>
      </c>
      <c r="CZ314" s="60">
        <v>1273.7651000000001</v>
      </c>
      <c r="DA314" s="60">
        <v>0</v>
      </c>
      <c r="DB314" s="60">
        <f>Table2[[#This Row],[TOTAL Assistance Net of Recapture Penalties Through FY20]]+Table2[[#This Row],[TOTAL Assistance Net of Recapture Penalties FY20 and After]]</f>
        <v>1273.7651000000001</v>
      </c>
      <c r="DC314" s="60">
        <v>2386.3861999999999</v>
      </c>
      <c r="DD314" s="60">
        <v>10078.7333</v>
      </c>
      <c r="DE314" s="60">
        <v>0</v>
      </c>
      <c r="DF314" s="60">
        <f>Table2[[#This Row],[Company Direct Tax Revenue Before Assistance Through FY20]]+Table2[[#This Row],[Company Direct Tax Revenue Before Assistance FY20 and After]]</f>
        <v>10078.7333</v>
      </c>
      <c r="DG314" s="60">
        <v>4949.2505000000001</v>
      </c>
      <c r="DH314" s="60">
        <v>18622.623500000002</v>
      </c>
      <c r="DI314" s="60">
        <v>0</v>
      </c>
      <c r="DJ314" s="60">
        <f>Table2[[#This Row],[Indirect and Induced Tax Revenues FY20 and After]]+Table2[[#This Row],[Indirect and Induced Tax Revenues Through FY20]]</f>
        <v>18622.623500000002</v>
      </c>
      <c r="DK314" s="60">
        <v>7335.6367</v>
      </c>
      <c r="DL314" s="60">
        <v>28701.356800000001</v>
      </c>
      <c r="DM314" s="60">
        <v>0</v>
      </c>
      <c r="DN314" s="60">
        <f>Table2[[#This Row],[TOTAL Tax Revenues Before Assistance FY20 and After]]+Table2[[#This Row],[TOTAL Tax Revenues Before Assistance Through FY20]]</f>
        <v>28701.356800000001</v>
      </c>
      <c r="DO314" s="60">
        <v>7319.3107</v>
      </c>
      <c r="DP314" s="60">
        <v>27427.591700000001</v>
      </c>
      <c r="DQ314" s="60">
        <v>0</v>
      </c>
      <c r="DR314" s="60">
        <f>Table2[[#This Row],[TOTAL Tax Revenues Net of Assistance Recapture and Penalty Through FY20]]+Table2[[#This Row],[TOTAL Tax Revenues Net of Assistance Recapture and Penalty FY20 and After]]</f>
        <v>27427.591700000001</v>
      </c>
      <c r="DS314" s="60">
        <v>0</v>
      </c>
      <c r="DT314" s="60">
        <v>0</v>
      </c>
      <c r="DU314" s="60">
        <v>0</v>
      </c>
      <c r="DV314" s="60">
        <v>0</v>
      </c>
      <c r="DW314" s="75">
        <v>0</v>
      </c>
      <c r="DX314" s="75">
        <v>0</v>
      </c>
      <c r="DY314" s="75">
        <v>0</v>
      </c>
      <c r="DZ314" s="75">
        <v>0</v>
      </c>
      <c r="EA314" s="75">
        <v>0</v>
      </c>
      <c r="EB314" s="75">
        <v>0</v>
      </c>
      <c r="EC314" s="75">
        <v>0</v>
      </c>
      <c r="ED314" s="75">
        <v>0</v>
      </c>
      <c r="EE314" s="75">
        <v>0</v>
      </c>
      <c r="EF314" s="75">
        <v>0</v>
      </c>
      <c r="EG314" s="75">
        <v>0</v>
      </c>
      <c r="EH314" s="75">
        <v>0</v>
      </c>
      <c r="EI314" s="76">
        <v>0</v>
      </c>
      <c r="EJ314" s="76">
        <v>0</v>
      </c>
      <c r="EK314" s="77">
        <v>0</v>
      </c>
    </row>
    <row r="315" spans="1:141" x14ac:dyDescent="0.25">
      <c r="A315" s="9">
        <v>93255</v>
      </c>
      <c r="B315" s="11" t="s">
        <v>333</v>
      </c>
      <c r="C315" s="11" t="s">
        <v>786</v>
      </c>
      <c r="D315" s="11" t="s">
        <v>1046</v>
      </c>
      <c r="E315" s="15">
        <v>1</v>
      </c>
      <c r="F315" s="7">
        <v>41</v>
      </c>
      <c r="G315" s="7">
        <v>1012</v>
      </c>
      <c r="H315" s="7">
        <v>67795</v>
      </c>
      <c r="I315" s="7">
        <v>2381688</v>
      </c>
      <c r="J315" s="7">
        <v>522320</v>
      </c>
      <c r="K315" s="11" t="s">
        <v>1274</v>
      </c>
      <c r="L315" s="11" t="s">
        <v>1239</v>
      </c>
      <c r="M315" s="11" t="s">
        <v>1297</v>
      </c>
      <c r="N315" s="18"/>
      <c r="O315" s="11" t="s">
        <v>1682</v>
      </c>
      <c r="P315" s="8">
        <v>0</v>
      </c>
      <c r="Q315" s="8">
        <v>0</v>
      </c>
      <c r="R315" s="8">
        <v>0</v>
      </c>
      <c r="S315" s="8">
        <v>0</v>
      </c>
      <c r="T315" s="8">
        <v>0</v>
      </c>
      <c r="U315" s="8">
        <v>0</v>
      </c>
      <c r="V315" s="8">
        <v>10266</v>
      </c>
      <c r="W315" s="8">
        <v>0</v>
      </c>
      <c r="X315" s="8">
        <v>0</v>
      </c>
      <c r="Y315" s="8">
        <v>9775</v>
      </c>
      <c r="Z315" s="8">
        <v>0</v>
      </c>
      <c r="AA315" s="19">
        <v>0</v>
      </c>
      <c r="AB315" s="8">
        <v>0</v>
      </c>
      <c r="AC315" s="8">
        <v>0</v>
      </c>
      <c r="AD315" s="8">
        <v>0</v>
      </c>
      <c r="AE315" s="8">
        <v>0</v>
      </c>
      <c r="AF315" s="8">
        <v>0</v>
      </c>
      <c r="AI315" s="60">
        <v>5981.6634999999997</v>
      </c>
      <c r="AJ315" s="60">
        <v>53088.245199999998</v>
      </c>
      <c r="AK315" s="60">
        <v>5230.3436000000002</v>
      </c>
      <c r="AL315" s="60">
        <f>Table2[[#This Row],[Company Direct Land Through FY20]]+Table2[[#This Row],[Company Direct Land FY20 and After]]</f>
        <v>58318.588799999998</v>
      </c>
      <c r="AM315" s="60">
        <v>11108.8037</v>
      </c>
      <c r="AN315" s="60">
        <v>97974.032000000007</v>
      </c>
      <c r="AO315" s="60">
        <v>9713.4951999999994</v>
      </c>
      <c r="AP315" s="60">
        <f>Table2[[#This Row],[Company Direct Building Through FY20]]+Table2[[#This Row],[Company Direct Building FY20 and After]]</f>
        <v>107687.52720000001</v>
      </c>
      <c r="AQ315" s="60">
        <v>0</v>
      </c>
      <c r="AR315" s="60">
        <v>0</v>
      </c>
      <c r="AS315" s="60">
        <v>0</v>
      </c>
      <c r="AT315" s="60">
        <f>Table2[[#This Row],[Mortgage Recording Tax Through FY20]]+Table2[[#This Row],[Mortgage Recording Tax FY20 and After]]</f>
        <v>0</v>
      </c>
      <c r="AU315" s="60">
        <v>0</v>
      </c>
      <c r="AV315" s="60">
        <v>0</v>
      </c>
      <c r="AW315" s="60">
        <v>0</v>
      </c>
      <c r="AX315" s="60">
        <f>Table2[[#This Row],[Pilot Savings Through FY20]]+Table2[[#This Row],[Pilot Savings FY20 and After]]</f>
        <v>0</v>
      </c>
      <c r="AY315" s="60">
        <v>0</v>
      </c>
      <c r="AZ315" s="60">
        <v>0</v>
      </c>
      <c r="BA315" s="60">
        <v>0</v>
      </c>
      <c r="BB315" s="60">
        <f>Table2[[#This Row],[Mortgage Recording Tax Exemption Through FY20]]+Table2[[#This Row],[Indirect and Induced Land FY20]]</f>
        <v>19533.771199999999</v>
      </c>
      <c r="BC315" s="60">
        <v>19533.771199999999</v>
      </c>
      <c r="BD315" s="60">
        <v>176099.88010000001</v>
      </c>
      <c r="BE315" s="60">
        <v>17080.254400000002</v>
      </c>
      <c r="BF315" s="60">
        <f>Table2[[#This Row],[Indirect and Induced Land Through FY20]]+Table2[[#This Row],[Indirect and Induced Land FY20 and After]]</f>
        <v>193180.13450000001</v>
      </c>
      <c r="BG315" s="60">
        <v>69256.097899999993</v>
      </c>
      <c r="BH315" s="60">
        <v>624354.12</v>
      </c>
      <c r="BI315" s="60">
        <v>60557.265599999999</v>
      </c>
      <c r="BJ315" s="60">
        <f>Table2[[#This Row],[Indirect and Induced Building Through FY20]]+Table2[[#This Row],[Indirect and Induced Building FY20 and After]]</f>
        <v>684911.38560000004</v>
      </c>
      <c r="BK315" s="60">
        <v>105880.3363</v>
      </c>
      <c r="BL315" s="60">
        <v>951516.27729999996</v>
      </c>
      <c r="BM315" s="60">
        <v>92581.358800000002</v>
      </c>
      <c r="BN315" s="60">
        <f>Table2[[#This Row],[TOTAL Real Property Related Taxes Through FY20]]+Table2[[#This Row],[TOTAL Real Property Related Taxes FY20 and After]]</f>
        <v>1044097.6361</v>
      </c>
      <c r="BO315" s="60">
        <v>137496.986</v>
      </c>
      <c r="BP315" s="60">
        <v>1233372.5508999999</v>
      </c>
      <c r="BQ315" s="60">
        <v>120226.83560000001</v>
      </c>
      <c r="BR315" s="60">
        <f>Table2[[#This Row],[Company Direct Through FY20]]+Table2[[#This Row],[Company Direct FY20 and After]]</f>
        <v>1353599.3865</v>
      </c>
      <c r="BS315" s="60">
        <v>0</v>
      </c>
      <c r="BT315" s="60">
        <v>0</v>
      </c>
      <c r="BU315" s="60">
        <v>0</v>
      </c>
      <c r="BV315" s="60">
        <f>Table2[[#This Row],[Sales Tax Exemption Through FY20]]+Table2[[#This Row],[Sales Tax Exemption FY20 and After]]</f>
        <v>0</v>
      </c>
      <c r="BW315" s="60">
        <v>0</v>
      </c>
      <c r="BX315" s="60">
        <v>437.45089999999999</v>
      </c>
      <c r="BY315" s="60">
        <v>0</v>
      </c>
      <c r="BZ315" s="60">
        <f>Table2[[#This Row],[Energy Tax Savings Through FY20]]+Table2[[#This Row],[Energy Tax Savings FY20 and After]]</f>
        <v>437.45089999999999</v>
      </c>
      <c r="CA315" s="60">
        <v>0</v>
      </c>
      <c r="CB315" s="60">
        <v>0</v>
      </c>
      <c r="CC315" s="60">
        <v>0</v>
      </c>
      <c r="CD315" s="60">
        <f>Table2[[#This Row],[Tax Exempt Bond Savings Through FY20]]+Table2[[#This Row],[Tax Exempt Bond Savings FY20 and After]]</f>
        <v>0</v>
      </c>
      <c r="CE315" s="60">
        <v>79165.382400000002</v>
      </c>
      <c r="CF315" s="60">
        <v>865595.39690000005</v>
      </c>
      <c r="CG315" s="60">
        <v>69221.905899999998</v>
      </c>
      <c r="CH315" s="60">
        <f>Table2[[#This Row],[Indirect and Induced Through FY20]]+Table2[[#This Row],[Indirect and Induced FY20 and After]]</f>
        <v>934817.30280000006</v>
      </c>
      <c r="CI315" s="60">
        <v>216662.36840000001</v>
      </c>
      <c r="CJ315" s="60">
        <v>2098530.4969000001</v>
      </c>
      <c r="CK315" s="60">
        <v>189448.7415</v>
      </c>
      <c r="CL315" s="60">
        <f>Table2[[#This Row],[TOTAL Income Consumption Use Taxes Through FY20]]+Table2[[#This Row],[TOTAL Income Consumption Use Taxes FY20 and After]]</f>
        <v>2287979.2384000001</v>
      </c>
      <c r="CM315" s="60">
        <v>0</v>
      </c>
      <c r="CN315" s="60">
        <v>437.45089999999999</v>
      </c>
      <c r="CO315" s="60">
        <v>0</v>
      </c>
      <c r="CP315" s="60">
        <f>Table2[[#This Row],[Assistance Provided Through FY20]]+Table2[[#This Row],[Assistance Provided FY20 and After]]</f>
        <v>437.45089999999999</v>
      </c>
      <c r="CQ315" s="60">
        <v>0</v>
      </c>
      <c r="CR315" s="60">
        <v>0</v>
      </c>
      <c r="CS315" s="60">
        <v>0</v>
      </c>
      <c r="CT315" s="60">
        <f>Table2[[#This Row],[Recapture Cancellation Reduction Amount Through FY20]]+Table2[[#This Row],[Recapture Cancellation Reduction Amount FY20 and After]]</f>
        <v>0</v>
      </c>
      <c r="CU315" s="60">
        <v>0</v>
      </c>
      <c r="CV315" s="60">
        <v>0</v>
      </c>
      <c r="CW315" s="60">
        <v>0</v>
      </c>
      <c r="CX315" s="60">
        <f>Table2[[#This Row],[Penalty Paid Through FY20]]+Table2[[#This Row],[Penalty Paid FY20 and After]]</f>
        <v>0</v>
      </c>
      <c r="CY315" s="60">
        <v>0</v>
      </c>
      <c r="CZ315" s="60">
        <v>437.45089999999999</v>
      </c>
      <c r="DA315" s="60">
        <v>0</v>
      </c>
      <c r="DB315" s="60">
        <f>Table2[[#This Row],[TOTAL Assistance Net of Recapture Penalties Through FY20]]+Table2[[#This Row],[TOTAL Assistance Net of Recapture Penalties FY20 and After]]</f>
        <v>437.45089999999999</v>
      </c>
      <c r="DC315" s="60">
        <v>154587.45319999999</v>
      </c>
      <c r="DD315" s="60">
        <v>1384434.8281</v>
      </c>
      <c r="DE315" s="60">
        <v>135170.67439999999</v>
      </c>
      <c r="DF315" s="60">
        <f>Table2[[#This Row],[Company Direct Tax Revenue Before Assistance Through FY20]]+Table2[[#This Row],[Company Direct Tax Revenue Before Assistance FY20 and After]]</f>
        <v>1519605.5024999999</v>
      </c>
      <c r="DG315" s="60">
        <v>167955.25150000001</v>
      </c>
      <c r="DH315" s="60">
        <v>1666049.3970000001</v>
      </c>
      <c r="DI315" s="60">
        <v>146859.4259</v>
      </c>
      <c r="DJ315" s="60">
        <f>Table2[[#This Row],[Indirect and Induced Tax Revenues FY20 and After]]+Table2[[#This Row],[Indirect and Induced Tax Revenues Through FY20]]</f>
        <v>1812908.8229</v>
      </c>
      <c r="DK315" s="60">
        <v>322542.7047</v>
      </c>
      <c r="DL315" s="60">
        <v>3050484.2250999999</v>
      </c>
      <c r="DM315" s="60">
        <v>282030.10029999999</v>
      </c>
      <c r="DN315" s="60">
        <f>Table2[[#This Row],[TOTAL Tax Revenues Before Assistance FY20 and After]]+Table2[[#This Row],[TOTAL Tax Revenues Before Assistance Through FY20]]</f>
        <v>3332514.3254</v>
      </c>
      <c r="DO315" s="60">
        <v>322542.7047</v>
      </c>
      <c r="DP315" s="60">
        <v>3050046.7741999999</v>
      </c>
      <c r="DQ315" s="60">
        <v>282030.10029999999</v>
      </c>
      <c r="DR315" s="60">
        <f>Table2[[#This Row],[TOTAL Tax Revenues Net of Assistance Recapture and Penalty Through FY20]]+Table2[[#This Row],[TOTAL Tax Revenues Net of Assistance Recapture and Penalty FY20 and After]]</f>
        <v>3332076.8744999999</v>
      </c>
      <c r="DS315" s="60">
        <v>0</v>
      </c>
      <c r="DT315" s="60">
        <v>0</v>
      </c>
      <c r="DU315" s="60">
        <v>0</v>
      </c>
      <c r="DV315" s="60">
        <v>0</v>
      </c>
      <c r="DW315" s="75">
        <v>0</v>
      </c>
      <c r="DX315" s="75">
        <v>0</v>
      </c>
      <c r="DY315" s="75">
        <v>0</v>
      </c>
      <c r="DZ315" s="75">
        <v>0</v>
      </c>
      <c r="EA315" s="75">
        <v>0</v>
      </c>
      <c r="EB315" s="75">
        <v>0</v>
      </c>
      <c r="EC315" s="75">
        <v>0</v>
      </c>
      <c r="ED315" s="75">
        <v>0</v>
      </c>
      <c r="EE315" s="75">
        <v>0</v>
      </c>
      <c r="EF315" s="75">
        <v>0</v>
      </c>
      <c r="EG315" s="75">
        <v>0</v>
      </c>
      <c r="EH315" s="75">
        <v>0</v>
      </c>
      <c r="EI315" s="76">
        <v>0</v>
      </c>
      <c r="EJ315" s="76">
        <v>0</v>
      </c>
      <c r="EK315" s="77">
        <v>0</v>
      </c>
    </row>
    <row r="316" spans="1:141" x14ac:dyDescent="0.25">
      <c r="A316" s="9">
        <v>92295</v>
      </c>
      <c r="B316" s="11" t="s">
        <v>169</v>
      </c>
      <c r="C316" s="11" t="s">
        <v>623</v>
      </c>
      <c r="D316" s="11" t="s">
        <v>1045</v>
      </c>
      <c r="E316" s="15">
        <v>30</v>
      </c>
      <c r="F316" s="7">
        <v>2575</v>
      </c>
      <c r="G316" s="7">
        <v>280</v>
      </c>
      <c r="H316" s="7">
        <v>39887</v>
      </c>
      <c r="I316" s="7">
        <v>29982</v>
      </c>
      <c r="J316" s="7">
        <v>311812</v>
      </c>
      <c r="K316" s="11" t="s">
        <v>1048</v>
      </c>
      <c r="L316" s="11" t="s">
        <v>1088</v>
      </c>
      <c r="M316" s="11" t="s">
        <v>1087</v>
      </c>
      <c r="N316" s="18">
        <v>3200000</v>
      </c>
      <c r="O316" s="11" t="s">
        <v>1667</v>
      </c>
      <c r="P316" s="8">
        <v>0</v>
      </c>
      <c r="Q316" s="8">
        <v>0</v>
      </c>
      <c r="R316" s="8">
        <v>75</v>
      </c>
      <c r="S316" s="8">
        <v>0</v>
      </c>
      <c r="T316" s="8">
        <v>0</v>
      </c>
      <c r="U316" s="8">
        <v>75</v>
      </c>
      <c r="V316" s="8">
        <v>75</v>
      </c>
      <c r="W316" s="8">
        <v>0</v>
      </c>
      <c r="X316" s="8">
        <v>0</v>
      </c>
      <c r="Y316" s="8">
        <v>0</v>
      </c>
      <c r="Z316" s="8">
        <v>13</v>
      </c>
      <c r="AA316" s="19">
        <v>0</v>
      </c>
      <c r="AB316" s="8">
        <v>0</v>
      </c>
      <c r="AC316" s="8">
        <v>0</v>
      </c>
      <c r="AD316" s="8">
        <v>0</v>
      </c>
      <c r="AE316" s="8">
        <v>0</v>
      </c>
      <c r="AF316" s="8">
        <v>80</v>
      </c>
      <c r="AG316" s="8" t="s">
        <v>1686</v>
      </c>
      <c r="AH316" s="8" t="s">
        <v>1686</v>
      </c>
      <c r="AI316" s="60">
        <v>33.072499999999998</v>
      </c>
      <c r="AJ316" s="60">
        <v>402.97059999999999</v>
      </c>
      <c r="AK316" s="60">
        <v>30.6158</v>
      </c>
      <c r="AL316" s="60">
        <f>Table2[[#This Row],[Company Direct Land Through FY20]]+Table2[[#This Row],[Company Direct Land FY20 and After]]</f>
        <v>433.58639999999997</v>
      </c>
      <c r="AM316" s="60">
        <v>120.9588</v>
      </c>
      <c r="AN316" s="60">
        <v>463.15899999999999</v>
      </c>
      <c r="AO316" s="60">
        <v>111.97410000000001</v>
      </c>
      <c r="AP316" s="60">
        <f>Table2[[#This Row],[Company Direct Building Through FY20]]+Table2[[#This Row],[Company Direct Building FY20 and After]]</f>
        <v>575.13310000000001</v>
      </c>
      <c r="AQ316" s="60">
        <v>0</v>
      </c>
      <c r="AR316" s="60">
        <v>50.875700000000002</v>
      </c>
      <c r="AS316" s="60">
        <v>0</v>
      </c>
      <c r="AT316" s="60">
        <f>Table2[[#This Row],[Mortgage Recording Tax Through FY20]]+Table2[[#This Row],[Mortgage Recording Tax FY20 and After]]</f>
        <v>50.875700000000002</v>
      </c>
      <c r="AU316" s="60">
        <v>123.572</v>
      </c>
      <c r="AV316" s="60">
        <v>499.95060000000001</v>
      </c>
      <c r="AW316" s="60">
        <v>114.3929</v>
      </c>
      <c r="AX316" s="60">
        <f>Table2[[#This Row],[Pilot Savings Through FY20]]+Table2[[#This Row],[Pilot Savings FY20 and After]]</f>
        <v>614.34349999999995</v>
      </c>
      <c r="AY316" s="60">
        <v>0</v>
      </c>
      <c r="AZ316" s="60">
        <v>50.875700000000002</v>
      </c>
      <c r="BA316" s="60">
        <v>0</v>
      </c>
      <c r="BB316" s="60">
        <f>Table2[[#This Row],[Mortgage Recording Tax Exemption Through FY20]]+Table2[[#This Row],[Indirect and Induced Land FY20]]</f>
        <v>99.699000000000012</v>
      </c>
      <c r="BC316" s="60">
        <v>48.823300000000003</v>
      </c>
      <c r="BD316" s="60">
        <v>566.43060000000003</v>
      </c>
      <c r="BE316" s="60">
        <v>45.196599999999997</v>
      </c>
      <c r="BF316" s="60">
        <f>Table2[[#This Row],[Indirect and Induced Land Through FY20]]+Table2[[#This Row],[Indirect and Induced Land FY20 and After]]</f>
        <v>611.62720000000002</v>
      </c>
      <c r="BG316" s="60">
        <v>173.1009</v>
      </c>
      <c r="BH316" s="60">
        <v>2008.2529999999999</v>
      </c>
      <c r="BI316" s="60">
        <v>160.24279999999999</v>
      </c>
      <c r="BJ316" s="60">
        <f>Table2[[#This Row],[Indirect and Induced Building Through FY20]]+Table2[[#This Row],[Indirect and Induced Building FY20 and After]]</f>
        <v>2168.4957999999997</v>
      </c>
      <c r="BK316" s="60">
        <v>252.3835</v>
      </c>
      <c r="BL316" s="60">
        <v>2940.8625999999999</v>
      </c>
      <c r="BM316" s="60">
        <v>233.63640000000001</v>
      </c>
      <c r="BN316" s="60">
        <f>Table2[[#This Row],[TOTAL Real Property Related Taxes Through FY20]]+Table2[[#This Row],[TOTAL Real Property Related Taxes FY20 and After]]</f>
        <v>3174.4989999999998</v>
      </c>
      <c r="BO316" s="60">
        <v>843.65920000000006</v>
      </c>
      <c r="BP316" s="60">
        <v>9019.4634999999998</v>
      </c>
      <c r="BQ316" s="60">
        <v>780.99180000000001</v>
      </c>
      <c r="BR316" s="60">
        <f>Table2[[#This Row],[Company Direct Through FY20]]+Table2[[#This Row],[Company Direct FY20 and After]]</f>
        <v>9800.4552999999996</v>
      </c>
      <c r="BS316" s="60">
        <v>0</v>
      </c>
      <c r="BT316" s="60">
        <v>3.9401999999999999</v>
      </c>
      <c r="BU316" s="60">
        <v>0</v>
      </c>
      <c r="BV316" s="60">
        <f>Table2[[#This Row],[Sales Tax Exemption Through FY20]]+Table2[[#This Row],[Sales Tax Exemption FY20 and After]]</f>
        <v>3.9401999999999999</v>
      </c>
      <c r="BW316" s="60">
        <v>0</v>
      </c>
      <c r="BX316" s="60">
        <v>0</v>
      </c>
      <c r="BY316" s="60">
        <v>0</v>
      </c>
      <c r="BZ316" s="60">
        <f>Table2[[#This Row],[Energy Tax Savings Through FY20]]+Table2[[#This Row],[Energy Tax Savings FY20 and After]]</f>
        <v>0</v>
      </c>
      <c r="CA316" s="60">
        <v>0</v>
      </c>
      <c r="CB316" s="60">
        <v>24.601299999999998</v>
      </c>
      <c r="CC316" s="60">
        <v>0</v>
      </c>
      <c r="CD316" s="60">
        <f>Table2[[#This Row],[Tax Exempt Bond Savings Through FY20]]+Table2[[#This Row],[Tax Exempt Bond Savings FY20 and After]]</f>
        <v>24.601299999999998</v>
      </c>
      <c r="CE316" s="60">
        <v>221.00309999999999</v>
      </c>
      <c r="CF316" s="60">
        <v>3341.6976</v>
      </c>
      <c r="CG316" s="60">
        <v>204.58680000000001</v>
      </c>
      <c r="CH316" s="60">
        <f>Table2[[#This Row],[Indirect and Induced Through FY20]]+Table2[[#This Row],[Indirect and Induced FY20 and After]]</f>
        <v>3546.2844</v>
      </c>
      <c r="CI316" s="60">
        <v>1064.6623</v>
      </c>
      <c r="CJ316" s="60">
        <v>12332.6196</v>
      </c>
      <c r="CK316" s="60">
        <v>985.57860000000005</v>
      </c>
      <c r="CL316" s="60">
        <f>Table2[[#This Row],[TOTAL Income Consumption Use Taxes Through FY20]]+Table2[[#This Row],[TOTAL Income Consumption Use Taxes FY20 and After]]</f>
        <v>13318.198200000001</v>
      </c>
      <c r="CM316" s="60">
        <v>123.572</v>
      </c>
      <c r="CN316" s="60">
        <v>579.36779999999999</v>
      </c>
      <c r="CO316" s="60">
        <v>114.3929</v>
      </c>
      <c r="CP316" s="60">
        <f>Table2[[#This Row],[Assistance Provided Through FY20]]+Table2[[#This Row],[Assistance Provided FY20 and After]]</f>
        <v>693.76070000000004</v>
      </c>
      <c r="CQ316" s="60">
        <v>0</v>
      </c>
      <c r="CR316" s="60">
        <v>0</v>
      </c>
      <c r="CS316" s="60">
        <v>0</v>
      </c>
      <c r="CT316" s="60">
        <f>Table2[[#This Row],[Recapture Cancellation Reduction Amount Through FY20]]+Table2[[#This Row],[Recapture Cancellation Reduction Amount FY20 and After]]</f>
        <v>0</v>
      </c>
      <c r="CU316" s="60">
        <v>0</v>
      </c>
      <c r="CV316" s="60">
        <v>0</v>
      </c>
      <c r="CW316" s="60">
        <v>0</v>
      </c>
      <c r="CX316" s="60">
        <f>Table2[[#This Row],[Penalty Paid Through FY20]]+Table2[[#This Row],[Penalty Paid FY20 and After]]</f>
        <v>0</v>
      </c>
      <c r="CY316" s="60">
        <v>123.572</v>
      </c>
      <c r="CZ316" s="60">
        <v>579.36779999999999</v>
      </c>
      <c r="DA316" s="60">
        <v>114.3929</v>
      </c>
      <c r="DB316" s="60">
        <f>Table2[[#This Row],[TOTAL Assistance Net of Recapture Penalties Through FY20]]+Table2[[#This Row],[TOTAL Assistance Net of Recapture Penalties FY20 and After]]</f>
        <v>693.76070000000004</v>
      </c>
      <c r="DC316" s="60">
        <v>997.69050000000004</v>
      </c>
      <c r="DD316" s="60">
        <v>9936.4688000000006</v>
      </c>
      <c r="DE316" s="60">
        <v>923.58169999999996</v>
      </c>
      <c r="DF316" s="60">
        <f>Table2[[#This Row],[Company Direct Tax Revenue Before Assistance Through FY20]]+Table2[[#This Row],[Company Direct Tax Revenue Before Assistance FY20 and After]]</f>
        <v>10860.050500000001</v>
      </c>
      <c r="DG316" s="60">
        <v>442.9273</v>
      </c>
      <c r="DH316" s="60">
        <v>5916.3811999999998</v>
      </c>
      <c r="DI316" s="60">
        <v>410.02620000000002</v>
      </c>
      <c r="DJ316" s="60">
        <f>Table2[[#This Row],[Indirect and Induced Tax Revenues FY20 and After]]+Table2[[#This Row],[Indirect and Induced Tax Revenues Through FY20]]</f>
        <v>6326.4074000000001</v>
      </c>
      <c r="DK316" s="60">
        <v>1440.6178</v>
      </c>
      <c r="DL316" s="60">
        <v>15852.85</v>
      </c>
      <c r="DM316" s="60">
        <v>1333.6079</v>
      </c>
      <c r="DN316" s="60">
        <f>Table2[[#This Row],[TOTAL Tax Revenues Before Assistance FY20 and After]]+Table2[[#This Row],[TOTAL Tax Revenues Before Assistance Through FY20]]</f>
        <v>17186.457900000001</v>
      </c>
      <c r="DO316" s="60">
        <v>1317.0458000000001</v>
      </c>
      <c r="DP316" s="60">
        <v>15273.4822</v>
      </c>
      <c r="DQ316" s="60">
        <v>1219.2149999999999</v>
      </c>
      <c r="DR316" s="60">
        <f>Table2[[#This Row],[TOTAL Tax Revenues Net of Assistance Recapture and Penalty Through FY20]]+Table2[[#This Row],[TOTAL Tax Revenues Net of Assistance Recapture and Penalty FY20 and After]]</f>
        <v>16492.697199999999</v>
      </c>
      <c r="DS316" s="60">
        <v>0</v>
      </c>
      <c r="DT316" s="60">
        <v>0</v>
      </c>
      <c r="DU316" s="60">
        <v>0</v>
      </c>
      <c r="DV316" s="60">
        <v>0</v>
      </c>
      <c r="DW316" s="74">
        <v>70</v>
      </c>
      <c r="DX316" s="74">
        <v>0</v>
      </c>
      <c r="DY316" s="74">
        <v>0</v>
      </c>
      <c r="DZ316" s="74">
        <v>5</v>
      </c>
      <c r="EA316" s="74">
        <v>70</v>
      </c>
      <c r="EB316" s="74">
        <v>0</v>
      </c>
      <c r="EC316" s="74">
        <v>0</v>
      </c>
      <c r="ED316" s="74">
        <v>5</v>
      </c>
      <c r="EE316" s="74">
        <v>100</v>
      </c>
      <c r="EF316" s="74">
        <v>0</v>
      </c>
      <c r="EG316" s="74">
        <v>0</v>
      </c>
      <c r="EH316" s="74">
        <v>100</v>
      </c>
      <c r="EI316" s="8">
        <f>Table2[[#This Row],[Total Industrial Employees FY20]]+Table2[[#This Row],[Total Restaurant Employees FY20]]+Table2[[#This Row],[Total Retail Employees FY20]]+Table2[[#This Row],[Total Other Employees FY20]]</f>
        <v>75</v>
      </c>
      <c r="EJ316" s="8">
        <f>Table2[[#This Row],[Number of Industrial Employees Earning More than Living Wage FY20]]+Table2[[#This Row],[Number of Restaurant Employees Earning More than Living Wage FY20]]+Table2[[#This Row],[Number of Retail Employees Earning More than Living Wage FY20]]+Table2[[#This Row],[Number of Other Employees Earning More than Living Wage FY20]]</f>
        <v>75</v>
      </c>
      <c r="EK316" s="72">
        <f>Table2[[#This Row],[Total Employees Earning More than Living Wage FY20]]/Table2[[#This Row],[Total Jobs FY20]]</f>
        <v>1</v>
      </c>
    </row>
    <row r="317" spans="1:141" x14ac:dyDescent="0.25">
      <c r="A317" s="9">
        <v>93966</v>
      </c>
      <c r="B317" s="11" t="s">
        <v>429</v>
      </c>
      <c r="C317" s="11" t="s">
        <v>882</v>
      </c>
      <c r="D317" s="11" t="s">
        <v>1045</v>
      </c>
      <c r="E317" s="15">
        <v>22</v>
      </c>
      <c r="F317" s="7">
        <v>576</v>
      </c>
      <c r="G317" s="7">
        <v>12</v>
      </c>
      <c r="H317" s="7">
        <v>39500</v>
      </c>
      <c r="I317" s="7">
        <v>217951</v>
      </c>
      <c r="J317" s="7">
        <v>622110</v>
      </c>
      <c r="K317" s="11" t="s">
        <v>1097</v>
      </c>
      <c r="L317" s="11" t="s">
        <v>1356</v>
      </c>
      <c r="M317" s="11" t="s">
        <v>1420</v>
      </c>
      <c r="N317" s="18">
        <v>112000000</v>
      </c>
      <c r="O317" s="11" t="s">
        <v>1671</v>
      </c>
      <c r="P317" s="8">
        <v>2613</v>
      </c>
      <c r="Q317" s="8">
        <v>23</v>
      </c>
      <c r="R317" s="8">
        <v>12132</v>
      </c>
      <c r="S317" s="8">
        <v>19</v>
      </c>
      <c r="T317" s="8">
        <v>0</v>
      </c>
      <c r="U317" s="8">
        <v>14787</v>
      </c>
      <c r="V317" s="8">
        <v>13468</v>
      </c>
      <c r="W317" s="8">
        <v>0</v>
      </c>
      <c r="X317" s="8">
        <v>0</v>
      </c>
      <c r="Y317" s="8">
        <v>1090</v>
      </c>
      <c r="Z317" s="8">
        <v>209</v>
      </c>
      <c r="AA317" s="19">
        <v>25</v>
      </c>
      <c r="AB317" s="8">
        <v>6</v>
      </c>
      <c r="AC317" s="8">
        <v>6</v>
      </c>
      <c r="AD317" s="8">
        <v>39</v>
      </c>
      <c r="AE317" s="8">
        <v>25</v>
      </c>
      <c r="AF317" s="8">
        <v>65.0165686075607</v>
      </c>
      <c r="AG317" s="8" t="s">
        <v>1686</v>
      </c>
      <c r="AH317" s="8" t="s">
        <v>1687</v>
      </c>
      <c r="AI317" s="60">
        <v>0</v>
      </c>
      <c r="AJ317" s="60">
        <v>0</v>
      </c>
      <c r="AK317" s="60">
        <v>0</v>
      </c>
      <c r="AL317" s="60">
        <f>Table2[[#This Row],[Company Direct Land Through FY20]]+Table2[[#This Row],[Company Direct Land FY20 and After]]</f>
        <v>0</v>
      </c>
      <c r="AM317" s="60">
        <v>0</v>
      </c>
      <c r="AN317" s="60">
        <v>0</v>
      </c>
      <c r="AO317" s="60">
        <v>0</v>
      </c>
      <c r="AP317" s="60">
        <f>Table2[[#This Row],[Company Direct Building Through FY20]]+Table2[[#This Row],[Company Direct Building FY20 and After]]</f>
        <v>0</v>
      </c>
      <c r="AQ317" s="60">
        <v>0</v>
      </c>
      <c r="AR317" s="60">
        <v>2493.3825000000002</v>
      </c>
      <c r="AS317" s="60">
        <v>0</v>
      </c>
      <c r="AT317" s="60">
        <f>Table2[[#This Row],[Mortgage Recording Tax Through FY20]]+Table2[[#This Row],[Mortgage Recording Tax FY20 and After]]</f>
        <v>2493.3825000000002</v>
      </c>
      <c r="AU317" s="60">
        <v>0</v>
      </c>
      <c r="AV317" s="60">
        <v>0</v>
      </c>
      <c r="AW317" s="60">
        <v>0</v>
      </c>
      <c r="AX317" s="60">
        <f>Table2[[#This Row],[Pilot Savings Through FY20]]+Table2[[#This Row],[Pilot Savings FY20 and After]]</f>
        <v>0</v>
      </c>
      <c r="AY317" s="60">
        <v>0</v>
      </c>
      <c r="AZ317" s="60">
        <v>2493.3825000000002</v>
      </c>
      <c r="BA317" s="60">
        <v>0</v>
      </c>
      <c r="BB317" s="60">
        <f>Table2[[#This Row],[Mortgage Recording Tax Exemption Through FY20]]+Table2[[#This Row],[Indirect and Induced Land FY20]]</f>
        <v>14538.402099999999</v>
      </c>
      <c r="BC317" s="60">
        <v>12045.0196</v>
      </c>
      <c r="BD317" s="60">
        <v>58214.065999999999</v>
      </c>
      <c r="BE317" s="60">
        <v>147170</v>
      </c>
      <c r="BF317" s="60">
        <f>Table2[[#This Row],[Indirect and Induced Land Through FY20]]+Table2[[#This Row],[Indirect and Induced Land FY20 and After]]</f>
        <v>205384.06599999999</v>
      </c>
      <c r="BG317" s="60">
        <v>42705.069499999998</v>
      </c>
      <c r="BH317" s="60">
        <v>206395.32459999999</v>
      </c>
      <c r="BI317" s="60">
        <v>521784.54359999998</v>
      </c>
      <c r="BJ317" s="60">
        <f>Table2[[#This Row],[Indirect and Induced Building Through FY20]]+Table2[[#This Row],[Indirect and Induced Building FY20 and After]]</f>
        <v>728179.86819999991</v>
      </c>
      <c r="BK317" s="60">
        <v>54750.089099999997</v>
      </c>
      <c r="BL317" s="60">
        <v>264609.39059999998</v>
      </c>
      <c r="BM317" s="60">
        <v>668954.54359999998</v>
      </c>
      <c r="BN317" s="60">
        <f>Table2[[#This Row],[TOTAL Real Property Related Taxes Through FY20]]+Table2[[#This Row],[TOTAL Real Property Related Taxes FY20 and After]]</f>
        <v>933563.93420000002</v>
      </c>
      <c r="BO317" s="60">
        <v>52688.278200000001</v>
      </c>
      <c r="BP317" s="60">
        <v>267679.7818</v>
      </c>
      <c r="BQ317" s="60">
        <v>643762.66280000005</v>
      </c>
      <c r="BR317" s="60">
        <f>Table2[[#This Row],[Company Direct Through FY20]]+Table2[[#This Row],[Company Direct FY20 and After]]</f>
        <v>911442.44460000005</v>
      </c>
      <c r="BS317" s="60">
        <v>0</v>
      </c>
      <c r="BT317" s="60">
        <v>0</v>
      </c>
      <c r="BU317" s="60">
        <v>0</v>
      </c>
      <c r="BV317" s="60">
        <f>Table2[[#This Row],[Sales Tax Exemption Through FY20]]+Table2[[#This Row],[Sales Tax Exemption FY20 and After]]</f>
        <v>0</v>
      </c>
      <c r="BW317" s="60">
        <v>0</v>
      </c>
      <c r="BX317" s="60">
        <v>0</v>
      </c>
      <c r="BY317" s="60">
        <v>0</v>
      </c>
      <c r="BZ317" s="60">
        <f>Table2[[#This Row],[Energy Tax Savings Through FY20]]+Table2[[#This Row],[Energy Tax Savings FY20 and After]]</f>
        <v>0</v>
      </c>
      <c r="CA317" s="60">
        <v>45.8123</v>
      </c>
      <c r="CB317" s="60">
        <v>272.41629999999998</v>
      </c>
      <c r="CC317" s="60">
        <v>390.56729999999999</v>
      </c>
      <c r="CD317" s="60">
        <f>Table2[[#This Row],[Tax Exempt Bond Savings Through FY20]]+Table2[[#This Row],[Tax Exempt Bond Savings FY20 and After]]</f>
        <v>662.98360000000002</v>
      </c>
      <c r="CE317" s="60">
        <v>54522.8246</v>
      </c>
      <c r="CF317" s="60">
        <v>290432.25939999998</v>
      </c>
      <c r="CG317" s="60">
        <v>666177.75230000005</v>
      </c>
      <c r="CH317" s="60">
        <f>Table2[[#This Row],[Indirect and Induced Through FY20]]+Table2[[#This Row],[Indirect and Induced FY20 and After]]</f>
        <v>956610.01170000003</v>
      </c>
      <c r="CI317" s="60">
        <v>107165.2905</v>
      </c>
      <c r="CJ317" s="60">
        <v>557839.62490000005</v>
      </c>
      <c r="CK317" s="60">
        <v>1309549.8478000001</v>
      </c>
      <c r="CL317" s="60">
        <f>Table2[[#This Row],[TOTAL Income Consumption Use Taxes Through FY20]]+Table2[[#This Row],[TOTAL Income Consumption Use Taxes FY20 and After]]</f>
        <v>1867389.4727000003</v>
      </c>
      <c r="CM317" s="60">
        <v>45.8123</v>
      </c>
      <c r="CN317" s="60">
        <v>2765.7988</v>
      </c>
      <c r="CO317" s="60">
        <v>390.56729999999999</v>
      </c>
      <c r="CP317" s="60">
        <f>Table2[[#This Row],[Assistance Provided Through FY20]]+Table2[[#This Row],[Assistance Provided FY20 and After]]</f>
        <v>3156.3661000000002</v>
      </c>
      <c r="CQ317" s="60">
        <v>0</v>
      </c>
      <c r="CR317" s="60">
        <v>0</v>
      </c>
      <c r="CS317" s="60">
        <v>0</v>
      </c>
      <c r="CT317" s="60">
        <f>Table2[[#This Row],[Recapture Cancellation Reduction Amount Through FY20]]+Table2[[#This Row],[Recapture Cancellation Reduction Amount FY20 and After]]</f>
        <v>0</v>
      </c>
      <c r="CU317" s="60">
        <v>0</v>
      </c>
      <c r="CV317" s="60">
        <v>0</v>
      </c>
      <c r="CW317" s="60">
        <v>0</v>
      </c>
      <c r="CX317" s="60">
        <f>Table2[[#This Row],[Penalty Paid Through FY20]]+Table2[[#This Row],[Penalty Paid FY20 and After]]</f>
        <v>0</v>
      </c>
      <c r="CY317" s="60">
        <v>45.8123</v>
      </c>
      <c r="CZ317" s="60">
        <v>2765.7988</v>
      </c>
      <c r="DA317" s="60">
        <v>390.56729999999999</v>
      </c>
      <c r="DB317" s="60">
        <f>Table2[[#This Row],[TOTAL Assistance Net of Recapture Penalties Through FY20]]+Table2[[#This Row],[TOTAL Assistance Net of Recapture Penalties FY20 and After]]</f>
        <v>3156.3661000000002</v>
      </c>
      <c r="DC317" s="60">
        <v>52688.278200000001</v>
      </c>
      <c r="DD317" s="60">
        <v>270173.1643</v>
      </c>
      <c r="DE317" s="60">
        <v>643762.66280000005</v>
      </c>
      <c r="DF317" s="60">
        <f>Table2[[#This Row],[Company Direct Tax Revenue Before Assistance Through FY20]]+Table2[[#This Row],[Company Direct Tax Revenue Before Assistance FY20 and After]]</f>
        <v>913935.82710000011</v>
      </c>
      <c r="DG317" s="60">
        <v>109272.9137</v>
      </c>
      <c r="DH317" s="60">
        <v>555041.65</v>
      </c>
      <c r="DI317" s="60">
        <v>1335132.2959</v>
      </c>
      <c r="DJ317" s="60">
        <f>Table2[[#This Row],[Indirect and Induced Tax Revenues FY20 and After]]+Table2[[#This Row],[Indirect and Induced Tax Revenues Through FY20]]</f>
        <v>1890173.9459000002</v>
      </c>
      <c r="DK317" s="60">
        <v>161961.19190000001</v>
      </c>
      <c r="DL317" s="60">
        <v>825214.81429999997</v>
      </c>
      <c r="DM317" s="60">
        <v>1978894.9587000001</v>
      </c>
      <c r="DN317" s="60">
        <f>Table2[[#This Row],[TOTAL Tax Revenues Before Assistance FY20 and After]]+Table2[[#This Row],[TOTAL Tax Revenues Before Assistance Through FY20]]</f>
        <v>2804109.773</v>
      </c>
      <c r="DO317" s="60">
        <v>161915.37959999999</v>
      </c>
      <c r="DP317" s="60">
        <v>822449.01549999998</v>
      </c>
      <c r="DQ317" s="60">
        <v>1978504.3914000001</v>
      </c>
      <c r="DR317" s="60">
        <f>Table2[[#This Row],[TOTAL Tax Revenues Net of Assistance Recapture and Penalty Through FY20]]+Table2[[#This Row],[TOTAL Tax Revenues Net of Assistance Recapture and Penalty FY20 and After]]</f>
        <v>2800953.4068999998</v>
      </c>
      <c r="DS317" s="60">
        <v>0</v>
      </c>
      <c r="DT317" s="60">
        <v>0</v>
      </c>
      <c r="DU317" s="60">
        <v>0</v>
      </c>
      <c r="DV317" s="60">
        <v>0</v>
      </c>
      <c r="DW317" s="74">
        <v>0</v>
      </c>
      <c r="DX317" s="74">
        <v>0</v>
      </c>
      <c r="DY317" s="74">
        <v>0</v>
      </c>
      <c r="DZ317" s="74">
        <v>14787</v>
      </c>
      <c r="EA317" s="74">
        <v>0</v>
      </c>
      <c r="EB317" s="74">
        <v>0</v>
      </c>
      <c r="EC317" s="74">
        <v>0</v>
      </c>
      <c r="ED317" s="74">
        <v>14752</v>
      </c>
      <c r="EE317" s="74">
        <v>0</v>
      </c>
      <c r="EF317" s="74">
        <v>0</v>
      </c>
      <c r="EG317" s="74">
        <v>0</v>
      </c>
      <c r="EH317" s="74">
        <v>99.76</v>
      </c>
      <c r="EI317" s="8">
        <f>Table2[[#This Row],[Total Industrial Employees FY20]]+Table2[[#This Row],[Total Restaurant Employees FY20]]+Table2[[#This Row],[Total Retail Employees FY20]]+Table2[[#This Row],[Total Other Employees FY20]]</f>
        <v>14787</v>
      </c>
      <c r="EJ317" s="8">
        <f>Table2[[#This Row],[Number of Industrial Employees Earning More than Living Wage FY20]]+Table2[[#This Row],[Number of Restaurant Employees Earning More than Living Wage FY20]]+Table2[[#This Row],[Number of Retail Employees Earning More than Living Wage FY20]]+Table2[[#This Row],[Number of Other Employees Earning More than Living Wage FY20]]</f>
        <v>14752</v>
      </c>
      <c r="EK317" s="70">
        <f>Table2[[#This Row],[Total Employees Earning More than Living Wage FY20]]/Table2[[#This Row],[Total Jobs FY20]]</f>
        <v>0.99763305606275787</v>
      </c>
    </row>
    <row r="318" spans="1:141" x14ac:dyDescent="0.25">
      <c r="A318" s="9">
        <v>92432</v>
      </c>
      <c r="B318" s="11" t="s">
        <v>197</v>
      </c>
      <c r="C318" s="11" t="s">
        <v>651</v>
      </c>
      <c r="D318" s="11" t="s">
        <v>1045</v>
      </c>
      <c r="E318" s="15">
        <v>32</v>
      </c>
      <c r="F318" s="7">
        <v>9419</v>
      </c>
      <c r="G318" s="7">
        <v>49</v>
      </c>
      <c r="H318" s="7">
        <v>32575</v>
      </c>
      <c r="I318" s="7">
        <v>35600</v>
      </c>
      <c r="J318" s="7">
        <v>484210</v>
      </c>
      <c r="K318" s="11" t="s">
        <v>1048</v>
      </c>
      <c r="L318" s="11" t="s">
        <v>1127</v>
      </c>
      <c r="M318" s="11" t="s">
        <v>1087</v>
      </c>
      <c r="N318" s="18">
        <v>1400000</v>
      </c>
      <c r="O318" s="11" t="s">
        <v>1658</v>
      </c>
      <c r="P318" s="8">
        <v>9</v>
      </c>
      <c r="Q318" s="8">
        <v>0</v>
      </c>
      <c r="R318" s="8">
        <v>18</v>
      </c>
      <c r="S318" s="8">
        <v>0</v>
      </c>
      <c r="T318" s="8">
        <v>0</v>
      </c>
      <c r="U318" s="8">
        <v>27</v>
      </c>
      <c r="V318" s="8">
        <v>22</v>
      </c>
      <c r="W318" s="8">
        <v>0</v>
      </c>
      <c r="X318" s="8">
        <v>0</v>
      </c>
      <c r="Y318" s="8">
        <v>0</v>
      </c>
      <c r="Z318" s="8">
        <v>4</v>
      </c>
      <c r="AA318" s="19">
        <v>0</v>
      </c>
      <c r="AB318" s="8">
        <v>0</v>
      </c>
      <c r="AC318" s="8">
        <v>0</v>
      </c>
      <c r="AD318" s="8">
        <v>0</v>
      </c>
      <c r="AE318" s="8">
        <v>0</v>
      </c>
      <c r="AF318" s="8">
        <v>92.592592592592595</v>
      </c>
      <c r="AG318" s="8" t="s">
        <v>1686</v>
      </c>
      <c r="AH318" s="8" t="s">
        <v>1687</v>
      </c>
      <c r="AI318" s="60">
        <v>22.205500000000001</v>
      </c>
      <c r="AJ318" s="60">
        <v>236.81190000000001</v>
      </c>
      <c r="AK318" s="60">
        <v>22.149100000000001</v>
      </c>
      <c r="AL318" s="60">
        <f>Table2[[#This Row],[Company Direct Land Through FY20]]+Table2[[#This Row],[Company Direct Land FY20 and After]]</f>
        <v>258.96100000000001</v>
      </c>
      <c r="AM318" s="60">
        <v>119.11879999999999</v>
      </c>
      <c r="AN318" s="60">
        <v>484.97320000000002</v>
      </c>
      <c r="AO318" s="60">
        <v>118.81659999999999</v>
      </c>
      <c r="AP318" s="60">
        <f>Table2[[#This Row],[Company Direct Building Through FY20]]+Table2[[#This Row],[Company Direct Building FY20 and After]]</f>
        <v>603.78980000000001</v>
      </c>
      <c r="AQ318" s="60">
        <v>0</v>
      </c>
      <c r="AR318" s="60">
        <v>22.422499999999999</v>
      </c>
      <c r="AS318" s="60">
        <v>0</v>
      </c>
      <c r="AT318" s="60">
        <f>Table2[[#This Row],[Mortgage Recording Tax Through FY20]]+Table2[[#This Row],[Mortgage Recording Tax FY20 and After]]</f>
        <v>22.422499999999999</v>
      </c>
      <c r="AU318" s="60">
        <v>82.812299999999993</v>
      </c>
      <c r="AV318" s="60">
        <v>214.6052</v>
      </c>
      <c r="AW318" s="60">
        <v>82.602099999999993</v>
      </c>
      <c r="AX318" s="60">
        <f>Table2[[#This Row],[Pilot Savings Through FY20]]+Table2[[#This Row],[Pilot Savings FY20 and After]]</f>
        <v>297.20729999999998</v>
      </c>
      <c r="AY318" s="60">
        <v>0</v>
      </c>
      <c r="AZ318" s="60">
        <v>22.422499999999999</v>
      </c>
      <c r="BA318" s="60">
        <v>0</v>
      </c>
      <c r="BB318" s="60">
        <f>Table2[[#This Row],[Mortgage Recording Tax Exemption Through FY20]]+Table2[[#This Row],[Indirect and Induced Land FY20]]</f>
        <v>37.523899999999998</v>
      </c>
      <c r="BC318" s="60">
        <v>15.1014</v>
      </c>
      <c r="BD318" s="60">
        <v>185.3296</v>
      </c>
      <c r="BE318" s="60">
        <v>15.062900000000001</v>
      </c>
      <c r="BF318" s="60">
        <f>Table2[[#This Row],[Indirect and Induced Land Through FY20]]+Table2[[#This Row],[Indirect and Induced Land FY20 and After]]</f>
        <v>200.39250000000001</v>
      </c>
      <c r="BG318" s="60">
        <v>53.541499999999999</v>
      </c>
      <c r="BH318" s="60">
        <v>657.07799999999997</v>
      </c>
      <c r="BI318" s="60">
        <v>53.4056</v>
      </c>
      <c r="BJ318" s="60">
        <f>Table2[[#This Row],[Indirect and Induced Building Through FY20]]+Table2[[#This Row],[Indirect and Induced Building FY20 and After]]</f>
        <v>710.48360000000002</v>
      </c>
      <c r="BK318" s="60">
        <v>127.1549</v>
      </c>
      <c r="BL318" s="60">
        <v>1349.5875000000001</v>
      </c>
      <c r="BM318" s="60">
        <v>126.8321</v>
      </c>
      <c r="BN318" s="60">
        <f>Table2[[#This Row],[TOTAL Real Property Related Taxes Through FY20]]+Table2[[#This Row],[TOTAL Real Property Related Taxes FY20 and After]]</f>
        <v>1476.4196000000002</v>
      </c>
      <c r="BO318" s="60">
        <v>125.9306</v>
      </c>
      <c r="BP318" s="60">
        <v>1770.7891999999999</v>
      </c>
      <c r="BQ318" s="60">
        <v>125.61109999999999</v>
      </c>
      <c r="BR318" s="60">
        <f>Table2[[#This Row],[Company Direct Through FY20]]+Table2[[#This Row],[Company Direct FY20 and After]]</f>
        <v>1896.4003</v>
      </c>
      <c r="BS318" s="60">
        <v>0</v>
      </c>
      <c r="BT318" s="60">
        <v>1.425</v>
      </c>
      <c r="BU318" s="60">
        <v>0</v>
      </c>
      <c r="BV318" s="60">
        <f>Table2[[#This Row],[Sales Tax Exemption Through FY20]]+Table2[[#This Row],[Sales Tax Exemption FY20 and After]]</f>
        <v>1.425</v>
      </c>
      <c r="BW318" s="60">
        <v>0</v>
      </c>
      <c r="BX318" s="60">
        <v>0</v>
      </c>
      <c r="BY318" s="60">
        <v>0</v>
      </c>
      <c r="BZ318" s="60">
        <f>Table2[[#This Row],[Energy Tax Savings Through FY20]]+Table2[[#This Row],[Energy Tax Savings FY20 and After]]</f>
        <v>0</v>
      </c>
      <c r="CA318" s="60">
        <v>0</v>
      </c>
      <c r="CB318" s="60">
        <v>0</v>
      </c>
      <c r="CC318" s="60">
        <v>0</v>
      </c>
      <c r="CD318" s="60">
        <f>Table2[[#This Row],[Tax Exempt Bond Savings Through FY20]]+Table2[[#This Row],[Tax Exempt Bond Savings FY20 and After]]</f>
        <v>0</v>
      </c>
      <c r="CE318" s="60">
        <v>68.358000000000004</v>
      </c>
      <c r="CF318" s="60">
        <v>1080.8970999999999</v>
      </c>
      <c r="CG318" s="60">
        <v>68.184399999999997</v>
      </c>
      <c r="CH318" s="60">
        <f>Table2[[#This Row],[Indirect and Induced Through FY20]]+Table2[[#This Row],[Indirect and Induced FY20 and After]]</f>
        <v>1149.0815</v>
      </c>
      <c r="CI318" s="60">
        <v>194.2886</v>
      </c>
      <c r="CJ318" s="60">
        <v>2850.2613000000001</v>
      </c>
      <c r="CK318" s="60">
        <v>193.7955</v>
      </c>
      <c r="CL318" s="60">
        <f>Table2[[#This Row],[TOTAL Income Consumption Use Taxes Through FY20]]+Table2[[#This Row],[TOTAL Income Consumption Use Taxes FY20 and After]]</f>
        <v>3044.0568000000003</v>
      </c>
      <c r="CM318" s="60">
        <v>82.812299999999993</v>
      </c>
      <c r="CN318" s="60">
        <v>238.45269999999999</v>
      </c>
      <c r="CO318" s="60">
        <v>82.602099999999993</v>
      </c>
      <c r="CP318" s="60">
        <f>Table2[[#This Row],[Assistance Provided Through FY20]]+Table2[[#This Row],[Assistance Provided FY20 and After]]</f>
        <v>321.0548</v>
      </c>
      <c r="CQ318" s="60">
        <v>0</v>
      </c>
      <c r="CR318" s="60">
        <v>0</v>
      </c>
      <c r="CS318" s="60">
        <v>0</v>
      </c>
      <c r="CT318" s="60">
        <f>Table2[[#This Row],[Recapture Cancellation Reduction Amount Through FY20]]+Table2[[#This Row],[Recapture Cancellation Reduction Amount FY20 and After]]</f>
        <v>0</v>
      </c>
      <c r="CU318" s="60">
        <v>0</v>
      </c>
      <c r="CV318" s="60">
        <v>0</v>
      </c>
      <c r="CW318" s="60">
        <v>0</v>
      </c>
      <c r="CX318" s="60">
        <f>Table2[[#This Row],[Penalty Paid Through FY20]]+Table2[[#This Row],[Penalty Paid FY20 and After]]</f>
        <v>0</v>
      </c>
      <c r="CY318" s="60">
        <v>82.812299999999993</v>
      </c>
      <c r="CZ318" s="60">
        <v>238.45269999999999</v>
      </c>
      <c r="DA318" s="60">
        <v>82.602099999999993</v>
      </c>
      <c r="DB318" s="60">
        <f>Table2[[#This Row],[TOTAL Assistance Net of Recapture Penalties Through FY20]]+Table2[[#This Row],[TOTAL Assistance Net of Recapture Penalties FY20 and After]]</f>
        <v>321.0548</v>
      </c>
      <c r="DC318" s="60">
        <v>267.25490000000002</v>
      </c>
      <c r="DD318" s="60">
        <v>2514.9967999999999</v>
      </c>
      <c r="DE318" s="60">
        <v>266.57679999999999</v>
      </c>
      <c r="DF318" s="60">
        <f>Table2[[#This Row],[Company Direct Tax Revenue Before Assistance Through FY20]]+Table2[[#This Row],[Company Direct Tax Revenue Before Assistance FY20 and After]]</f>
        <v>2781.5735999999997</v>
      </c>
      <c r="DG318" s="60">
        <v>137.0009</v>
      </c>
      <c r="DH318" s="60">
        <v>1923.3046999999999</v>
      </c>
      <c r="DI318" s="60">
        <v>136.65289999999999</v>
      </c>
      <c r="DJ318" s="60">
        <f>Table2[[#This Row],[Indirect and Induced Tax Revenues FY20 and After]]+Table2[[#This Row],[Indirect and Induced Tax Revenues Through FY20]]</f>
        <v>2059.9575999999997</v>
      </c>
      <c r="DK318" s="60">
        <v>404.25580000000002</v>
      </c>
      <c r="DL318" s="60">
        <v>4438.3014999999996</v>
      </c>
      <c r="DM318" s="60">
        <v>403.22969999999998</v>
      </c>
      <c r="DN318" s="60">
        <f>Table2[[#This Row],[TOTAL Tax Revenues Before Assistance FY20 and After]]+Table2[[#This Row],[TOTAL Tax Revenues Before Assistance Through FY20]]</f>
        <v>4841.5311999999994</v>
      </c>
      <c r="DO318" s="60">
        <v>321.44349999999997</v>
      </c>
      <c r="DP318" s="60">
        <v>4199.8487999999998</v>
      </c>
      <c r="DQ318" s="60">
        <v>320.62759999999997</v>
      </c>
      <c r="DR318" s="60">
        <f>Table2[[#This Row],[TOTAL Tax Revenues Net of Assistance Recapture and Penalty Through FY20]]+Table2[[#This Row],[TOTAL Tax Revenues Net of Assistance Recapture and Penalty FY20 and After]]</f>
        <v>4520.4763999999996</v>
      </c>
      <c r="DS318" s="60">
        <v>0</v>
      </c>
      <c r="DT318" s="60">
        <v>0</v>
      </c>
      <c r="DU318" s="60">
        <v>0</v>
      </c>
      <c r="DV318" s="60">
        <v>0</v>
      </c>
      <c r="DW318" s="74">
        <v>0</v>
      </c>
      <c r="DX318" s="74">
        <v>0</v>
      </c>
      <c r="DY318" s="74">
        <v>0</v>
      </c>
      <c r="DZ318" s="74">
        <v>27</v>
      </c>
      <c r="EA318" s="74">
        <v>0</v>
      </c>
      <c r="EB318" s="74">
        <v>0</v>
      </c>
      <c r="EC318" s="74">
        <v>0</v>
      </c>
      <c r="ED318" s="74">
        <v>27</v>
      </c>
      <c r="EE318" s="74">
        <v>0</v>
      </c>
      <c r="EF318" s="74">
        <v>0</v>
      </c>
      <c r="EG318" s="74">
        <v>0</v>
      </c>
      <c r="EH318" s="74">
        <v>100</v>
      </c>
      <c r="EI318" s="8">
        <f>Table2[[#This Row],[Total Industrial Employees FY20]]+Table2[[#This Row],[Total Restaurant Employees FY20]]+Table2[[#This Row],[Total Retail Employees FY20]]+Table2[[#This Row],[Total Other Employees FY20]]</f>
        <v>27</v>
      </c>
      <c r="EJ318" s="8">
        <f>Table2[[#This Row],[Number of Industrial Employees Earning More than Living Wage FY20]]+Table2[[#This Row],[Number of Restaurant Employees Earning More than Living Wage FY20]]+Table2[[#This Row],[Number of Retail Employees Earning More than Living Wage FY20]]+Table2[[#This Row],[Number of Other Employees Earning More than Living Wage FY20]]</f>
        <v>27</v>
      </c>
      <c r="EK318" s="72">
        <f>Table2[[#This Row],[Total Employees Earning More than Living Wage FY20]]/Table2[[#This Row],[Total Jobs FY20]]</f>
        <v>1</v>
      </c>
    </row>
    <row r="319" spans="1:141" x14ac:dyDescent="0.25">
      <c r="A319" s="9">
        <v>92720</v>
      </c>
      <c r="B319" s="11" t="s">
        <v>242</v>
      </c>
      <c r="C319" s="11" t="s">
        <v>696</v>
      </c>
      <c r="D319" s="11" t="s">
        <v>1045</v>
      </c>
      <c r="E319" s="15">
        <v>30</v>
      </c>
      <c r="F319" s="7">
        <v>2603</v>
      </c>
      <c r="G319" s="7">
        <v>72</v>
      </c>
      <c r="H319" s="7">
        <v>81820</v>
      </c>
      <c r="I319" s="7">
        <v>63840</v>
      </c>
      <c r="J319" s="7">
        <v>424490</v>
      </c>
      <c r="K319" s="11" t="s">
        <v>1048</v>
      </c>
      <c r="L319" s="11" t="s">
        <v>1179</v>
      </c>
      <c r="M319" s="11" t="s">
        <v>1180</v>
      </c>
      <c r="N319" s="18">
        <v>6375000</v>
      </c>
      <c r="O319" s="11" t="s">
        <v>1666</v>
      </c>
      <c r="P319" s="8">
        <v>5</v>
      </c>
      <c r="Q319" s="8">
        <v>0</v>
      </c>
      <c r="R319" s="8">
        <v>65</v>
      </c>
      <c r="S319" s="8">
        <v>0</v>
      </c>
      <c r="T319" s="8">
        <v>0</v>
      </c>
      <c r="U319" s="8">
        <v>70</v>
      </c>
      <c r="V319" s="8">
        <v>67</v>
      </c>
      <c r="W319" s="8">
        <v>0</v>
      </c>
      <c r="X319" s="8">
        <v>0</v>
      </c>
      <c r="Y319" s="8">
        <v>32</v>
      </c>
      <c r="Z319" s="8">
        <v>3</v>
      </c>
      <c r="AA319" s="19">
        <v>0</v>
      </c>
      <c r="AB319" s="8">
        <v>0</v>
      </c>
      <c r="AC319" s="8">
        <v>0</v>
      </c>
      <c r="AD319" s="8">
        <v>0</v>
      </c>
      <c r="AE319" s="8">
        <v>0</v>
      </c>
      <c r="AF319" s="8">
        <v>60</v>
      </c>
      <c r="AG319" s="8" t="s">
        <v>1686</v>
      </c>
      <c r="AH319" s="8" t="s">
        <v>1687</v>
      </c>
      <c r="AI319" s="60">
        <v>66.179699999999997</v>
      </c>
      <c r="AJ319" s="60">
        <v>795.36379999999997</v>
      </c>
      <c r="AK319" s="60">
        <v>137.66730000000001</v>
      </c>
      <c r="AL319" s="60">
        <f>Table2[[#This Row],[Company Direct Land Through FY20]]+Table2[[#This Row],[Company Direct Land FY20 and After]]</f>
        <v>933.03109999999992</v>
      </c>
      <c r="AM319" s="60">
        <v>298.59030000000001</v>
      </c>
      <c r="AN319" s="60">
        <v>1378.9686999999999</v>
      </c>
      <c r="AO319" s="60">
        <v>621.12869999999998</v>
      </c>
      <c r="AP319" s="60">
        <f>Table2[[#This Row],[Company Direct Building Through FY20]]+Table2[[#This Row],[Company Direct Building FY20 and After]]</f>
        <v>2000.0973999999999</v>
      </c>
      <c r="AQ319" s="60">
        <v>0</v>
      </c>
      <c r="AR319" s="60">
        <v>87.724999999999994</v>
      </c>
      <c r="AS319" s="60">
        <v>0</v>
      </c>
      <c r="AT319" s="60">
        <f>Table2[[#This Row],[Mortgage Recording Tax Through FY20]]+Table2[[#This Row],[Mortgage Recording Tax FY20 and After]]</f>
        <v>87.724999999999994</v>
      </c>
      <c r="AU319" s="60">
        <v>197.1636</v>
      </c>
      <c r="AV319" s="60">
        <v>1016.528</v>
      </c>
      <c r="AW319" s="60">
        <v>410.14060000000001</v>
      </c>
      <c r="AX319" s="60">
        <f>Table2[[#This Row],[Pilot Savings Through FY20]]+Table2[[#This Row],[Pilot Savings FY20 and After]]</f>
        <v>1426.6686</v>
      </c>
      <c r="AY319" s="60">
        <v>0</v>
      </c>
      <c r="AZ319" s="60">
        <v>87.724999999999994</v>
      </c>
      <c r="BA319" s="60">
        <v>0</v>
      </c>
      <c r="BB319" s="60">
        <f>Table2[[#This Row],[Mortgage Recording Tax Exemption Through FY20]]+Table2[[#This Row],[Indirect and Induced Land FY20]]</f>
        <v>201.55629999999999</v>
      </c>
      <c r="BC319" s="60">
        <v>113.8313</v>
      </c>
      <c r="BD319" s="60">
        <v>488.41</v>
      </c>
      <c r="BE319" s="60">
        <v>236.79230000000001</v>
      </c>
      <c r="BF319" s="60">
        <f>Table2[[#This Row],[Indirect and Induced Land Through FY20]]+Table2[[#This Row],[Indirect and Induced Land FY20 and After]]</f>
        <v>725.20230000000004</v>
      </c>
      <c r="BG319" s="60">
        <v>403.5838</v>
      </c>
      <c r="BH319" s="60">
        <v>1731.6353999999999</v>
      </c>
      <c r="BI319" s="60">
        <v>839.53660000000002</v>
      </c>
      <c r="BJ319" s="60">
        <f>Table2[[#This Row],[Indirect and Induced Building Through FY20]]+Table2[[#This Row],[Indirect and Induced Building FY20 and After]]</f>
        <v>2571.172</v>
      </c>
      <c r="BK319" s="60">
        <v>685.02149999999995</v>
      </c>
      <c r="BL319" s="60">
        <v>3377.8499000000002</v>
      </c>
      <c r="BM319" s="60">
        <v>1424.9843000000001</v>
      </c>
      <c r="BN319" s="60">
        <f>Table2[[#This Row],[TOTAL Real Property Related Taxes Through FY20]]+Table2[[#This Row],[TOTAL Real Property Related Taxes FY20 and After]]</f>
        <v>4802.8342000000002</v>
      </c>
      <c r="BO319" s="60">
        <v>878.35080000000005</v>
      </c>
      <c r="BP319" s="60">
        <v>4794.3303999999998</v>
      </c>
      <c r="BQ319" s="60">
        <v>1827.1487999999999</v>
      </c>
      <c r="BR319" s="60">
        <f>Table2[[#This Row],[Company Direct Through FY20]]+Table2[[#This Row],[Company Direct FY20 and After]]</f>
        <v>6621.4791999999998</v>
      </c>
      <c r="BS319" s="60">
        <v>0</v>
      </c>
      <c r="BT319" s="60">
        <v>0</v>
      </c>
      <c r="BU319" s="60">
        <v>0</v>
      </c>
      <c r="BV319" s="60">
        <f>Table2[[#This Row],[Sales Tax Exemption Through FY20]]+Table2[[#This Row],[Sales Tax Exemption FY20 and After]]</f>
        <v>0</v>
      </c>
      <c r="BW319" s="60">
        <v>0</v>
      </c>
      <c r="BX319" s="60">
        <v>2.4441999999999999</v>
      </c>
      <c r="BY319" s="60">
        <v>0</v>
      </c>
      <c r="BZ319" s="60">
        <f>Table2[[#This Row],[Energy Tax Savings Through FY20]]+Table2[[#This Row],[Energy Tax Savings FY20 and After]]</f>
        <v>2.4441999999999999</v>
      </c>
      <c r="CA319" s="60">
        <v>0</v>
      </c>
      <c r="CB319" s="60">
        <v>0</v>
      </c>
      <c r="CC319" s="60">
        <v>0</v>
      </c>
      <c r="CD319" s="60">
        <f>Table2[[#This Row],[Tax Exempt Bond Savings Through FY20]]+Table2[[#This Row],[Tax Exempt Bond Savings FY20 and After]]</f>
        <v>0</v>
      </c>
      <c r="CE319" s="60">
        <v>515.26739999999995</v>
      </c>
      <c r="CF319" s="60">
        <v>2713.0091000000002</v>
      </c>
      <c r="CG319" s="60">
        <v>1071.8614</v>
      </c>
      <c r="CH319" s="60">
        <f>Table2[[#This Row],[Indirect and Induced Through FY20]]+Table2[[#This Row],[Indirect and Induced FY20 and After]]</f>
        <v>3784.8705</v>
      </c>
      <c r="CI319" s="60">
        <v>1393.6181999999999</v>
      </c>
      <c r="CJ319" s="60">
        <v>7504.8953000000001</v>
      </c>
      <c r="CK319" s="60">
        <v>2899.0102000000002</v>
      </c>
      <c r="CL319" s="60">
        <f>Table2[[#This Row],[TOTAL Income Consumption Use Taxes Through FY20]]+Table2[[#This Row],[TOTAL Income Consumption Use Taxes FY20 and After]]</f>
        <v>10403.905500000001</v>
      </c>
      <c r="CM319" s="60">
        <v>197.1636</v>
      </c>
      <c r="CN319" s="60">
        <v>1106.6972000000001</v>
      </c>
      <c r="CO319" s="60">
        <v>410.14060000000001</v>
      </c>
      <c r="CP319" s="60">
        <f>Table2[[#This Row],[Assistance Provided Through FY20]]+Table2[[#This Row],[Assistance Provided FY20 and After]]</f>
        <v>1516.8378</v>
      </c>
      <c r="CQ319" s="60">
        <v>0</v>
      </c>
      <c r="CR319" s="60">
        <v>0</v>
      </c>
      <c r="CS319" s="60">
        <v>0</v>
      </c>
      <c r="CT319" s="60">
        <f>Table2[[#This Row],[Recapture Cancellation Reduction Amount Through FY20]]+Table2[[#This Row],[Recapture Cancellation Reduction Amount FY20 and After]]</f>
        <v>0</v>
      </c>
      <c r="CU319" s="60">
        <v>0</v>
      </c>
      <c r="CV319" s="60">
        <v>0</v>
      </c>
      <c r="CW319" s="60">
        <v>0</v>
      </c>
      <c r="CX319" s="60">
        <f>Table2[[#This Row],[Penalty Paid Through FY20]]+Table2[[#This Row],[Penalty Paid FY20 and After]]</f>
        <v>0</v>
      </c>
      <c r="CY319" s="60">
        <v>197.1636</v>
      </c>
      <c r="CZ319" s="60">
        <v>1106.6972000000001</v>
      </c>
      <c r="DA319" s="60">
        <v>410.14060000000001</v>
      </c>
      <c r="DB319" s="60">
        <f>Table2[[#This Row],[TOTAL Assistance Net of Recapture Penalties Through FY20]]+Table2[[#This Row],[TOTAL Assistance Net of Recapture Penalties FY20 and After]]</f>
        <v>1516.8378</v>
      </c>
      <c r="DC319" s="60">
        <v>1243.1207999999999</v>
      </c>
      <c r="DD319" s="60">
        <v>7056.3878999999997</v>
      </c>
      <c r="DE319" s="60">
        <v>2585.9448000000002</v>
      </c>
      <c r="DF319" s="60">
        <f>Table2[[#This Row],[Company Direct Tax Revenue Before Assistance Through FY20]]+Table2[[#This Row],[Company Direct Tax Revenue Before Assistance FY20 and After]]</f>
        <v>9642.332699999999</v>
      </c>
      <c r="DG319" s="60">
        <v>1032.6824999999999</v>
      </c>
      <c r="DH319" s="60">
        <v>4933.0545000000002</v>
      </c>
      <c r="DI319" s="60">
        <v>2148.1903000000002</v>
      </c>
      <c r="DJ319" s="60">
        <f>Table2[[#This Row],[Indirect and Induced Tax Revenues FY20 and After]]+Table2[[#This Row],[Indirect and Induced Tax Revenues Through FY20]]</f>
        <v>7081.2448000000004</v>
      </c>
      <c r="DK319" s="60">
        <v>2275.8033</v>
      </c>
      <c r="DL319" s="60">
        <v>11989.4424</v>
      </c>
      <c r="DM319" s="60">
        <v>4734.1351000000004</v>
      </c>
      <c r="DN319" s="60">
        <f>Table2[[#This Row],[TOTAL Tax Revenues Before Assistance FY20 and After]]+Table2[[#This Row],[TOTAL Tax Revenues Before Assistance Through FY20]]</f>
        <v>16723.577499999999</v>
      </c>
      <c r="DO319" s="60">
        <v>2078.6397000000002</v>
      </c>
      <c r="DP319" s="60">
        <v>10882.745199999999</v>
      </c>
      <c r="DQ319" s="60">
        <v>4323.9944999999998</v>
      </c>
      <c r="DR319" s="60">
        <f>Table2[[#This Row],[TOTAL Tax Revenues Net of Assistance Recapture and Penalty Through FY20]]+Table2[[#This Row],[TOTAL Tax Revenues Net of Assistance Recapture and Penalty FY20 and After]]</f>
        <v>15206.739699999998</v>
      </c>
      <c r="DS319" s="60">
        <v>0</v>
      </c>
      <c r="DT319" s="60">
        <v>0</v>
      </c>
      <c r="DU319" s="60">
        <v>0</v>
      </c>
      <c r="DV319" s="60">
        <v>0</v>
      </c>
      <c r="DW319" s="74">
        <v>0</v>
      </c>
      <c r="DX319" s="74">
        <v>0</v>
      </c>
      <c r="DY319" s="74">
        <v>0</v>
      </c>
      <c r="DZ319" s="74">
        <v>70</v>
      </c>
      <c r="EA319" s="74">
        <v>0</v>
      </c>
      <c r="EB319" s="74">
        <v>0</v>
      </c>
      <c r="EC319" s="74">
        <v>0</v>
      </c>
      <c r="ED319" s="74">
        <v>70</v>
      </c>
      <c r="EE319" s="74">
        <v>0</v>
      </c>
      <c r="EF319" s="74">
        <v>0</v>
      </c>
      <c r="EG319" s="74">
        <v>0</v>
      </c>
      <c r="EH319" s="74">
        <v>100</v>
      </c>
      <c r="EI319" s="8">
        <f>Table2[[#This Row],[Total Industrial Employees FY20]]+Table2[[#This Row],[Total Restaurant Employees FY20]]+Table2[[#This Row],[Total Retail Employees FY20]]+Table2[[#This Row],[Total Other Employees FY20]]</f>
        <v>70</v>
      </c>
      <c r="EJ319" s="8">
        <f>Table2[[#This Row],[Number of Industrial Employees Earning More than Living Wage FY20]]+Table2[[#This Row],[Number of Restaurant Employees Earning More than Living Wage FY20]]+Table2[[#This Row],[Number of Retail Employees Earning More than Living Wage FY20]]+Table2[[#This Row],[Number of Other Employees Earning More than Living Wage FY20]]</f>
        <v>70</v>
      </c>
      <c r="EK319" s="72">
        <f>Table2[[#This Row],[Total Employees Earning More than Living Wage FY20]]/Table2[[#This Row],[Total Jobs FY20]]</f>
        <v>1</v>
      </c>
    </row>
    <row r="320" spans="1:141" x14ac:dyDescent="0.25">
      <c r="A320" s="9">
        <v>92976</v>
      </c>
      <c r="B320" s="11" t="s">
        <v>275</v>
      </c>
      <c r="C320" s="11" t="s">
        <v>728</v>
      </c>
      <c r="D320" s="11" t="s">
        <v>1046</v>
      </c>
      <c r="E320" s="15">
        <v>1</v>
      </c>
      <c r="F320" s="7">
        <v>62</v>
      </c>
      <c r="G320" s="7">
        <v>1012</v>
      </c>
      <c r="H320" s="7">
        <v>0</v>
      </c>
      <c r="I320" s="7">
        <v>79556</v>
      </c>
      <c r="J320" s="7">
        <v>523210</v>
      </c>
      <c r="K320" s="11" t="s">
        <v>1062</v>
      </c>
      <c r="L320" s="11" t="s">
        <v>1216</v>
      </c>
      <c r="M320" s="11" t="s">
        <v>1215</v>
      </c>
      <c r="N320" s="18">
        <v>20766666</v>
      </c>
      <c r="O320" s="11" t="s">
        <v>1662</v>
      </c>
      <c r="P320" s="8">
        <v>1</v>
      </c>
      <c r="Q320" s="8">
        <v>0</v>
      </c>
      <c r="R320" s="8">
        <v>284</v>
      </c>
      <c r="S320" s="8">
        <v>0</v>
      </c>
      <c r="T320" s="8">
        <v>0</v>
      </c>
      <c r="U320" s="8">
        <v>285</v>
      </c>
      <c r="V320" s="8">
        <v>249</v>
      </c>
      <c r="W320" s="8">
        <v>2</v>
      </c>
      <c r="X320" s="8">
        <v>144</v>
      </c>
      <c r="Y320" s="8">
        <v>144</v>
      </c>
      <c r="Z320" s="8">
        <v>34</v>
      </c>
      <c r="AA320" s="19">
        <v>49</v>
      </c>
      <c r="AB320" s="8">
        <v>0</v>
      </c>
      <c r="AC320" s="8">
        <v>0</v>
      </c>
      <c r="AD320" s="8">
        <v>3</v>
      </c>
      <c r="AE320" s="8">
        <v>49</v>
      </c>
      <c r="AF320" s="8">
        <v>100</v>
      </c>
      <c r="AG320" s="8" t="s">
        <v>1686</v>
      </c>
      <c r="AH320" s="8" t="s">
        <v>1687</v>
      </c>
      <c r="AI320" s="60">
        <v>327.30529999999999</v>
      </c>
      <c r="AJ320" s="60">
        <v>3265.8766999999998</v>
      </c>
      <c r="AK320" s="60">
        <v>0</v>
      </c>
      <c r="AL320" s="60">
        <f>Table2[[#This Row],[Company Direct Land Through FY20]]+Table2[[#This Row],[Company Direct Land FY20 and After]]</f>
        <v>3265.8766999999998</v>
      </c>
      <c r="AM320" s="60">
        <v>931.49779999999998</v>
      </c>
      <c r="AN320" s="60">
        <v>5377.5635000000002</v>
      </c>
      <c r="AO320" s="60">
        <v>0</v>
      </c>
      <c r="AP320" s="60">
        <f>Table2[[#This Row],[Company Direct Building Through FY20]]+Table2[[#This Row],[Company Direct Building FY20 and After]]</f>
        <v>5377.5635000000002</v>
      </c>
      <c r="AQ320" s="60">
        <v>0</v>
      </c>
      <c r="AR320" s="60">
        <v>0</v>
      </c>
      <c r="AS320" s="60">
        <v>0</v>
      </c>
      <c r="AT320" s="60">
        <f>Table2[[#This Row],[Mortgage Recording Tax Through FY20]]+Table2[[#This Row],[Mortgage Recording Tax FY20 and After]]</f>
        <v>0</v>
      </c>
      <c r="AU320" s="60">
        <v>1026.3551</v>
      </c>
      <c r="AV320" s="60">
        <v>7441.5986000000003</v>
      </c>
      <c r="AW320" s="60">
        <v>0</v>
      </c>
      <c r="AX320" s="60">
        <f>Table2[[#This Row],[Pilot Savings Through FY20]]+Table2[[#This Row],[Pilot Savings FY20 and After]]</f>
        <v>7441.5986000000003</v>
      </c>
      <c r="AY320" s="60">
        <v>0</v>
      </c>
      <c r="AZ320" s="60">
        <v>0</v>
      </c>
      <c r="BA320" s="60">
        <v>0</v>
      </c>
      <c r="BB320" s="60">
        <f>Table2[[#This Row],[Mortgage Recording Tax Exemption Through FY20]]+Table2[[#This Row],[Indirect and Induced Land FY20]]</f>
        <v>370.24349999999998</v>
      </c>
      <c r="BC320" s="60">
        <v>370.24349999999998</v>
      </c>
      <c r="BD320" s="60">
        <v>3793.2127</v>
      </c>
      <c r="BE320" s="60">
        <v>0</v>
      </c>
      <c r="BF320" s="60">
        <f>Table2[[#This Row],[Indirect and Induced Land Through FY20]]+Table2[[#This Row],[Indirect and Induced Land FY20 and After]]</f>
        <v>3793.2127</v>
      </c>
      <c r="BG320" s="60">
        <v>1312.6813999999999</v>
      </c>
      <c r="BH320" s="60">
        <v>13448.6636</v>
      </c>
      <c r="BI320" s="60">
        <v>0</v>
      </c>
      <c r="BJ320" s="60">
        <f>Table2[[#This Row],[Indirect and Induced Building Through FY20]]+Table2[[#This Row],[Indirect and Induced Building FY20 and After]]</f>
        <v>13448.6636</v>
      </c>
      <c r="BK320" s="60">
        <v>1915.3729000000001</v>
      </c>
      <c r="BL320" s="60">
        <v>18443.7179</v>
      </c>
      <c r="BM320" s="60">
        <v>0</v>
      </c>
      <c r="BN320" s="60">
        <f>Table2[[#This Row],[TOTAL Real Property Related Taxes Through FY20]]+Table2[[#This Row],[TOTAL Real Property Related Taxes FY20 and After]]</f>
        <v>18443.7179</v>
      </c>
      <c r="BO320" s="60">
        <v>1712.0936999999999</v>
      </c>
      <c r="BP320" s="60">
        <v>21083.763599999998</v>
      </c>
      <c r="BQ320" s="60">
        <v>0</v>
      </c>
      <c r="BR320" s="60">
        <f>Table2[[#This Row],[Company Direct Through FY20]]+Table2[[#This Row],[Company Direct FY20 and After]]</f>
        <v>21083.763599999998</v>
      </c>
      <c r="BS320" s="60">
        <v>0</v>
      </c>
      <c r="BT320" s="60">
        <v>54.446899999999999</v>
      </c>
      <c r="BU320" s="60">
        <v>0</v>
      </c>
      <c r="BV320" s="60">
        <f>Table2[[#This Row],[Sales Tax Exemption Through FY20]]+Table2[[#This Row],[Sales Tax Exemption FY20 and After]]</f>
        <v>54.446899999999999</v>
      </c>
      <c r="BW320" s="60">
        <v>0</v>
      </c>
      <c r="BX320" s="60">
        <v>0</v>
      </c>
      <c r="BY320" s="60">
        <v>0</v>
      </c>
      <c r="BZ320" s="60">
        <f>Table2[[#This Row],[Energy Tax Savings Through FY20]]+Table2[[#This Row],[Energy Tax Savings FY20 and After]]</f>
        <v>0</v>
      </c>
      <c r="CA320" s="60">
        <v>0</v>
      </c>
      <c r="CB320" s="60">
        <v>0</v>
      </c>
      <c r="CC320" s="60">
        <v>0</v>
      </c>
      <c r="CD320" s="60">
        <f>Table2[[#This Row],[Tax Exempt Bond Savings Through FY20]]+Table2[[#This Row],[Tax Exempt Bond Savings FY20 and After]]</f>
        <v>0</v>
      </c>
      <c r="CE320" s="60">
        <v>1500.5021999999999</v>
      </c>
      <c r="CF320" s="60">
        <v>19531.591400000001</v>
      </c>
      <c r="CG320" s="60">
        <v>0</v>
      </c>
      <c r="CH320" s="60">
        <f>Table2[[#This Row],[Indirect and Induced Through FY20]]+Table2[[#This Row],[Indirect and Induced FY20 and After]]</f>
        <v>19531.591400000001</v>
      </c>
      <c r="CI320" s="60">
        <v>3212.5958999999998</v>
      </c>
      <c r="CJ320" s="60">
        <v>40560.908100000001</v>
      </c>
      <c r="CK320" s="60">
        <v>0</v>
      </c>
      <c r="CL320" s="60">
        <f>Table2[[#This Row],[TOTAL Income Consumption Use Taxes Through FY20]]+Table2[[#This Row],[TOTAL Income Consumption Use Taxes FY20 and After]]</f>
        <v>40560.908100000001</v>
      </c>
      <c r="CM320" s="60">
        <v>1026.3551</v>
      </c>
      <c r="CN320" s="60">
        <v>7496.0455000000002</v>
      </c>
      <c r="CO320" s="60">
        <v>0</v>
      </c>
      <c r="CP320" s="60">
        <f>Table2[[#This Row],[Assistance Provided Through FY20]]+Table2[[#This Row],[Assistance Provided FY20 and After]]</f>
        <v>7496.0455000000002</v>
      </c>
      <c r="CQ320" s="60">
        <v>0</v>
      </c>
      <c r="CR320" s="60">
        <v>0</v>
      </c>
      <c r="CS320" s="60">
        <v>0</v>
      </c>
      <c r="CT320" s="60">
        <f>Table2[[#This Row],[Recapture Cancellation Reduction Amount Through FY20]]+Table2[[#This Row],[Recapture Cancellation Reduction Amount FY20 and After]]</f>
        <v>0</v>
      </c>
      <c r="CU320" s="60">
        <v>0</v>
      </c>
      <c r="CV320" s="60">
        <v>0</v>
      </c>
      <c r="CW320" s="60">
        <v>0</v>
      </c>
      <c r="CX320" s="60">
        <f>Table2[[#This Row],[Penalty Paid Through FY20]]+Table2[[#This Row],[Penalty Paid FY20 and After]]</f>
        <v>0</v>
      </c>
      <c r="CY320" s="60">
        <v>1026.3551</v>
      </c>
      <c r="CZ320" s="60">
        <v>7496.0455000000002</v>
      </c>
      <c r="DA320" s="60">
        <v>0</v>
      </c>
      <c r="DB320" s="60">
        <f>Table2[[#This Row],[TOTAL Assistance Net of Recapture Penalties Through FY20]]+Table2[[#This Row],[TOTAL Assistance Net of Recapture Penalties FY20 and After]]</f>
        <v>7496.0455000000002</v>
      </c>
      <c r="DC320" s="60">
        <v>2970.8968</v>
      </c>
      <c r="DD320" s="60">
        <v>29727.203799999999</v>
      </c>
      <c r="DE320" s="60">
        <v>0</v>
      </c>
      <c r="DF320" s="60">
        <f>Table2[[#This Row],[Company Direct Tax Revenue Before Assistance Through FY20]]+Table2[[#This Row],[Company Direct Tax Revenue Before Assistance FY20 and After]]</f>
        <v>29727.203799999999</v>
      </c>
      <c r="DG320" s="60">
        <v>3183.4270999999999</v>
      </c>
      <c r="DH320" s="60">
        <v>36773.467700000001</v>
      </c>
      <c r="DI320" s="60">
        <v>0</v>
      </c>
      <c r="DJ320" s="60">
        <f>Table2[[#This Row],[Indirect and Induced Tax Revenues FY20 and After]]+Table2[[#This Row],[Indirect and Induced Tax Revenues Through FY20]]</f>
        <v>36773.467700000001</v>
      </c>
      <c r="DK320" s="60">
        <v>6154.3239000000003</v>
      </c>
      <c r="DL320" s="60">
        <v>66500.671499999997</v>
      </c>
      <c r="DM320" s="60">
        <v>0</v>
      </c>
      <c r="DN320" s="60">
        <f>Table2[[#This Row],[TOTAL Tax Revenues Before Assistance FY20 and After]]+Table2[[#This Row],[TOTAL Tax Revenues Before Assistance Through FY20]]</f>
        <v>66500.671499999997</v>
      </c>
      <c r="DO320" s="60">
        <v>5127.9687999999996</v>
      </c>
      <c r="DP320" s="60">
        <v>59004.625999999997</v>
      </c>
      <c r="DQ320" s="60">
        <v>0</v>
      </c>
      <c r="DR320" s="60">
        <f>Table2[[#This Row],[TOTAL Tax Revenues Net of Assistance Recapture and Penalty Through FY20]]+Table2[[#This Row],[TOTAL Tax Revenues Net of Assistance Recapture and Penalty FY20 and After]]</f>
        <v>59004.625999999997</v>
      </c>
      <c r="DS320" s="60">
        <v>0</v>
      </c>
      <c r="DT320" s="60">
        <v>0</v>
      </c>
      <c r="DU320" s="60">
        <v>0</v>
      </c>
      <c r="DV320" s="60">
        <v>0</v>
      </c>
      <c r="DW320" s="74">
        <v>0</v>
      </c>
      <c r="DX320" s="74">
        <v>0</v>
      </c>
      <c r="DY320" s="74">
        <v>0</v>
      </c>
      <c r="DZ320" s="74">
        <v>287</v>
      </c>
      <c r="EA320" s="74">
        <v>0</v>
      </c>
      <c r="EB320" s="74">
        <v>0</v>
      </c>
      <c r="EC320" s="74">
        <v>0</v>
      </c>
      <c r="ED320" s="74">
        <v>287</v>
      </c>
      <c r="EE320" s="74">
        <v>0</v>
      </c>
      <c r="EF320" s="74">
        <v>0</v>
      </c>
      <c r="EG320" s="74">
        <v>0</v>
      </c>
      <c r="EH320" s="74">
        <v>100</v>
      </c>
      <c r="EI320" s="8">
        <f>Table2[[#This Row],[Total Industrial Employees FY20]]+Table2[[#This Row],[Total Restaurant Employees FY20]]+Table2[[#This Row],[Total Retail Employees FY20]]+Table2[[#This Row],[Total Other Employees FY20]]</f>
        <v>287</v>
      </c>
      <c r="EJ320" s="8">
        <f>Table2[[#This Row],[Number of Industrial Employees Earning More than Living Wage FY20]]+Table2[[#This Row],[Number of Restaurant Employees Earning More than Living Wage FY20]]+Table2[[#This Row],[Number of Retail Employees Earning More than Living Wage FY20]]+Table2[[#This Row],[Number of Other Employees Earning More than Living Wage FY20]]</f>
        <v>287</v>
      </c>
      <c r="EK320" s="72">
        <f>Table2[[#This Row],[Total Employees Earning More than Living Wage FY20]]/Table2[[#This Row],[Total Jobs FY20]]</f>
        <v>1</v>
      </c>
    </row>
    <row r="321" spans="1:141" x14ac:dyDescent="0.25">
      <c r="A321" s="9">
        <v>93880</v>
      </c>
      <c r="B321" s="11" t="s">
        <v>405</v>
      </c>
      <c r="C321" s="11" t="s">
        <v>858</v>
      </c>
      <c r="D321" s="11" t="s">
        <v>1045</v>
      </c>
      <c r="E321" s="15">
        <v>26</v>
      </c>
      <c r="F321" s="7">
        <v>442</v>
      </c>
      <c r="G321" s="7">
        <v>5</v>
      </c>
      <c r="H321" s="7">
        <v>37050</v>
      </c>
      <c r="I321" s="7">
        <v>33785</v>
      </c>
      <c r="J321" s="7">
        <v>337212</v>
      </c>
      <c r="K321" s="11" t="s">
        <v>1048</v>
      </c>
      <c r="L321" s="11" t="s">
        <v>1365</v>
      </c>
      <c r="M321" s="11" t="s">
        <v>1339</v>
      </c>
      <c r="N321" s="18">
        <v>1579850</v>
      </c>
      <c r="O321" s="11" t="s">
        <v>1662</v>
      </c>
      <c r="P321" s="8">
        <v>0</v>
      </c>
      <c r="Q321" s="8">
        <v>0</v>
      </c>
      <c r="R321" s="8">
        <v>170</v>
      </c>
      <c r="S321" s="8">
        <v>0</v>
      </c>
      <c r="T321" s="8">
        <v>0</v>
      </c>
      <c r="U321" s="8">
        <v>170</v>
      </c>
      <c r="V321" s="8">
        <v>170</v>
      </c>
      <c r="W321" s="8">
        <v>0</v>
      </c>
      <c r="X321" s="8">
        <v>0</v>
      </c>
      <c r="Y321" s="8">
        <v>0</v>
      </c>
      <c r="Z321" s="8">
        <v>14</v>
      </c>
      <c r="AA321" s="19">
        <v>0</v>
      </c>
      <c r="AB321" s="8">
        <v>0</v>
      </c>
      <c r="AC321" s="8">
        <v>0</v>
      </c>
      <c r="AD321" s="8">
        <v>0</v>
      </c>
      <c r="AE321" s="8">
        <v>0</v>
      </c>
      <c r="AF321" s="8">
        <v>38.82352941176471</v>
      </c>
      <c r="AG321" s="8" t="s">
        <v>1686</v>
      </c>
      <c r="AH321" s="8" t="s">
        <v>1687</v>
      </c>
      <c r="AI321" s="60">
        <v>64.814400000000006</v>
      </c>
      <c r="AJ321" s="60">
        <v>312.33620000000002</v>
      </c>
      <c r="AK321" s="60">
        <v>626.19190000000003</v>
      </c>
      <c r="AL321" s="60">
        <f>Table2[[#This Row],[Company Direct Land Through FY20]]+Table2[[#This Row],[Company Direct Land FY20 and After]]</f>
        <v>938.52809999999999</v>
      </c>
      <c r="AM321" s="60">
        <v>76.619900000000001</v>
      </c>
      <c r="AN321" s="60">
        <v>441.45670000000001</v>
      </c>
      <c r="AO321" s="60">
        <v>740.2482</v>
      </c>
      <c r="AP321" s="60">
        <f>Table2[[#This Row],[Company Direct Building Through FY20]]+Table2[[#This Row],[Company Direct Building FY20 and After]]</f>
        <v>1181.7049</v>
      </c>
      <c r="AQ321" s="60">
        <v>0</v>
      </c>
      <c r="AR321" s="60">
        <v>0</v>
      </c>
      <c r="AS321" s="60">
        <v>0</v>
      </c>
      <c r="AT321" s="60">
        <f>Table2[[#This Row],[Mortgage Recording Tax Through FY20]]+Table2[[#This Row],[Mortgage Recording Tax FY20 and After]]</f>
        <v>0</v>
      </c>
      <c r="AU321" s="60">
        <v>120.1938</v>
      </c>
      <c r="AV321" s="60">
        <v>495.52550000000002</v>
      </c>
      <c r="AW321" s="60">
        <v>1161.2277999999999</v>
      </c>
      <c r="AX321" s="60">
        <f>Table2[[#This Row],[Pilot Savings Through FY20]]+Table2[[#This Row],[Pilot Savings FY20 and After]]</f>
        <v>1656.7532999999999</v>
      </c>
      <c r="AY321" s="60">
        <v>0</v>
      </c>
      <c r="AZ321" s="60">
        <v>0</v>
      </c>
      <c r="BA321" s="60">
        <v>0</v>
      </c>
      <c r="BB321" s="60">
        <f>Table2[[#This Row],[Mortgage Recording Tax Exemption Through FY20]]+Table2[[#This Row],[Indirect and Induced Land FY20]]</f>
        <v>127.86709999999999</v>
      </c>
      <c r="BC321" s="60">
        <v>127.86709999999999</v>
      </c>
      <c r="BD321" s="60">
        <v>608.06690000000003</v>
      </c>
      <c r="BE321" s="60">
        <v>1235.3620000000001</v>
      </c>
      <c r="BF321" s="60">
        <f>Table2[[#This Row],[Indirect and Induced Land Through FY20]]+Table2[[#This Row],[Indirect and Induced Land FY20 and After]]</f>
        <v>1843.4289000000001</v>
      </c>
      <c r="BG321" s="60">
        <v>453.34679999999997</v>
      </c>
      <c r="BH321" s="60">
        <v>2155.8733000000002</v>
      </c>
      <c r="BI321" s="60">
        <v>4379.9197999999997</v>
      </c>
      <c r="BJ321" s="60">
        <f>Table2[[#This Row],[Indirect and Induced Building Through FY20]]+Table2[[#This Row],[Indirect and Induced Building FY20 and After]]</f>
        <v>6535.7930999999999</v>
      </c>
      <c r="BK321" s="60">
        <v>602.45439999999996</v>
      </c>
      <c r="BL321" s="60">
        <v>3022.2076000000002</v>
      </c>
      <c r="BM321" s="60">
        <v>5820.4940999999999</v>
      </c>
      <c r="BN321" s="60">
        <f>Table2[[#This Row],[TOTAL Real Property Related Taxes Through FY20]]+Table2[[#This Row],[TOTAL Real Property Related Taxes FY20 and After]]</f>
        <v>8842.7016999999996</v>
      </c>
      <c r="BO321" s="60">
        <v>1378.8116</v>
      </c>
      <c r="BP321" s="60">
        <v>7188.3146999999999</v>
      </c>
      <c r="BQ321" s="60">
        <v>13321.1129</v>
      </c>
      <c r="BR321" s="60">
        <f>Table2[[#This Row],[Company Direct Through FY20]]+Table2[[#This Row],[Company Direct FY20 and After]]</f>
        <v>20509.427599999999</v>
      </c>
      <c r="BS321" s="60">
        <v>0</v>
      </c>
      <c r="BT321" s="60">
        <v>17.375299999999999</v>
      </c>
      <c r="BU321" s="60">
        <v>0</v>
      </c>
      <c r="BV321" s="60">
        <f>Table2[[#This Row],[Sales Tax Exemption Through FY20]]+Table2[[#This Row],[Sales Tax Exemption FY20 and After]]</f>
        <v>17.375299999999999</v>
      </c>
      <c r="BW321" s="60">
        <v>0</v>
      </c>
      <c r="BX321" s="60">
        <v>0</v>
      </c>
      <c r="BY321" s="60">
        <v>0</v>
      </c>
      <c r="BZ321" s="60">
        <f>Table2[[#This Row],[Energy Tax Savings Through FY20]]+Table2[[#This Row],[Energy Tax Savings FY20 and After]]</f>
        <v>0</v>
      </c>
      <c r="CA321" s="60">
        <v>0</v>
      </c>
      <c r="CB321" s="60">
        <v>0</v>
      </c>
      <c r="CC321" s="60">
        <v>0</v>
      </c>
      <c r="CD321" s="60">
        <f>Table2[[#This Row],[Tax Exempt Bond Savings Through FY20]]+Table2[[#This Row],[Tax Exempt Bond Savings FY20 and After]]</f>
        <v>0</v>
      </c>
      <c r="CE321" s="60">
        <v>578.80129999999997</v>
      </c>
      <c r="CF321" s="60">
        <v>3041.1509000000001</v>
      </c>
      <c r="CG321" s="60">
        <v>5591.9728999999998</v>
      </c>
      <c r="CH321" s="60">
        <f>Table2[[#This Row],[Indirect and Induced Through FY20]]+Table2[[#This Row],[Indirect and Induced FY20 and After]]</f>
        <v>8633.1237999999994</v>
      </c>
      <c r="CI321" s="60">
        <v>1957.6129000000001</v>
      </c>
      <c r="CJ321" s="60">
        <v>10212.0903</v>
      </c>
      <c r="CK321" s="60">
        <v>18913.085800000001</v>
      </c>
      <c r="CL321" s="60">
        <f>Table2[[#This Row],[TOTAL Income Consumption Use Taxes Through FY20]]+Table2[[#This Row],[TOTAL Income Consumption Use Taxes FY20 and After]]</f>
        <v>29125.176100000001</v>
      </c>
      <c r="CM321" s="60">
        <v>120.1938</v>
      </c>
      <c r="CN321" s="60">
        <v>512.9008</v>
      </c>
      <c r="CO321" s="60">
        <v>1161.2277999999999</v>
      </c>
      <c r="CP321" s="60">
        <f>Table2[[#This Row],[Assistance Provided Through FY20]]+Table2[[#This Row],[Assistance Provided FY20 and After]]</f>
        <v>1674.1286</v>
      </c>
      <c r="CQ321" s="60">
        <v>0</v>
      </c>
      <c r="CR321" s="60">
        <v>0</v>
      </c>
      <c r="CS321" s="60">
        <v>0</v>
      </c>
      <c r="CT321" s="60">
        <f>Table2[[#This Row],[Recapture Cancellation Reduction Amount Through FY20]]+Table2[[#This Row],[Recapture Cancellation Reduction Amount FY20 and After]]</f>
        <v>0</v>
      </c>
      <c r="CU321" s="60">
        <v>0</v>
      </c>
      <c r="CV321" s="60">
        <v>0</v>
      </c>
      <c r="CW321" s="60">
        <v>0</v>
      </c>
      <c r="CX321" s="60">
        <f>Table2[[#This Row],[Penalty Paid Through FY20]]+Table2[[#This Row],[Penalty Paid FY20 and After]]</f>
        <v>0</v>
      </c>
      <c r="CY321" s="60">
        <v>120.1938</v>
      </c>
      <c r="CZ321" s="60">
        <v>512.9008</v>
      </c>
      <c r="DA321" s="60">
        <v>1161.2277999999999</v>
      </c>
      <c r="DB321" s="60">
        <f>Table2[[#This Row],[TOTAL Assistance Net of Recapture Penalties Through FY20]]+Table2[[#This Row],[TOTAL Assistance Net of Recapture Penalties FY20 and After]]</f>
        <v>1674.1286</v>
      </c>
      <c r="DC321" s="60">
        <v>1520.2458999999999</v>
      </c>
      <c r="DD321" s="60">
        <v>7942.1076000000003</v>
      </c>
      <c r="DE321" s="60">
        <v>14687.553</v>
      </c>
      <c r="DF321" s="60">
        <f>Table2[[#This Row],[Company Direct Tax Revenue Before Assistance Through FY20]]+Table2[[#This Row],[Company Direct Tax Revenue Before Assistance FY20 and After]]</f>
        <v>22629.660599999999</v>
      </c>
      <c r="DG321" s="60">
        <v>1160.0152</v>
      </c>
      <c r="DH321" s="60">
        <v>5805.0910999999996</v>
      </c>
      <c r="DI321" s="60">
        <v>11207.2547</v>
      </c>
      <c r="DJ321" s="60">
        <f>Table2[[#This Row],[Indirect and Induced Tax Revenues FY20 and After]]+Table2[[#This Row],[Indirect and Induced Tax Revenues Through FY20]]</f>
        <v>17012.345799999999</v>
      </c>
      <c r="DK321" s="60">
        <v>2680.2611000000002</v>
      </c>
      <c r="DL321" s="60">
        <v>13747.198700000001</v>
      </c>
      <c r="DM321" s="60">
        <v>25894.807700000001</v>
      </c>
      <c r="DN321" s="60">
        <f>Table2[[#This Row],[TOTAL Tax Revenues Before Assistance FY20 and After]]+Table2[[#This Row],[TOTAL Tax Revenues Before Assistance Through FY20]]</f>
        <v>39642.006399999998</v>
      </c>
      <c r="DO321" s="60">
        <v>2560.0673000000002</v>
      </c>
      <c r="DP321" s="60">
        <v>13234.2979</v>
      </c>
      <c r="DQ321" s="60">
        <v>24733.579900000001</v>
      </c>
      <c r="DR321" s="60">
        <f>Table2[[#This Row],[TOTAL Tax Revenues Net of Assistance Recapture and Penalty Through FY20]]+Table2[[#This Row],[TOTAL Tax Revenues Net of Assistance Recapture and Penalty FY20 and After]]</f>
        <v>37967.877800000002</v>
      </c>
      <c r="DS321" s="60">
        <v>0</v>
      </c>
      <c r="DT321" s="60">
        <v>0</v>
      </c>
      <c r="DU321" s="60">
        <v>42.545999999999999</v>
      </c>
      <c r="DV321" s="60">
        <v>0</v>
      </c>
      <c r="DW321" s="74">
        <v>0</v>
      </c>
      <c r="DX321" s="74">
        <v>0</v>
      </c>
      <c r="DY321" s="74">
        <v>0</v>
      </c>
      <c r="DZ321" s="74">
        <v>170</v>
      </c>
      <c r="EA321" s="74">
        <v>0</v>
      </c>
      <c r="EB321" s="74">
        <v>0</v>
      </c>
      <c r="EC321" s="74">
        <v>0</v>
      </c>
      <c r="ED321" s="74">
        <v>170</v>
      </c>
      <c r="EE321" s="74">
        <v>0</v>
      </c>
      <c r="EF321" s="74">
        <v>0</v>
      </c>
      <c r="EG321" s="74">
        <v>0</v>
      </c>
      <c r="EH321" s="74">
        <v>100</v>
      </c>
      <c r="EI321" s="8">
        <f>Table2[[#This Row],[Total Industrial Employees FY20]]+Table2[[#This Row],[Total Restaurant Employees FY20]]+Table2[[#This Row],[Total Retail Employees FY20]]+Table2[[#This Row],[Total Other Employees FY20]]</f>
        <v>170</v>
      </c>
      <c r="EJ321" s="8">
        <f>Table2[[#This Row],[Number of Industrial Employees Earning More than Living Wage FY20]]+Table2[[#This Row],[Number of Restaurant Employees Earning More than Living Wage FY20]]+Table2[[#This Row],[Number of Retail Employees Earning More than Living Wage FY20]]+Table2[[#This Row],[Number of Other Employees Earning More than Living Wage FY20]]</f>
        <v>170</v>
      </c>
      <c r="EK321" s="72">
        <f>Table2[[#This Row],[Total Employees Earning More than Living Wage FY20]]/Table2[[#This Row],[Total Jobs FY20]]</f>
        <v>1</v>
      </c>
    </row>
    <row r="322" spans="1:141" x14ac:dyDescent="0.25">
      <c r="A322" s="9">
        <v>92975</v>
      </c>
      <c r="B322" s="11" t="s">
        <v>274</v>
      </c>
      <c r="C322" s="11" t="s">
        <v>728</v>
      </c>
      <c r="D322" s="11" t="s">
        <v>1046</v>
      </c>
      <c r="E322" s="15">
        <v>1</v>
      </c>
      <c r="F322" s="7">
        <v>62</v>
      </c>
      <c r="G322" s="7">
        <v>1007</v>
      </c>
      <c r="H322" s="7">
        <v>0</v>
      </c>
      <c r="I322" s="7">
        <v>90777</v>
      </c>
      <c r="J322" s="7">
        <v>523210</v>
      </c>
      <c r="K322" s="11" t="s">
        <v>1062</v>
      </c>
      <c r="L322" s="11" t="s">
        <v>1195</v>
      </c>
      <c r="M322" s="11" t="s">
        <v>1215</v>
      </c>
      <c r="N322" s="18">
        <v>20766666</v>
      </c>
      <c r="O322" s="11" t="s">
        <v>1662</v>
      </c>
      <c r="P322" s="8">
        <v>0</v>
      </c>
      <c r="Q322" s="8">
        <v>0</v>
      </c>
      <c r="R322" s="8">
        <v>0</v>
      </c>
      <c r="S322" s="8">
        <v>0</v>
      </c>
      <c r="T322" s="8">
        <v>0</v>
      </c>
      <c r="U322" s="8">
        <v>0</v>
      </c>
      <c r="V322" s="8">
        <v>709</v>
      </c>
      <c r="W322" s="8">
        <v>0</v>
      </c>
      <c r="X322" s="8">
        <v>285</v>
      </c>
      <c r="Y322" s="8">
        <v>285</v>
      </c>
      <c r="Z322" s="8">
        <v>37</v>
      </c>
      <c r="AA322" s="19">
        <v>0</v>
      </c>
      <c r="AB322" s="8">
        <v>0</v>
      </c>
      <c r="AC322" s="8">
        <v>0</v>
      </c>
      <c r="AD322" s="8">
        <v>0</v>
      </c>
      <c r="AE322" s="8">
        <v>0</v>
      </c>
      <c r="AF322" s="8">
        <v>0</v>
      </c>
      <c r="AI322" s="60">
        <v>510.39359999999999</v>
      </c>
      <c r="AJ322" s="60">
        <v>15192.561299999999</v>
      </c>
      <c r="AK322" s="60">
        <v>0</v>
      </c>
      <c r="AL322" s="60">
        <f>Table2[[#This Row],[Company Direct Land Through FY20]]+Table2[[#This Row],[Company Direct Land FY20 and After]]</f>
        <v>15192.561299999999</v>
      </c>
      <c r="AM322" s="60">
        <v>1452.5605</v>
      </c>
      <c r="AN322" s="60">
        <v>18335.081300000002</v>
      </c>
      <c r="AO322" s="60">
        <v>0</v>
      </c>
      <c r="AP322" s="60">
        <f>Table2[[#This Row],[Company Direct Building Through FY20]]+Table2[[#This Row],[Company Direct Building FY20 and After]]</f>
        <v>18335.081300000002</v>
      </c>
      <c r="AQ322" s="60">
        <v>0</v>
      </c>
      <c r="AR322" s="60">
        <v>0</v>
      </c>
      <c r="AS322" s="60">
        <v>0</v>
      </c>
      <c r="AT322" s="60">
        <f>Table2[[#This Row],[Mortgage Recording Tax Through FY20]]+Table2[[#This Row],[Mortgage Recording Tax FY20 and After]]</f>
        <v>0</v>
      </c>
      <c r="AU322" s="60">
        <v>0</v>
      </c>
      <c r="AV322" s="60">
        <v>9973.4413999999997</v>
      </c>
      <c r="AW322" s="60">
        <v>0</v>
      </c>
      <c r="AX322" s="60">
        <f>Table2[[#This Row],[Pilot Savings Through FY20]]+Table2[[#This Row],[Pilot Savings FY20 and After]]</f>
        <v>9973.4413999999997</v>
      </c>
      <c r="AY322" s="60">
        <v>0</v>
      </c>
      <c r="AZ322" s="60">
        <v>0</v>
      </c>
      <c r="BA322" s="60">
        <v>0</v>
      </c>
      <c r="BB322" s="60">
        <f>Table2[[#This Row],[Mortgage Recording Tax Exemption Through FY20]]+Table2[[#This Row],[Indirect and Induced Land FY20]]</f>
        <v>1048.1342999999999</v>
      </c>
      <c r="BC322" s="60">
        <v>1048.1342999999999</v>
      </c>
      <c r="BD322" s="60">
        <v>6570.0806000000002</v>
      </c>
      <c r="BE322" s="60">
        <v>0</v>
      </c>
      <c r="BF322" s="60">
        <f>Table2[[#This Row],[Indirect and Induced Land Through FY20]]+Table2[[#This Row],[Indirect and Induced Land FY20 and After]]</f>
        <v>6570.0806000000002</v>
      </c>
      <c r="BG322" s="60">
        <v>3716.1125000000002</v>
      </c>
      <c r="BH322" s="60">
        <v>23293.922200000001</v>
      </c>
      <c r="BI322" s="60">
        <v>0</v>
      </c>
      <c r="BJ322" s="60">
        <f>Table2[[#This Row],[Indirect and Induced Building Through FY20]]+Table2[[#This Row],[Indirect and Induced Building FY20 and After]]</f>
        <v>23293.922200000001</v>
      </c>
      <c r="BK322" s="60">
        <v>6727.2008999999998</v>
      </c>
      <c r="BL322" s="60">
        <v>53418.203999999998</v>
      </c>
      <c r="BM322" s="60">
        <v>0</v>
      </c>
      <c r="BN322" s="60">
        <f>Table2[[#This Row],[TOTAL Real Property Related Taxes Through FY20]]+Table2[[#This Row],[TOTAL Real Property Related Taxes FY20 and After]]</f>
        <v>53418.203999999998</v>
      </c>
      <c r="BO322" s="60">
        <v>4846.8261000000002</v>
      </c>
      <c r="BP322" s="60">
        <v>34971.782200000001</v>
      </c>
      <c r="BQ322" s="60">
        <v>0</v>
      </c>
      <c r="BR322" s="60">
        <f>Table2[[#This Row],[Company Direct Through FY20]]+Table2[[#This Row],[Company Direct FY20 and After]]</f>
        <v>34971.782200000001</v>
      </c>
      <c r="BS322" s="60">
        <v>0</v>
      </c>
      <c r="BT322" s="60">
        <v>424.59120000000001</v>
      </c>
      <c r="BU322" s="60">
        <v>0</v>
      </c>
      <c r="BV322" s="60">
        <f>Table2[[#This Row],[Sales Tax Exemption Through FY20]]+Table2[[#This Row],[Sales Tax Exemption FY20 and After]]</f>
        <v>424.59120000000001</v>
      </c>
      <c r="BW322" s="60">
        <v>0</v>
      </c>
      <c r="BX322" s="60">
        <v>0</v>
      </c>
      <c r="BY322" s="60">
        <v>0</v>
      </c>
      <c r="BZ322" s="60">
        <f>Table2[[#This Row],[Energy Tax Savings Through FY20]]+Table2[[#This Row],[Energy Tax Savings FY20 and After]]</f>
        <v>0</v>
      </c>
      <c r="CA322" s="60">
        <v>0</v>
      </c>
      <c r="CB322" s="60">
        <v>0</v>
      </c>
      <c r="CC322" s="60">
        <v>0</v>
      </c>
      <c r="CD322" s="60">
        <f>Table2[[#This Row],[Tax Exempt Bond Savings Through FY20]]+Table2[[#This Row],[Tax Exempt Bond Savings FY20 and After]]</f>
        <v>0</v>
      </c>
      <c r="CE322" s="60">
        <v>4247.8204999999998</v>
      </c>
      <c r="CF322" s="60">
        <v>32741.678800000002</v>
      </c>
      <c r="CG322" s="60">
        <v>0</v>
      </c>
      <c r="CH322" s="60">
        <f>Table2[[#This Row],[Indirect and Induced Through FY20]]+Table2[[#This Row],[Indirect and Induced FY20 and After]]</f>
        <v>32741.678800000002</v>
      </c>
      <c r="CI322" s="60">
        <v>9094.6466</v>
      </c>
      <c r="CJ322" s="60">
        <v>67288.8698</v>
      </c>
      <c r="CK322" s="60">
        <v>0</v>
      </c>
      <c r="CL322" s="60">
        <f>Table2[[#This Row],[TOTAL Income Consumption Use Taxes Through FY20]]+Table2[[#This Row],[TOTAL Income Consumption Use Taxes FY20 and After]]</f>
        <v>67288.8698</v>
      </c>
      <c r="CM322" s="60">
        <v>0</v>
      </c>
      <c r="CN322" s="60">
        <v>10398.0326</v>
      </c>
      <c r="CO322" s="60">
        <v>0</v>
      </c>
      <c r="CP322" s="60">
        <f>Table2[[#This Row],[Assistance Provided Through FY20]]+Table2[[#This Row],[Assistance Provided FY20 and After]]</f>
        <v>10398.0326</v>
      </c>
      <c r="CQ322" s="60">
        <v>0</v>
      </c>
      <c r="CR322" s="60">
        <v>0</v>
      </c>
      <c r="CS322" s="60">
        <v>0</v>
      </c>
      <c r="CT322" s="60">
        <f>Table2[[#This Row],[Recapture Cancellation Reduction Amount Through FY20]]+Table2[[#This Row],[Recapture Cancellation Reduction Amount FY20 and After]]</f>
        <v>0</v>
      </c>
      <c r="CU322" s="60">
        <v>0</v>
      </c>
      <c r="CV322" s="60">
        <v>0</v>
      </c>
      <c r="CW322" s="60">
        <v>0</v>
      </c>
      <c r="CX322" s="60">
        <f>Table2[[#This Row],[Penalty Paid Through FY20]]+Table2[[#This Row],[Penalty Paid FY20 and After]]</f>
        <v>0</v>
      </c>
      <c r="CY322" s="60">
        <v>0</v>
      </c>
      <c r="CZ322" s="60">
        <v>10398.0326</v>
      </c>
      <c r="DA322" s="60">
        <v>0</v>
      </c>
      <c r="DB322" s="60">
        <f>Table2[[#This Row],[TOTAL Assistance Net of Recapture Penalties Through FY20]]+Table2[[#This Row],[TOTAL Assistance Net of Recapture Penalties FY20 and After]]</f>
        <v>10398.0326</v>
      </c>
      <c r="DC322" s="60">
        <v>6809.7802000000001</v>
      </c>
      <c r="DD322" s="60">
        <v>68499.424799999993</v>
      </c>
      <c r="DE322" s="60">
        <v>0</v>
      </c>
      <c r="DF322" s="60">
        <f>Table2[[#This Row],[Company Direct Tax Revenue Before Assistance Through FY20]]+Table2[[#This Row],[Company Direct Tax Revenue Before Assistance FY20 and After]]</f>
        <v>68499.424799999993</v>
      </c>
      <c r="DG322" s="60">
        <v>9012.0673000000006</v>
      </c>
      <c r="DH322" s="60">
        <v>62605.681600000004</v>
      </c>
      <c r="DI322" s="60">
        <v>0</v>
      </c>
      <c r="DJ322" s="60">
        <f>Table2[[#This Row],[Indirect and Induced Tax Revenues FY20 and After]]+Table2[[#This Row],[Indirect and Induced Tax Revenues Through FY20]]</f>
        <v>62605.681600000004</v>
      </c>
      <c r="DK322" s="60">
        <v>15821.8475</v>
      </c>
      <c r="DL322" s="60">
        <v>131105.10639999999</v>
      </c>
      <c r="DM322" s="60">
        <v>0</v>
      </c>
      <c r="DN322" s="60">
        <f>Table2[[#This Row],[TOTAL Tax Revenues Before Assistance FY20 and After]]+Table2[[#This Row],[TOTAL Tax Revenues Before Assistance Through FY20]]</f>
        <v>131105.10639999999</v>
      </c>
      <c r="DO322" s="60">
        <v>15821.8475</v>
      </c>
      <c r="DP322" s="60">
        <v>120707.0738</v>
      </c>
      <c r="DQ322" s="60">
        <v>0</v>
      </c>
      <c r="DR322" s="60">
        <f>Table2[[#This Row],[TOTAL Tax Revenues Net of Assistance Recapture and Penalty Through FY20]]+Table2[[#This Row],[TOTAL Tax Revenues Net of Assistance Recapture and Penalty FY20 and After]]</f>
        <v>120707.0738</v>
      </c>
      <c r="DS322" s="60">
        <v>0</v>
      </c>
      <c r="DT322" s="60">
        <v>0</v>
      </c>
      <c r="DU322" s="60">
        <v>0</v>
      </c>
      <c r="DV322" s="60">
        <v>0</v>
      </c>
      <c r="DW322" s="75">
        <v>0</v>
      </c>
      <c r="DX322" s="75">
        <v>0</v>
      </c>
      <c r="DY322" s="75">
        <v>0</v>
      </c>
      <c r="DZ322" s="75">
        <v>0</v>
      </c>
      <c r="EA322" s="75">
        <v>0</v>
      </c>
      <c r="EB322" s="75">
        <v>0</v>
      </c>
      <c r="EC322" s="75">
        <v>0</v>
      </c>
      <c r="ED322" s="75">
        <v>0</v>
      </c>
      <c r="EE322" s="75">
        <v>0</v>
      </c>
      <c r="EF322" s="75">
        <v>0</v>
      </c>
      <c r="EG322" s="75">
        <v>0</v>
      </c>
      <c r="EH322" s="75">
        <v>0</v>
      </c>
      <c r="EI322" s="76">
        <v>0</v>
      </c>
      <c r="EJ322" s="76">
        <v>0</v>
      </c>
      <c r="EK322" s="77">
        <v>0</v>
      </c>
    </row>
    <row r="323" spans="1:141" x14ac:dyDescent="0.25">
      <c r="A323" s="9">
        <v>92721</v>
      </c>
      <c r="B323" s="11" t="s">
        <v>238</v>
      </c>
      <c r="C323" s="11" t="s">
        <v>692</v>
      </c>
      <c r="D323" s="11" t="s">
        <v>1045</v>
      </c>
      <c r="E323" s="15">
        <v>34</v>
      </c>
      <c r="F323" s="7">
        <v>3393</v>
      </c>
      <c r="G323" s="7">
        <v>179</v>
      </c>
      <c r="H323" s="7">
        <v>63554</v>
      </c>
      <c r="I323" s="7">
        <v>42592</v>
      </c>
      <c r="J323" s="7">
        <v>333415</v>
      </c>
      <c r="K323" s="11" t="s">
        <v>1048</v>
      </c>
      <c r="L323" s="11" t="s">
        <v>1174</v>
      </c>
      <c r="M323" s="11" t="s">
        <v>1139</v>
      </c>
      <c r="N323" s="18">
        <v>5211210.5599999996</v>
      </c>
      <c r="O323" s="11" t="s">
        <v>1658</v>
      </c>
      <c r="P323" s="8">
        <v>8</v>
      </c>
      <c r="Q323" s="8">
        <v>0</v>
      </c>
      <c r="R323" s="8">
        <v>47</v>
      </c>
      <c r="S323" s="8">
        <v>0</v>
      </c>
      <c r="T323" s="8">
        <v>0</v>
      </c>
      <c r="U323" s="8">
        <v>55</v>
      </c>
      <c r="V323" s="8">
        <v>51</v>
      </c>
      <c r="W323" s="8">
        <v>0</v>
      </c>
      <c r="X323" s="8">
        <v>0</v>
      </c>
      <c r="Y323" s="8">
        <v>37</v>
      </c>
      <c r="Z323" s="8">
        <v>23</v>
      </c>
      <c r="AA323" s="19">
        <v>0</v>
      </c>
      <c r="AB323" s="8">
        <v>0</v>
      </c>
      <c r="AC323" s="8">
        <v>0</v>
      </c>
      <c r="AD323" s="8">
        <v>0</v>
      </c>
      <c r="AE323" s="8">
        <v>0</v>
      </c>
      <c r="AF323" s="8">
        <v>90.909090909090907</v>
      </c>
      <c r="AG323" s="8" t="s">
        <v>1686</v>
      </c>
      <c r="AH323" s="8" t="s">
        <v>1687</v>
      </c>
      <c r="AI323" s="60">
        <v>84.112700000000004</v>
      </c>
      <c r="AJ323" s="60">
        <v>511.7484</v>
      </c>
      <c r="AK323" s="60">
        <v>158.50960000000001</v>
      </c>
      <c r="AL323" s="60">
        <f>Table2[[#This Row],[Company Direct Land Through FY20]]+Table2[[#This Row],[Company Direct Land FY20 and After]]</f>
        <v>670.25800000000004</v>
      </c>
      <c r="AM323" s="60">
        <v>34.313800000000001</v>
      </c>
      <c r="AN323" s="60">
        <v>529.03219999999999</v>
      </c>
      <c r="AO323" s="60">
        <v>64.664100000000005</v>
      </c>
      <c r="AP323" s="60">
        <f>Table2[[#This Row],[Company Direct Building Through FY20]]+Table2[[#This Row],[Company Direct Building FY20 and After]]</f>
        <v>593.69629999999995</v>
      </c>
      <c r="AQ323" s="60">
        <v>0</v>
      </c>
      <c r="AR323" s="60">
        <v>75.4435</v>
      </c>
      <c r="AS323" s="60">
        <v>0</v>
      </c>
      <c r="AT323" s="60">
        <f>Table2[[#This Row],[Mortgage Recording Tax Through FY20]]+Table2[[#This Row],[Mortgage Recording Tax FY20 and After]]</f>
        <v>75.4435</v>
      </c>
      <c r="AU323" s="60">
        <v>88.3673</v>
      </c>
      <c r="AV323" s="60">
        <v>736.19280000000003</v>
      </c>
      <c r="AW323" s="60">
        <v>166.52760000000001</v>
      </c>
      <c r="AX323" s="60">
        <f>Table2[[#This Row],[Pilot Savings Through FY20]]+Table2[[#This Row],[Pilot Savings FY20 and After]]</f>
        <v>902.72040000000004</v>
      </c>
      <c r="AY323" s="60">
        <v>0</v>
      </c>
      <c r="AZ323" s="60">
        <v>75.4435</v>
      </c>
      <c r="BA323" s="60">
        <v>0</v>
      </c>
      <c r="BB323" s="60">
        <f>Table2[[#This Row],[Mortgage Recording Tax Exemption Through FY20]]+Table2[[#This Row],[Indirect and Induced Land FY20]]</f>
        <v>132.8253</v>
      </c>
      <c r="BC323" s="60">
        <v>57.381799999999998</v>
      </c>
      <c r="BD323" s="60">
        <v>428.88889999999998</v>
      </c>
      <c r="BE323" s="60">
        <v>108.1357</v>
      </c>
      <c r="BF323" s="60">
        <f>Table2[[#This Row],[Indirect and Induced Land Through FY20]]+Table2[[#This Row],[Indirect and Induced Land FY20 and After]]</f>
        <v>537.02459999999996</v>
      </c>
      <c r="BG323" s="60">
        <v>203.44450000000001</v>
      </c>
      <c r="BH323" s="60">
        <v>1520.6059</v>
      </c>
      <c r="BI323" s="60">
        <v>383.38990000000001</v>
      </c>
      <c r="BJ323" s="60">
        <f>Table2[[#This Row],[Indirect and Induced Building Through FY20]]+Table2[[#This Row],[Indirect and Induced Building FY20 and After]]</f>
        <v>1903.9958000000001</v>
      </c>
      <c r="BK323" s="60">
        <v>290.88549999999998</v>
      </c>
      <c r="BL323" s="60">
        <v>2254.0826000000002</v>
      </c>
      <c r="BM323" s="60">
        <v>548.17169999999999</v>
      </c>
      <c r="BN323" s="60">
        <f>Table2[[#This Row],[TOTAL Real Property Related Taxes Through FY20]]+Table2[[#This Row],[TOTAL Real Property Related Taxes FY20 and After]]</f>
        <v>2802.2543000000001</v>
      </c>
      <c r="BO323" s="60">
        <v>842.60630000000003</v>
      </c>
      <c r="BP323" s="60">
        <v>5915.2542999999996</v>
      </c>
      <c r="BQ323" s="60">
        <v>1587.8858</v>
      </c>
      <c r="BR323" s="60">
        <f>Table2[[#This Row],[Company Direct Through FY20]]+Table2[[#This Row],[Company Direct FY20 and After]]</f>
        <v>7503.1400999999996</v>
      </c>
      <c r="BS323" s="60">
        <v>0</v>
      </c>
      <c r="BT323" s="60">
        <v>17.2179</v>
      </c>
      <c r="BU323" s="60">
        <v>0</v>
      </c>
      <c r="BV323" s="60">
        <f>Table2[[#This Row],[Sales Tax Exemption Through FY20]]+Table2[[#This Row],[Sales Tax Exemption FY20 and After]]</f>
        <v>17.2179</v>
      </c>
      <c r="BW323" s="60">
        <v>0</v>
      </c>
      <c r="BX323" s="60">
        <v>0</v>
      </c>
      <c r="BY323" s="60">
        <v>0</v>
      </c>
      <c r="BZ323" s="60">
        <f>Table2[[#This Row],[Energy Tax Savings Through FY20]]+Table2[[#This Row],[Energy Tax Savings FY20 and After]]</f>
        <v>0</v>
      </c>
      <c r="CA323" s="60">
        <v>0</v>
      </c>
      <c r="CB323" s="60">
        <v>16.475899999999999</v>
      </c>
      <c r="CC323" s="60">
        <v>0</v>
      </c>
      <c r="CD323" s="60">
        <f>Table2[[#This Row],[Tax Exempt Bond Savings Through FY20]]+Table2[[#This Row],[Tax Exempt Bond Savings FY20 and After]]</f>
        <v>16.475899999999999</v>
      </c>
      <c r="CE323" s="60">
        <v>259.74360000000001</v>
      </c>
      <c r="CF323" s="60">
        <v>2452.1143000000002</v>
      </c>
      <c r="CG323" s="60">
        <v>489.48520000000002</v>
      </c>
      <c r="CH323" s="60">
        <f>Table2[[#This Row],[Indirect and Induced Through FY20]]+Table2[[#This Row],[Indirect and Induced FY20 and After]]</f>
        <v>2941.5995000000003</v>
      </c>
      <c r="CI323" s="60">
        <v>1102.3498999999999</v>
      </c>
      <c r="CJ323" s="60">
        <v>8333.6748000000007</v>
      </c>
      <c r="CK323" s="60">
        <v>2077.3710000000001</v>
      </c>
      <c r="CL323" s="60">
        <f>Table2[[#This Row],[TOTAL Income Consumption Use Taxes Through FY20]]+Table2[[#This Row],[TOTAL Income Consumption Use Taxes FY20 and After]]</f>
        <v>10411.0458</v>
      </c>
      <c r="CM323" s="60">
        <v>88.3673</v>
      </c>
      <c r="CN323" s="60">
        <v>845.33010000000002</v>
      </c>
      <c r="CO323" s="60">
        <v>166.52760000000001</v>
      </c>
      <c r="CP323" s="60">
        <f>Table2[[#This Row],[Assistance Provided Through FY20]]+Table2[[#This Row],[Assistance Provided FY20 and After]]</f>
        <v>1011.8577</v>
      </c>
      <c r="CQ323" s="60">
        <v>0</v>
      </c>
      <c r="CR323" s="60">
        <v>0</v>
      </c>
      <c r="CS323" s="60">
        <v>0</v>
      </c>
      <c r="CT323" s="60">
        <f>Table2[[#This Row],[Recapture Cancellation Reduction Amount Through FY20]]+Table2[[#This Row],[Recapture Cancellation Reduction Amount FY20 and After]]</f>
        <v>0</v>
      </c>
      <c r="CU323" s="60">
        <v>0</v>
      </c>
      <c r="CV323" s="60">
        <v>0</v>
      </c>
      <c r="CW323" s="60">
        <v>0</v>
      </c>
      <c r="CX323" s="60">
        <f>Table2[[#This Row],[Penalty Paid Through FY20]]+Table2[[#This Row],[Penalty Paid FY20 and After]]</f>
        <v>0</v>
      </c>
      <c r="CY323" s="60">
        <v>88.3673</v>
      </c>
      <c r="CZ323" s="60">
        <v>845.33010000000002</v>
      </c>
      <c r="DA323" s="60">
        <v>166.52760000000001</v>
      </c>
      <c r="DB323" s="60">
        <f>Table2[[#This Row],[TOTAL Assistance Net of Recapture Penalties Through FY20]]+Table2[[#This Row],[TOTAL Assistance Net of Recapture Penalties FY20 and After]]</f>
        <v>1011.8577</v>
      </c>
      <c r="DC323" s="60">
        <v>961.03279999999995</v>
      </c>
      <c r="DD323" s="60">
        <v>7031.4784</v>
      </c>
      <c r="DE323" s="60">
        <v>1811.0595000000001</v>
      </c>
      <c r="DF323" s="60">
        <f>Table2[[#This Row],[Company Direct Tax Revenue Before Assistance Through FY20]]+Table2[[#This Row],[Company Direct Tax Revenue Before Assistance FY20 and After]]</f>
        <v>8842.5378999999994</v>
      </c>
      <c r="DG323" s="60">
        <v>520.56989999999996</v>
      </c>
      <c r="DH323" s="60">
        <v>4401.6090999999997</v>
      </c>
      <c r="DI323" s="60">
        <v>981.01080000000002</v>
      </c>
      <c r="DJ323" s="60">
        <f>Table2[[#This Row],[Indirect and Induced Tax Revenues FY20 and After]]+Table2[[#This Row],[Indirect and Induced Tax Revenues Through FY20]]</f>
        <v>5382.6198999999997</v>
      </c>
      <c r="DK323" s="60">
        <v>1481.6026999999999</v>
      </c>
      <c r="DL323" s="60">
        <v>11433.0875</v>
      </c>
      <c r="DM323" s="60">
        <v>2792.0702999999999</v>
      </c>
      <c r="DN323" s="60">
        <f>Table2[[#This Row],[TOTAL Tax Revenues Before Assistance FY20 and After]]+Table2[[#This Row],[TOTAL Tax Revenues Before Assistance Through FY20]]</f>
        <v>14225.157799999999</v>
      </c>
      <c r="DO323" s="60">
        <v>1393.2354</v>
      </c>
      <c r="DP323" s="60">
        <v>10587.7574</v>
      </c>
      <c r="DQ323" s="60">
        <v>2625.5427</v>
      </c>
      <c r="DR323" s="60">
        <f>Table2[[#This Row],[TOTAL Tax Revenues Net of Assistance Recapture and Penalty Through FY20]]+Table2[[#This Row],[TOTAL Tax Revenues Net of Assistance Recapture and Penalty FY20 and After]]</f>
        <v>13213.3001</v>
      </c>
      <c r="DS323" s="60">
        <v>0</v>
      </c>
      <c r="DT323" s="60">
        <v>0</v>
      </c>
      <c r="DU323" s="60">
        <v>0</v>
      </c>
      <c r="DV323" s="60">
        <v>0</v>
      </c>
      <c r="DW323" s="74">
        <v>32</v>
      </c>
      <c r="DX323" s="74">
        <v>0</v>
      </c>
      <c r="DY323" s="74">
        <v>5</v>
      </c>
      <c r="DZ323" s="74">
        <v>18</v>
      </c>
      <c r="EA323" s="74">
        <v>32</v>
      </c>
      <c r="EB323" s="74">
        <v>0</v>
      </c>
      <c r="EC323" s="74">
        <v>5</v>
      </c>
      <c r="ED323" s="74">
        <v>18</v>
      </c>
      <c r="EE323" s="74">
        <v>100</v>
      </c>
      <c r="EF323" s="74">
        <v>0</v>
      </c>
      <c r="EG323" s="74">
        <v>100</v>
      </c>
      <c r="EH323" s="74">
        <v>100</v>
      </c>
      <c r="EI323" s="8">
        <f>Table2[[#This Row],[Total Industrial Employees FY20]]+Table2[[#This Row],[Total Restaurant Employees FY20]]+Table2[[#This Row],[Total Retail Employees FY20]]+Table2[[#This Row],[Total Other Employees FY20]]</f>
        <v>55</v>
      </c>
      <c r="EJ323" s="8">
        <f>Table2[[#This Row],[Number of Industrial Employees Earning More than Living Wage FY20]]+Table2[[#This Row],[Number of Restaurant Employees Earning More than Living Wage FY20]]+Table2[[#This Row],[Number of Retail Employees Earning More than Living Wage FY20]]+Table2[[#This Row],[Number of Other Employees Earning More than Living Wage FY20]]</f>
        <v>55</v>
      </c>
      <c r="EK323" s="72">
        <f>Table2[[#This Row],[Total Employees Earning More than Living Wage FY20]]/Table2[[#This Row],[Total Jobs FY20]]</f>
        <v>1</v>
      </c>
    </row>
    <row r="324" spans="1:141" x14ac:dyDescent="0.25">
      <c r="A324" s="9">
        <v>93305</v>
      </c>
      <c r="B324" s="11" t="s">
        <v>332</v>
      </c>
      <c r="C324" s="11" t="s">
        <v>785</v>
      </c>
      <c r="D324" s="11" t="s">
        <v>1046</v>
      </c>
      <c r="E324" s="15">
        <v>3</v>
      </c>
      <c r="F324" s="7">
        <v>821</v>
      </c>
      <c r="G324" s="7">
        <v>1001</v>
      </c>
      <c r="H324" s="7">
        <v>19810</v>
      </c>
      <c r="I324" s="7">
        <v>52332</v>
      </c>
      <c r="J324" s="7">
        <v>813312</v>
      </c>
      <c r="K324" s="11" t="s">
        <v>1097</v>
      </c>
      <c r="L324" s="11" t="s">
        <v>1295</v>
      </c>
      <c r="M324" s="11" t="s">
        <v>1296</v>
      </c>
      <c r="N324" s="18">
        <v>12730000</v>
      </c>
      <c r="O324" s="11" t="s">
        <v>1663</v>
      </c>
      <c r="P324" s="8">
        <v>0</v>
      </c>
      <c r="Q324" s="8">
        <v>0</v>
      </c>
      <c r="R324" s="8">
        <v>270</v>
      </c>
      <c r="S324" s="8">
        <v>6</v>
      </c>
      <c r="T324" s="8">
        <v>4</v>
      </c>
      <c r="U324" s="8">
        <v>280</v>
      </c>
      <c r="V324" s="8">
        <v>280</v>
      </c>
      <c r="W324" s="8">
        <v>0</v>
      </c>
      <c r="X324" s="8">
        <v>0</v>
      </c>
      <c r="Y324" s="8">
        <v>138</v>
      </c>
      <c r="Z324" s="8">
        <v>15</v>
      </c>
      <c r="AA324" s="19">
        <v>36</v>
      </c>
      <c r="AB324" s="8">
        <v>0</v>
      </c>
      <c r="AC324" s="8">
        <v>0</v>
      </c>
      <c r="AD324" s="8">
        <v>27</v>
      </c>
      <c r="AE324" s="8">
        <v>36</v>
      </c>
      <c r="AF324" s="8">
        <v>68.214285714285722</v>
      </c>
      <c r="AG324" s="8" t="s">
        <v>1686</v>
      </c>
      <c r="AH324" s="8" t="s">
        <v>1686</v>
      </c>
      <c r="AI324" s="60">
        <v>0</v>
      </c>
      <c r="AJ324" s="60">
        <v>0</v>
      </c>
      <c r="AK324" s="60">
        <v>0</v>
      </c>
      <c r="AL324" s="60">
        <f>Table2[[#This Row],[Company Direct Land Through FY20]]+Table2[[#This Row],[Company Direct Land FY20 and After]]</f>
        <v>0</v>
      </c>
      <c r="AM324" s="60">
        <v>0</v>
      </c>
      <c r="AN324" s="60">
        <v>0</v>
      </c>
      <c r="AO324" s="60">
        <v>0</v>
      </c>
      <c r="AP324" s="60">
        <f>Table2[[#This Row],[Company Direct Building Through FY20]]+Table2[[#This Row],[Company Direct Building FY20 and After]]</f>
        <v>0</v>
      </c>
      <c r="AQ324" s="60">
        <v>0</v>
      </c>
      <c r="AR324" s="60">
        <v>0</v>
      </c>
      <c r="AS324" s="60">
        <v>0</v>
      </c>
      <c r="AT324" s="60">
        <f>Table2[[#This Row],[Mortgage Recording Tax Through FY20]]+Table2[[#This Row],[Mortgage Recording Tax FY20 and After]]</f>
        <v>0</v>
      </c>
      <c r="AU324" s="60">
        <v>0</v>
      </c>
      <c r="AV324" s="60">
        <v>0</v>
      </c>
      <c r="AW324" s="60">
        <v>0</v>
      </c>
      <c r="AX324" s="60">
        <f>Table2[[#This Row],[Pilot Savings Through FY20]]+Table2[[#This Row],[Pilot Savings FY20 and After]]</f>
        <v>0</v>
      </c>
      <c r="AY324" s="60">
        <v>0</v>
      </c>
      <c r="AZ324" s="60">
        <v>0</v>
      </c>
      <c r="BA324" s="60">
        <v>0</v>
      </c>
      <c r="BB324" s="60">
        <f>Table2[[#This Row],[Mortgage Recording Tax Exemption Through FY20]]+Table2[[#This Row],[Indirect and Induced Land FY20]]</f>
        <v>142.12139999999999</v>
      </c>
      <c r="BC324" s="60">
        <v>142.12139999999999</v>
      </c>
      <c r="BD324" s="60">
        <v>1550.2718</v>
      </c>
      <c r="BE324" s="60">
        <v>972.30939999999998</v>
      </c>
      <c r="BF324" s="60">
        <f>Table2[[#This Row],[Indirect and Induced Land Through FY20]]+Table2[[#This Row],[Indirect and Induced Land FY20 and After]]</f>
        <v>2522.5812000000001</v>
      </c>
      <c r="BG324" s="60">
        <v>503.88499999999999</v>
      </c>
      <c r="BH324" s="60">
        <v>5496.4189999999999</v>
      </c>
      <c r="BI324" s="60">
        <v>3447.2826</v>
      </c>
      <c r="BJ324" s="60">
        <f>Table2[[#This Row],[Indirect and Induced Building Through FY20]]+Table2[[#This Row],[Indirect and Induced Building FY20 and After]]</f>
        <v>8943.7016000000003</v>
      </c>
      <c r="BK324" s="60">
        <v>646.00639999999999</v>
      </c>
      <c r="BL324" s="60">
        <v>7046.6908000000003</v>
      </c>
      <c r="BM324" s="60">
        <v>4419.5919999999996</v>
      </c>
      <c r="BN324" s="60">
        <f>Table2[[#This Row],[TOTAL Real Property Related Taxes Through FY20]]+Table2[[#This Row],[TOTAL Real Property Related Taxes FY20 and After]]</f>
        <v>11466.282800000001</v>
      </c>
      <c r="BO324" s="60">
        <v>556.26459999999997</v>
      </c>
      <c r="BP324" s="60">
        <v>6570.0492000000004</v>
      </c>
      <c r="BQ324" s="60">
        <v>3805.6329999999998</v>
      </c>
      <c r="BR324" s="60">
        <f>Table2[[#This Row],[Company Direct Through FY20]]+Table2[[#This Row],[Company Direct FY20 and After]]</f>
        <v>10375.682199999999</v>
      </c>
      <c r="BS324" s="60">
        <v>0</v>
      </c>
      <c r="BT324" s="60">
        <v>0</v>
      </c>
      <c r="BU324" s="60">
        <v>0</v>
      </c>
      <c r="BV324" s="60">
        <f>Table2[[#This Row],[Sales Tax Exemption Through FY20]]+Table2[[#This Row],[Sales Tax Exemption FY20 and After]]</f>
        <v>0</v>
      </c>
      <c r="BW324" s="60">
        <v>0</v>
      </c>
      <c r="BX324" s="60">
        <v>0</v>
      </c>
      <c r="BY324" s="60">
        <v>0</v>
      </c>
      <c r="BZ324" s="60">
        <f>Table2[[#This Row],[Energy Tax Savings Through FY20]]+Table2[[#This Row],[Energy Tax Savings FY20 and After]]</f>
        <v>0</v>
      </c>
      <c r="CA324" s="60">
        <v>0.16170000000000001</v>
      </c>
      <c r="CB324" s="60">
        <v>22.501799999999999</v>
      </c>
      <c r="CC324" s="60">
        <v>0.83009999999999995</v>
      </c>
      <c r="CD324" s="60">
        <f>Table2[[#This Row],[Tax Exempt Bond Savings Through FY20]]+Table2[[#This Row],[Tax Exempt Bond Savings FY20 and After]]</f>
        <v>23.331900000000001</v>
      </c>
      <c r="CE324" s="60">
        <v>575.98170000000005</v>
      </c>
      <c r="CF324" s="60">
        <v>7970.8176000000003</v>
      </c>
      <c r="CG324" s="60">
        <v>3940.5246999999999</v>
      </c>
      <c r="CH324" s="60">
        <f>Table2[[#This Row],[Indirect and Induced Through FY20]]+Table2[[#This Row],[Indirect and Induced FY20 and After]]</f>
        <v>11911.3423</v>
      </c>
      <c r="CI324" s="60">
        <v>1132.0845999999999</v>
      </c>
      <c r="CJ324" s="60">
        <v>14518.365</v>
      </c>
      <c r="CK324" s="60">
        <v>7745.3275999999996</v>
      </c>
      <c r="CL324" s="60">
        <f>Table2[[#This Row],[TOTAL Income Consumption Use Taxes Through FY20]]+Table2[[#This Row],[TOTAL Income Consumption Use Taxes FY20 and After]]</f>
        <v>22263.692599999998</v>
      </c>
      <c r="CM324" s="60">
        <v>0.16170000000000001</v>
      </c>
      <c r="CN324" s="60">
        <v>22.501799999999999</v>
      </c>
      <c r="CO324" s="60">
        <v>0.83009999999999995</v>
      </c>
      <c r="CP324" s="60">
        <f>Table2[[#This Row],[Assistance Provided Through FY20]]+Table2[[#This Row],[Assistance Provided FY20 and After]]</f>
        <v>23.331900000000001</v>
      </c>
      <c r="CQ324" s="60">
        <v>0</v>
      </c>
      <c r="CR324" s="60">
        <v>0</v>
      </c>
      <c r="CS324" s="60">
        <v>0</v>
      </c>
      <c r="CT324" s="60">
        <f>Table2[[#This Row],[Recapture Cancellation Reduction Amount Through FY20]]+Table2[[#This Row],[Recapture Cancellation Reduction Amount FY20 and After]]</f>
        <v>0</v>
      </c>
      <c r="CU324" s="60">
        <v>0</v>
      </c>
      <c r="CV324" s="60">
        <v>0</v>
      </c>
      <c r="CW324" s="60">
        <v>0</v>
      </c>
      <c r="CX324" s="60">
        <f>Table2[[#This Row],[Penalty Paid Through FY20]]+Table2[[#This Row],[Penalty Paid FY20 and After]]</f>
        <v>0</v>
      </c>
      <c r="CY324" s="60">
        <v>0.16170000000000001</v>
      </c>
      <c r="CZ324" s="60">
        <v>22.501799999999999</v>
      </c>
      <c r="DA324" s="60">
        <v>0.83009999999999995</v>
      </c>
      <c r="DB324" s="60">
        <f>Table2[[#This Row],[TOTAL Assistance Net of Recapture Penalties Through FY20]]+Table2[[#This Row],[TOTAL Assistance Net of Recapture Penalties FY20 and After]]</f>
        <v>23.331900000000001</v>
      </c>
      <c r="DC324" s="60">
        <v>556.26459999999997</v>
      </c>
      <c r="DD324" s="60">
        <v>6570.0492000000004</v>
      </c>
      <c r="DE324" s="60">
        <v>3805.6329999999998</v>
      </c>
      <c r="DF324" s="60">
        <f>Table2[[#This Row],[Company Direct Tax Revenue Before Assistance Through FY20]]+Table2[[#This Row],[Company Direct Tax Revenue Before Assistance FY20 and After]]</f>
        <v>10375.682199999999</v>
      </c>
      <c r="DG324" s="60">
        <v>1221.9881</v>
      </c>
      <c r="DH324" s="60">
        <v>15017.508400000001</v>
      </c>
      <c r="DI324" s="60">
        <v>8360.1167000000005</v>
      </c>
      <c r="DJ324" s="60">
        <f>Table2[[#This Row],[Indirect and Induced Tax Revenues FY20 and After]]+Table2[[#This Row],[Indirect and Induced Tax Revenues Through FY20]]</f>
        <v>23377.625100000001</v>
      </c>
      <c r="DK324" s="60">
        <v>1778.2527</v>
      </c>
      <c r="DL324" s="60">
        <v>21587.5576</v>
      </c>
      <c r="DM324" s="60">
        <v>12165.7497</v>
      </c>
      <c r="DN324" s="60">
        <f>Table2[[#This Row],[TOTAL Tax Revenues Before Assistance FY20 and After]]+Table2[[#This Row],[TOTAL Tax Revenues Before Assistance Through FY20]]</f>
        <v>33753.3073</v>
      </c>
      <c r="DO324" s="60">
        <v>1778.0909999999999</v>
      </c>
      <c r="DP324" s="60">
        <v>21565.055799999998</v>
      </c>
      <c r="DQ324" s="60">
        <v>12164.919599999999</v>
      </c>
      <c r="DR324" s="60">
        <f>Table2[[#This Row],[TOTAL Tax Revenues Net of Assistance Recapture and Penalty Through FY20]]+Table2[[#This Row],[TOTAL Tax Revenues Net of Assistance Recapture and Penalty FY20 and After]]</f>
        <v>33729.975399999996</v>
      </c>
      <c r="DS324" s="60">
        <v>0</v>
      </c>
      <c r="DT324" s="60">
        <v>0</v>
      </c>
      <c r="DU324" s="60">
        <v>0</v>
      </c>
      <c r="DV324" s="60">
        <v>0</v>
      </c>
      <c r="DW324" s="74">
        <v>0</v>
      </c>
      <c r="DX324" s="74">
        <v>0</v>
      </c>
      <c r="DY324" s="74">
        <v>0</v>
      </c>
      <c r="DZ324" s="74">
        <v>280</v>
      </c>
      <c r="EA324" s="74">
        <v>0</v>
      </c>
      <c r="EB324" s="74">
        <v>0</v>
      </c>
      <c r="EC324" s="74">
        <v>0</v>
      </c>
      <c r="ED324" s="74">
        <v>280</v>
      </c>
      <c r="EE324" s="74">
        <v>0</v>
      </c>
      <c r="EF324" s="74">
        <v>0</v>
      </c>
      <c r="EG324" s="74">
        <v>0</v>
      </c>
      <c r="EH324" s="74">
        <v>100</v>
      </c>
      <c r="EI324" s="8">
        <f>Table2[[#This Row],[Total Industrial Employees FY20]]+Table2[[#This Row],[Total Restaurant Employees FY20]]+Table2[[#This Row],[Total Retail Employees FY20]]+Table2[[#This Row],[Total Other Employees FY20]]</f>
        <v>280</v>
      </c>
      <c r="EJ324" s="8">
        <f>Table2[[#This Row],[Number of Industrial Employees Earning More than Living Wage FY20]]+Table2[[#This Row],[Number of Restaurant Employees Earning More than Living Wage FY20]]+Table2[[#This Row],[Number of Retail Employees Earning More than Living Wage FY20]]+Table2[[#This Row],[Number of Other Employees Earning More than Living Wage FY20]]</f>
        <v>280</v>
      </c>
      <c r="EK324" s="72">
        <f>Table2[[#This Row],[Total Employees Earning More than Living Wage FY20]]/Table2[[#This Row],[Total Jobs FY20]]</f>
        <v>1</v>
      </c>
    </row>
    <row r="325" spans="1:141" x14ac:dyDescent="0.25">
      <c r="A325" s="9">
        <v>92519</v>
      </c>
      <c r="B325" s="11" t="s">
        <v>163</v>
      </c>
      <c r="C325" s="11" t="s">
        <v>617</v>
      </c>
      <c r="D325" s="11" t="s">
        <v>1046</v>
      </c>
      <c r="E325" s="15">
        <v>4</v>
      </c>
      <c r="F325" s="7">
        <v>1265</v>
      </c>
      <c r="G325" s="7">
        <v>1001</v>
      </c>
      <c r="H325" s="7">
        <v>261177</v>
      </c>
      <c r="I325" s="7">
        <v>2860663</v>
      </c>
      <c r="J325" s="7">
        <v>515120</v>
      </c>
      <c r="K325" s="11" t="s">
        <v>1062</v>
      </c>
      <c r="L325" s="11" t="s">
        <v>1079</v>
      </c>
      <c r="M325" s="11" t="s">
        <v>1080</v>
      </c>
      <c r="N325" s="18">
        <v>1500300000</v>
      </c>
      <c r="O325" s="11" t="s">
        <v>1665</v>
      </c>
      <c r="P325" s="8">
        <v>12</v>
      </c>
      <c r="Q325" s="8">
        <v>0</v>
      </c>
      <c r="R325" s="8">
        <v>4011</v>
      </c>
      <c r="S325" s="8">
        <v>308</v>
      </c>
      <c r="T325" s="8">
        <v>863</v>
      </c>
      <c r="U325" s="8">
        <v>5194</v>
      </c>
      <c r="V325" s="8">
        <v>8620</v>
      </c>
      <c r="W325" s="8">
        <v>0</v>
      </c>
      <c r="X325" s="8">
        <v>3850</v>
      </c>
      <c r="Y325" s="8">
        <v>2510</v>
      </c>
      <c r="Z325" s="8">
        <v>0</v>
      </c>
      <c r="AA325" s="19">
        <v>41</v>
      </c>
      <c r="AB325" s="8">
        <v>1</v>
      </c>
      <c r="AC325" s="8">
        <v>4</v>
      </c>
      <c r="AD325" s="8">
        <v>14</v>
      </c>
      <c r="AE325" s="8">
        <v>41</v>
      </c>
      <c r="AF325" s="8">
        <v>52.52214093184444</v>
      </c>
      <c r="AG325" s="8" t="s">
        <v>1686</v>
      </c>
      <c r="AH325" s="8" t="s">
        <v>1686</v>
      </c>
      <c r="AI325" s="60">
        <v>12306.709000000001</v>
      </c>
      <c r="AJ325" s="60">
        <v>30942.629700000001</v>
      </c>
      <c r="AK325" s="60">
        <v>4405.6848</v>
      </c>
      <c r="AL325" s="60">
        <f>Table2[[#This Row],[Company Direct Land Through FY20]]+Table2[[#This Row],[Company Direct Land FY20 and After]]</f>
        <v>35348.3145</v>
      </c>
      <c r="AM325" s="60">
        <v>42635.934500000003</v>
      </c>
      <c r="AN325" s="60">
        <v>155804.89139999999</v>
      </c>
      <c r="AO325" s="60">
        <v>15263.259099999999</v>
      </c>
      <c r="AP325" s="60">
        <f>Table2[[#This Row],[Company Direct Building Through FY20]]+Table2[[#This Row],[Company Direct Building FY20 and After]]</f>
        <v>171068.15049999999</v>
      </c>
      <c r="AQ325" s="60">
        <v>0</v>
      </c>
      <c r="AR325" s="60">
        <v>0</v>
      </c>
      <c r="AS325" s="60">
        <v>0</v>
      </c>
      <c r="AT325" s="60">
        <f>Table2[[#This Row],[Mortgage Recording Tax Through FY20]]+Table2[[#This Row],[Mortgage Recording Tax FY20 and After]]</f>
        <v>0</v>
      </c>
      <c r="AU325" s="60">
        <v>10885.7335</v>
      </c>
      <c r="AV325" s="60">
        <v>2166.1831000000002</v>
      </c>
      <c r="AW325" s="60">
        <v>0</v>
      </c>
      <c r="AX325" s="60">
        <f>Table2[[#This Row],[Pilot Savings Through FY20]]+Table2[[#This Row],[Pilot Savings FY20 and After]]</f>
        <v>2166.1831000000002</v>
      </c>
      <c r="AY325" s="60">
        <v>0</v>
      </c>
      <c r="AZ325" s="60">
        <v>0</v>
      </c>
      <c r="BA325" s="60">
        <v>0</v>
      </c>
      <c r="BB325" s="60">
        <f>Table2[[#This Row],[Mortgage Recording Tax Exemption Through FY20]]+Table2[[#This Row],[Indirect and Induced Land FY20]]</f>
        <v>17239.853899999998</v>
      </c>
      <c r="BC325" s="60">
        <v>17239.853899999998</v>
      </c>
      <c r="BD325" s="60">
        <v>93238.155599999998</v>
      </c>
      <c r="BE325" s="60">
        <v>6171.7039000000004</v>
      </c>
      <c r="BF325" s="60">
        <f>Table2[[#This Row],[Indirect and Induced Land Through FY20]]+Table2[[#This Row],[Indirect and Induced Land FY20 and After]]</f>
        <v>99409.859499999991</v>
      </c>
      <c r="BG325" s="60">
        <v>61123.118499999997</v>
      </c>
      <c r="BH325" s="60">
        <v>330571.6422</v>
      </c>
      <c r="BI325" s="60">
        <v>21881.495299999999</v>
      </c>
      <c r="BJ325" s="60">
        <f>Table2[[#This Row],[Indirect and Induced Building Through FY20]]+Table2[[#This Row],[Indirect and Induced Building FY20 and After]]</f>
        <v>352453.13750000001</v>
      </c>
      <c r="BK325" s="60">
        <v>122419.8824</v>
      </c>
      <c r="BL325" s="60">
        <v>608391.13580000005</v>
      </c>
      <c r="BM325" s="60">
        <v>47722.143100000001</v>
      </c>
      <c r="BN325" s="60">
        <f>Table2[[#This Row],[TOTAL Real Property Related Taxes Through FY20]]+Table2[[#This Row],[TOTAL Real Property Related Taxes FY20 and After]]</f>
        <v>656113.27890000003</v>
      </c>
      <c r="BO325" s="60">
        <v>85659.944399999993</v>
      </c>
      <c r="BP325" s="60">
        <v>528860.67099999997</v>
      </c>
      <c r="BQ325" s="60">
        <v>30665.445599999999</v>
      </c>
      <c r="BR325" s="60">
        <f>Table2[[#This Row],[Company Direct Through FY20]]+Table2[[#This Row],[Company Direct FY20 and After]]</f>
        <v>559526.11659999995</v>
      </c>
      <c r="BS325" s="60">
        <v>0</v>
      </c>
      <c r="BT325" s="60">
        <v>6135.8073000000004</v>
      </c>
      <c r="BU325" s="60">
        <v>0</v>
      </c>
      <c r="BV325" s="60">
        <f>Table2[[#This Row],[Sales Tax Exemption Through FY20]]+Table2[[#This Row],[Sales Tax Exemption FY20 and After]]</f>
        <v>6135.8073000000004</v>
      </c>
      <c r="BW325" s="60">
        <v>0</v>
      </c>
      <c r="BX325" s="60">
        <v>63.611699999999999</v>
      </c>
      <c r="BY325" s="60">
        <v>0</v>
      </c>
      <c r="BZ325" s="60">
        <f>Table2[[#This Row],[Energy Tax Savings Through FY20]]+Table2[[#This Row],[Energy Tax Savings FY20 and After]]</f>
        <v>63.611699999999999</v>
      </c>
      <c r="CA325" s="60">
        <v>0</v>
      </c>
      <c r="CB325" s="60">
        <v>0</v>
      </c>
      <c r="CC325" s="60">
        <v>0</v>
      </c>
      <c r="CD325" s="60">
        <f>Table2[[#This Row],[Tax Exempt Bond Savings Through FY20]]+Table2[[#This Row],[Tax Exempt Bond Savings FY20 and After]]</f>
        <v>0</v>
      </c>
      <c r="CE325" s="60">
        <v>69868.721900000004</v>
      </c>
      <c r="CF325" s="60">
        <v>459114.70909999998</v>
      </c>
      <c r="CG325" s="60">
        <v>25012.338</v>
      </c>
      <c r="CH325" s="60">
        <f>Table2[[#This Row],[Indirect and Induced Through FY20]]+Table2[[#This Row],[Indirect and Induced FY20 and After]]</f>
        <v>484127.04709999997</v>
      </c>
      <c r="CI325" s="60">
        <v>155528.66630000001</v>
      </c>
      <c r="CJ325" s="60">
        <v>981775.96109999996</v>
      </c>
      <c r="CK325" s="60">
        <v>55677.783600000002</v>
      </c>
      <c r="CL325" s="60">
        <f>Table2[[#This Row],[TOTAL Income Consumption Use Taxes Through FY20]]+Table2[[#This Row],[TOTAL Income Consumption Use Taxes FY20 and After]]</f>
        <v>1037453.7446999999</v>
      </c>
      <c r="CM325" s="60">
        <v>10885.7335</v>
      </c>
      <c r="CN325" s="60">
        <v>8365.6021000000001</v>
      </c>
      <c r="CO325" s="60">
        <v>0</v>
      </c>
      <c r="CP325" s="60">
        <f>Table2[[#This Row],[Assistance Provided Through FY20]]+Table2[[#This Row],[Assistance Provided FY20 and After]]</f>
        <v>8365.6021000000001</v>
      </c>
      <c r="CQ325" s="60">
        <v>0</v>
      </c>
      <c r="CR325" s="60">
        <v>525.41980000000001</v>
      </c>
      <c r="CS325" s="60">
        <v>0</v>
      </c>
      <c r="CT325" s="60">
        <f>Table2[[#This Row],[Recapture Cancellation Reduction Amount Through FY20]]+Table2[[#This Row],[Recapture Cancellation Reduction Amount FY20 and After]]</f>
        <v>525.41980000000001</v>
      </c>
      <c r="CU325" s="60">
        <v>0</v>
      </c>
      <c r="CV325" s="60">
        <v>0</v>
      </c>
      <c r="CW325" s="60">
        <v>0</v>
      </c>
      <c r="CX325" s="60">
        <f>Table2[[#This Row],[Penalty Paid Through FY20]]+Table2[[#This Row],[Penalty Paid FY20 and After]]</f>
        <v>0</v>
      </c>
      <c r="CY325" s="60">
        <v>10885.7335</v>
      </c>
      <c r="CZ325" s="60">
        <v>7840.1823000000004</v>
      </c>
      <c r="DA325" s="60">
        <v>0</v>
      </c>
      <c r="DB325" s="60">
        <f>Table2[[#This Row],[TOTAL Assistance Net of Recapture Penalties Through FY20]]+Table2[[#This Row],[TOTAL Assistance Net of Recapture Penalties FY20 and After]]</f>
        <v>7840.1823000000004</v>
      </c>
      <c r="DC325" s="60">
        <v>140602.58790000001</v>
      </c>
      <c r="DD325" s="60">
        <v>715608.19209999999</v>
      </c>
      <c r="DE325" s="60">
        <v>50334.389499999997</v>
      </c>
      <c r="DF325" s="60">
        <f>Table2[[#This Row],[Company Direct Tax Revenue Before Assistance Through FY20]]+Table2[[#This Row],[Company Direct Tax Revenue Before Assistance FY20 and After]]</f>
        <v>765942.58160000003</v>
      </c>
      <c r="DG325" s="60">
        <v>148231.6943</v>
      </c>
      <c r="DH325" s="60">
        <v>882924.50690000004</v>
      </c>
      <c r="DI325" s="60">
        <v>53065.537199999999</v>
      </c>
      <c r="DJ325" s="60">
        <f>Table2[[#This Row],[Indirect and Induced Tax Revenues FY20 and After]]+Table2[[#This Row],[Indirect and Induced Tax Revenues Through FY20]]</f>
        <v>935990.04410000006</v>
      </c>
      <c r="DK325" s="60">
        <v>288834.28220000002</v>
      </c>
      <c r="DL325" s="60">
        <v>1598532.699</v>
      </c>
      <c r="DM325" s="60">
        <v>103399.9267</v>
      </c>
      <c r="DN325" s="60">
        <f>Table2[[#This Row],[TOTAL Tax Revenues Before Assistance FY20 and After]]+Table2[[#This Row],[TOTAL Tax Revenues Before Assistance Through FY20]]</f>
        <v>1701932.6257</v>
      </c>
      <c r="DO325" s="60">
        <v>277948.54869999998</v>
      </c>
      <c r="DP325" s="60">
        <v>1590692.5167</v>
      </c>
      <c r="DQ325" s="60">
        <v>103399.9267</v>
      </c>
      <c r="DR325" s="60">
        <f>Table2[[#This Row],[TOTAL Tax Revenues Net of Assistance Recapture and Penalty Through FY20]]+Table2[[#This Row],[TOTAL Tax Revenues Net of Assistance Recapture and Penalty FY20 and After]]</f>
        <v>1694092.4434</v>
      </c>
      <c r="DS325" s="60">
        <v>0</v>
      </c>
      <c r="DT325" s="60">
        <v>0</v>
      </c>
      <c r="DU325" s="60">
        <v>0</v>
      </c>
      <c r="DV325" s="60">
        <v>0</v>
      </c>
      <c r="DW325" s="74">
        <v>0</v>
      </c>
      <c r="DX325" s="74">
        <v>0</v>
      </c>
      <c r="DY325" s="74">
        <v>0</v>
      </c>
      <c r="DZ325" s="74">
        <v>5194</v>
      </c>
      <c r="EA325" s="74">
        <v>0</v>
      </c>
      <c r="EB325" s="74">
        <v>0</v>
      </c>
      <c r="EC325" s="74">
        <v>0</v>
      </c>
      <c r="ED325" s="74">
        <v>5194</v>
      </c>
      <c r="EE325" s="74">
        <v>0</v>
      </c>
      <c r="EF325" s="74">
        <v>0</v>
      </c>
      <c r="EG325" s="74">
        <v>0</v>
      </c>
      <c r="EH325" s="74">
        <v>100</v>
      </c>
      <c r="EI325" s="8">
        <f>Table2[[#This Row],[Total Industrial Employees FY20]]+Table2[[#This Row],[Total Restaurant Employees FY20]]+Table2[[#This Row],[Total Retail Employees FY20]]+Table2[[#This Row],[Total Other Employees FY20]]</f>
        <v>5194</v>
      </c>
      <c r="EJ325" s="8">
        <f>Table2[[#This Row],[Number of Industrial Employees Earning More than Living Wage FY20]]+Table2[[#This Row],[Number of Restaurant Employees Earning More than Living Wage FY20]]+Table2[[#This Row],[Number of Retail Employees Earning More than Living Wage FY20]]+Table2[[#This Row],[Number of Other Employees Earning More than Living Wage FY20]]</f>
        <v>5194</v>
      </c>
      <c r="EK325" s="72">
        <f>Table2[[#This Row],[Total Employees Earning More than Living Wage FY20]]/Table2[[#This Row],[Total Jobs FY20]]</f>
        <v>1</v>
      </c>
    </row>
    <row r="326" spans="1:141" x14ac:dyDescent="0.25">
      <c r="A326" s="9">
        <v>94190</v>
      </c>
      <c r="B326" s="11" t="s">
        <v>579</v>
      </c>
      <c r="C326" s="11" t="s">
        <v>1027</v>
      </c>
      <c r="D326" s="11" t="s">
        <v>1044</v>
      </c>
      <c r="E326" s="15">
        <v>33</v>
      </c>
      <c r="F326" s="7">
        <v>409</v>
      </c>
      <c r="G326" s="7">
        <v>38</v>
      </c>
      <c r="H326" s="7">
        <v>7500</v>
      </c>
      <c r="I326" s="7">
        <v>24240</v>
      </c>
      <c r="J326" s="7">
        <v>611110</v>
      </c>
      <c r="K326" s="11" t="s">
        <v>1097</v>
      </c>
      <c r="L326" s="11" t="s">
        <v>1630</v>
      </c>
      <c r="M326" s="11" t="s">
        <v>1631</v>
      </c>
      <c r="N326" s="18">
        <v>20685000</v>
      </c>
      <c r="O326" s="11" t="s">
        <v>1671</v>
      </c>
      <c r="P326" s="8">
        <v>0</v>
      </c>
      <c r="Q326" s="8">
        <v>0</v>
      </c>
      <c r="R326" s="8">
        <v>35</v>
      </c>
      <c r="S326" s="8">
        <v>0</v>
      </c>
      <c r="T326" s="8">
        <v>0</v>
      </c>
      <c r="U326" s="8">
        <v>35</v>
      </c>
      <c r="V326" s="8">
        <v>35</v>
      </c>
      <c r="W326" s="8">
        <v>15</v>
      </c>
      <c r="X326" s="8">
        <v>0</v>
      </c>
      <c r="Y326" s="8">
        <v>37</v>
      </c>
      <c r="Z326" s="8">
        <v>2</v>
      </c>
      <c r="AA326" s="19">
        <v>0</v>
      </c>
      <c r="AB326" s="8">
        <v>0</v>
      </c>
      <c r="AC326" s="8">
        <v>0</v>
      </c>
      <c r="AD326" s="8">
        <v>0</v>
      </c>
      <c r="AE326" s="8">
        <v>0</v>
      </c>
      <c r="AF326" s="8">
        <v>65.714285714285708</v>
      </c>
      <c r="AG326" s="8" t="s">
        <v>1686</v>
      </c>
      <c r="AH326" s="8" t="s">
        <v>1686</v>
      </c>
      <c r="AI326" s="60">
        <v>0</v>
      </c>
      <c r="AJ326" s="60">
        <v>0</v>
      </c>
      <c r="AK326" s="60">
        <v>0</v>
      </c>
      <c r="AL326" s="60">
        <f>Table2[[#This Row],[Company Direct Land Through FY20]]+Table2[[#This Row],[Company Direct Land FY20 and After]]</f>
        <v>0</v>
      </c>
      <c r="AM326" s="60">
        <v>0</v>
      </c>
      <c r="AN326" s="60">
        <v>0</v>
      </c>
      <c r="AO326" s="60">
        <v>0</v>
      </c>
      <c r="AP326" s="60">
        <f>Table2[[#This Row],[Company Direct Building Through FY20]]+Table2[[#This Row],[Company Direct Building FY20 and After]]</f>
        <v>0</v>
      </c>
      <c r="AQ326" s="60">
        <v>0</v>
      </c>
      <c r="AR326" s="60">
        <v>338.24110000000002</v>
      </c>
      <c r="AS326" s="60">
        <v>0</v>
      </c>
      <c r="AT326" s="60">
        <f>Table2[[#This Row],[Mortgage Recording Tax Through FY20]]+Table2[[#This Row],[Mortgage Recording Tax FY20 and After]]</f>
        <v>338.24110000000002</v>
      </c>
      <c r="AU326" s="60">
        <v>0</v>
      </c>
      <c r="AV326" s="60">
        <v>0</v>
      </c>
      <c r="AW326" s="60">
        <v>0</v>
      </c>
      <c r="AX326" s="60">
        <f>Table2[[#This Row],[Pilot Savings Through FY20]]+Table2[[#This Row],[Pilot Savings FY20 and After]]</f>
        <v>0</v>
      </c>
      <c r="AY326" s="60">
        <v>0</v>
      </c>
      <c r="AZ326" s="60">
        <v>338.24110000000002</v>
      </c>
      <c r="BA326" s="60">
        <v>0</v>
      </c>
      <c r="BB326" s="60">
        <f>Table2[[#This Row],[Mortgage Recording Tax Exemption Through FY20]]+Table2[[#This Row],[Indirect and Induced Land FY20]]</f>
        <v>364.50990000000002</v>
      </c>
      <c r="BC326" s="60">
        <v>26.268799999999999</v>
      </c>
      <c r="BD326" s="60">
        <v>38.933900000000001</v>
      </c>
      <c r="BE326" s="60">
        <v>171.0273</v>
      </c>
      <c r="BF326" s="60">
        <f>Table2[[#This Row],[Indirect and Induced Land Through FY20]]+Table2[[#This Row],[Indirect and Induced Land FY20 and After]]</f>
        <v>209.96119999999999</v>
      </c>
      <c r="BG326" s="60">
        <v>93.134900000000002</v>
      </c>
      <c r="BH326" s="60">
        <v>138.0384</v>
      </c>
      <c r="BI326" s="60">
        <v>606.36720000000003</v>
      </c>
      <c r="BJ326" s="60">
        <f>Table2[[#This Row],[Indirect and Induced Building Through FY20]]+Table2[[#This Row],[Indirect and Induced Building FY20 and After]]</f>
        <v>744.40560000000005</v>
      </c>
      <c r="BK326" s="60">
        <v>119.4037</v>
      </c>
      <c r="BL326" s="60">
        <v>176.97229999999999</v>
      </c>
      <c r="BM326" s="60">
        <v>777.39449999999999</v>
      </c>
      <c r="BN326" s="60">
        <f>Table2[[#This Row],[TOTAL Real Property Related Taxes Through FY20]]+Table2[[#This Row],[TOTAL Real Property Related Taxes FY20 and After]]</f>
        <v>954.36680000000001</v>
      </c>
      <c r="BO326" s="60">
        <v>134.0453</v>
      </c>
      <c r="BP326" s="60">
        <v>201.5634</v>
      </c>
      <c r="BQ326" s="60">
        <v>732.44039999999995</v>
      </c>
      <c r="BR326" s="60">
        <f>Table2[[#This Row],[Company Direct Through FY20]]+Table2[[#This Row],[Company Direct FY20 and After]]</f>
        <v>934.00379999999996</v>
      </c>
      <c r="BS326" s="60">
        <v>0</v>
      </c>
      <c r="BT326" s="60">
        <v>0</v>
      </c>
      <c r="BU326" s="60">
        <v>0</v>
      </c>
      <c r="BV326" s="60">
        <f>Table2[[#This Row],[Sales Tax Exemption Through FY20]]+Table2[[#This Row],[Sales Tax Exemption FY20 and After]]</f>
        <v>0</v>
      </c>
      <c r="BW326" s="60">
        <v>0</v>
      </c>
      <c r="BX326" s="60">
        <v>0</v>
      </c>
      <c r="BY326" s="60">
        <v>0</v>
      </c>
      <c r="BZ326" s="60">
        <f>Table2[[#This Row],[Energy Tax Savings Through FY20]]+Table2[[#This Row],[Energy Tax Savings FY20 and After]]</f>
        <v>0</v>
      </c>
      <c r="CA326" s="60">
        <v>18.9834</v>
      </c>
      <c r="CB326" s="60">
        <v>27.3584</v>
      </c>
      <c r="CC326" s="60">
        <v>155.88390000000001</v>
      </c>
      <c r="CD326" s="60">
        <f>Table2[[#This Row],[Tax Exempt Bond Savings Through FY20]]+Table2[[#This Row],[Tax Exempt Bond Savings FY20 and After]]</f>
        <v>183.2423</v>
      </c>
      <c r="CE326" s="60">
        <v>129.45160000000001</v>
      </c>
      <c r="CF326" s="60">
        <v>195.7818</v>
      </c>
      <c r="CG326" s="60">
        <v>1324.6168</v>
      </c>
      <c r="CH326" s="60">
        <f>Table2[[#This Row],[Indirect and Induced Through FY20]]+Table2[[#This Row],[Indirect and Induced FY20 and After]]</f>
        <v>1520.3986</v>
      </c>
      <c r="CI326" s="60">
        <v>244.51349999999999</v>
      </c>
      <c r="CJ326" s="60">
        <v>369.98680000000002</v>
      </c>
      <c r="CK326" s="60">
        <v>1901.1732999999999</v>
      </c>
      <c r="CL326" s="60">
        <f>Table2[[#This Row],[TOTAL Income Consumption Use Taxes Through FY20]]+Table2[[#This Row],[TOTAL Income Consumption Use Taxes FY20 and After]]</f>
        <v>2271.1601000000001</v>
      </c>
      <c r="CM326" s="60">
        <v>18.9834</v>
      </c>
      <c r="CN326" s="60">
        <v>365.59949999999998</v>
      </c>
      <c r="CO326" s="60">
        <v>155.88390000000001</v>
      </c>
      <c r="CP326" s="60">
        <f>Table2[[#This Row],[Assistance Provided Through FY20]]+Table2[[#This Row],[Assistance Provided FY20 and After]]</f>
        <v>521.48339999999996</v>
      </c>
      <c r="CQ326" s="60">
        <v>0</v>
      </c>
      <c r="CR326" s="60">
        <v>0</v>
      </c>
      <c r="CS326" s="60">
        <v>0</v>
      </c>
      <c r="CT326" s="60">
        <f>Table2[[#This Row],[Recapture Cancellation Reduction Amount Through FY20]]+Table2[[#This Row],[Recapture Cancellation Reduction Amount FY20 and After]]</f>
        <v>0</v>
      </c>
      <c r="CU326" s="60">
        <v>0</v>
      </c>
      <c r="CV326" s="60">
        <v>0</v>
      </c>
      <c r="CW326" s="60">
        <v>0</v>
      </c>
      <c r="CX326" s="60">
        <f>Table2[[#This Row],[Penalty Paid Through FY20]]+Table2[[#This Row],[Penalty Paid FY20 and After]]</f>
        <v>0</v>
      </c>
      <c r="CY326" s="60">
        <v>18.9834</v>
      </c>
      <c r="CZ326" s="60">
        <v>365.59949999999998</v>
      </c>
      <c r="DA326" s="60">
        <v>155.88390000000001</v>
      </c>
      <c r="DB326" s="60">
        <f>Table2[[#This Row],[TOTAL Assistance Net of Recapture Penalties Through FY20]]+Table2[[#This Row],[TOTAL Assistance Net of Recapture Penalties FY20 and After]]</f>
        <v>521.48339999999996</v>
      </c>
      <c r="DC326" s="60">
        <v>134.0453</v>
      </c>
      <c r="DD326" s="60">
        <v>539.80449999999996</v>
      </c>
      <c r="DE326" s="60">
        <v>732.44039999999995</v>
      </c>
      <c r="DF326" s="60">
        <f>Table2[[#This Row],[Company Direct Tax Revenue Before Assistance Through FY20]]+Table2[[#This Row],[Company Direct Tax Revenue Before Assistance FY20 and After]]</f>
        <v>1272.2448999999999</v>
      </c>
      <c r="DG326" s="60">
        <v>248.8553</v>
      </c>
      <c r="DH326" s="60">
        <v>372.75409999999999</v>
      </c>
      <c r="DI326" s="60">
        <v>2102.0113000000001</v>
      </c>
      <c r="DJ326" s="60">
        <f>Table2[[#This Row],[Indirect and Induced Tax Revenues FY20 and After]]+Table2[[#This Row],[Indirect and Induced Tax Revenues Through FY20]]</f>
        <v>2474.7654000000002</v>
      </c>
      <c r="DK326" s="60">
        <v>382.9006</v>
      </c>
      <c r="DL326" s="60">
        <v>912.55859999999996</v>
      </c>
      <c r="DM326" s="60">
        <v>2834.4517000000001</v>
      </c>
      <c r="DN326" s="60">
        <f>Table2[[#This Row],[TOTAL Tax Revenues Before Assistance FY20 and After]]+Table2[[#This Row],[TOTAL Tax Revenues Before Assistance Through FY20]]</f>
        <v>3747.0102999999999</v>
      </c>
      <c r="DO326" s="60">
        <v>363.91719999999998</v>
      </c>
      <c r="DP326" s="60">
        <v>546.95910000000003</v>
      </c>
      <c r="DQ326" s="60">
        <v>2678.5677999999998</v>
      </c>
      <c r="DR326" s="60">
        <f>Table2[[#This Row],[TOTAL Tax Revenues Net of Assistance Recapture and Penalty Through FY20]]+Table2[[#This Row],[TOTAL Tax Revenues Net of Assistance Recapture and Penalty FY20 and After]]</f>
        <v>3225.5268999999998</v>
      </c>
      <c r="DS326" s="60">
        <v>0</v>
      </c>
      <c r="DT326" s="60">
        <v>0</v>
      </c>
      <c r="DU326" s="60">
        <v>0</v>
      </c>
      <c r="DV326" s="60">
        <v>0</v>
      </c>
      <c r="DW326" s="74">
        <v>0</v>
      </c>
      <c r="DX326" s="74">
        <v>0</v>
      </c>
      <c r="DY326" s="74">
        <v>0</v>
      </c>
      <c r="DZ326" s="74">
        <v>50</v>
      </c>
      <c r="EA326" s="74">
        <v>0</v>
      </c>
      <c r="EB326" s="74">
        <v>0</v>
      </c>
      <c r="EC326" s="74">
        <v>0</v>
      </c>
      <c r="ED326" s="74">
        <v>50</v>
      </c>
      <c r="EE326" s="74">
        <v>0</v>
      </c>
      <c r="EF326" s="74">
        <v>0</v>
      </c>
      <c r="EG326" s="74">
        <v>0</v>
      </c>
      <c r="EH326" s="74">
        <v>100</v>
      </c>
      <c r="EI326" s="8">
        <f>Table2[[#This Row],[Total Industrial Employees FY20]]+Table2[[#This Row],[Total Restaurant Employees FY20]]+Table2[[#This Row],[Total Retail Employees FY20]]+Table2[[#This Row],[Total Other Employees FY20]]</f>
        <v>50</v>
      </c>
      <c r="EJ326" s="8">
        <f>Table2[[#This Row],[Number of Industrial Employees Earning More than Living Wage FY20]]+Table2[[#This Row],[Number of Restaurant Employees Earning More than Living Wage FY20]]+Table2[[#This Row],[Number of Retail Employees Earning More than Living Wage FY20]]+Table2[[#This Row],[Number of Other Employees Earning More than Living Wage FY20]]</f>
        <v>50</v>
      </c>
      <c r="EK326" s="72">
        <f>Table2[[#This Row],[Total Employees Earning More than Living Wage FY20]]/Table2[[#This Row],[Total Jobs FY20]]</f>
        <v>1</v>
      </c>
    </row>
    <row r="327" spans="1:141" x14ac:dyDescent="0.25">
      <c r="A327" s="9">
        <v>93178</v>
      </c>
      <c r="B327" s="11" t="s">
        <v>295</v>
      </c>
      <c r="C327" s="11" t="s">
        <v>748</v>
      </c>
      <c r="D327" s="11" t="s">
        <v>1044</v>
      </c>
      <c r="E327" s="15">
        <v>40</v>
      </c>
      <c r="F327" s="7">
        <v>5084</v>
      </c>
      <c r="G327" s="7">
        <v>82</v>
      </c>
      <c r="H327" s="7">
        <v>53375</v>
      </c>
      <c r="I327" s="7">
        <v>103450</v>
      </c>
      <c r="J327" s="7">
        <v>623110</v>
      </c>
      <c r="K327" s="11" t="s">
        <v>1067</v>
      </c>
      <c r="L327" s="11" t="s">
        <v>1244</v>
      </c>
      <c r="M327" s="11" t="s">
        <v>1245</v>
      </c>
      <c r="N327" s="18">
        <v>17420000</v>
      </c>
      <c r="O327" s="11" t="s">
        <v>1671</v>
      </c>
      <c r="P327" s="8">
        <v>50</v>
      </c>
      <c r="Q327" s="8">
        <v>80</v>
      </c>
      <c r="R327" s="8">
        <v>138</v>
      </c>
      <c r="S327" s="8">
        <v>0</v>
      </c>
      <c r="T327" s="8">
        <v>0</v>
      </c>
      <c r="U327" s="8">
        <v>268</v>
      </c>
      <c r="V327" s="8">
        <v>203</v>
      </c>
      <c r="W327" s="8">
        <v>0</v>
      </c>
      <c r="X327" s="8">
        <v>0</v>
      </c>
      <c r="Y327" s="8">
        <v>249</v>
      </c>
      <c r="Z327" s="8">
        <v>2</v>
      </c>
      <c r="AA327" s="19">
        <v>8</v>
      </c>
      <c r="AB327" s="8">
        <v>36</v>
      </c>
      <c r="AC327" s="8">
        <v>27</v>
      </c>
      <c r="AD327" s="8">
        <v>21</v>
      </c>
      <c r="AE327" s="8">
        <v>8</v>
      </c>
      <c r="AF327" s="8">
        <v>95.522388059701484</v>
      </c>
      <c r="AG327" s="8" t="s">
        <v>1686</v>
      </c>
      <c r="AH327" s="8" t="s">
        <v>1687</v>
      </c>
      <c r="AI327" s="60">
        <v>0</v>
      </c>
      <c r="AJ327" s="60">
        <v>0</v>
      </c>
      <c r="AK327" s="60">
        <v>0</v>
      </c>
      <c r="AL327" s="60">
        <f>Table2[[#This Row],[Company Direct Land Through FY20]]+Table2[[#This Row],[Company Direct Land FY20 and After]]</f>
        <v>0</v>
      </c>
      <c r="AM327" s="60">
        <v>0</v>
      </c>
      <c r="AN327" s="60">
        <v>0</v>
      </c>
      <c r="AO327" s="60">
        <v>0</v>
      </c>
      <c r="AP327" s="60">
        <f>Table2[[#This Row],[Company Direct Building Through FY20]]+Table2[[#This Row],[Company Direct Building FY20 and After]]</f>
        <v>0</v>
      </c>
      <c r="AQ327" s="60">
        <v>0</v>
      </c>
      <c r="AR327" s="60">
        <v>310.92230000000001</v>
      </c>
      <c r="AS327" s="60">
        <v>0</v>
      </c>
      <c r="AT327" s="60">
        <f>Table2[[#This Row],[Mortgage Recording Tax Through FY20]]+Table2[[#This Row],[Mortgage Recording Tax FY20 and After]]</f>
        <v>310.92230000000001</v>
      </c>
      <c r="AU327" s="60">
        <v>0</v>
      </c>
      <c r="AV327" s="60">
        <v>0</v>
      </c>
      <c r="AW327" s="60">
        <v>0</v>
      </c>
      <c r="AX327" s="60">
        <f>Table2[[#This Row],[Pilot Savings Through FY20]]+Table2[[#This Row],[Pilot Savings FY20 and After]]</f>
        <v>0</v>
      </c>
      <c r="AY327" s="60">
        <v>0</v>
      </c>
      <c r="AZ327" s="60">
        <v>310.92230000000001</v>
      </c>
      <c r="BA327" s="60">
        <v>0</v>
      </c>
      <c r="BB327" s="60">
        <f>Table2[[#This Row],[Mortgage Recording Tax Exemption Through FY20]]+Table2[[#This Row],[Indirect and Induced Land FY20]]</f>
        <v>394.60669999999999</v>
      </c>
      <c r="BC327" s="60">
        <v>83.684399999999997</v>
      </c>
      <c r="BD327" s="60">
        <v>713.28240000000005</v>
      </c>
      <c r="BE327" s="60">
        <v>240.16480000000001</v>
      </c>
      <c r="BF327" s="60">
        <f>Table2[[#This Row],[Indirect and Induced Land Through FY20]]+Table2[[#This Row],[Indirect and Induced Land FY20 and After]]</f>
        <v>953.44720000000007</v>
      </c>
      <c r="BG327" s="60">
        <v>296.69920000000002</v>
      </c>
      <c r="BH327" s="60">
        <v>2528.9097999999999</v>
      </c>
      <c r="BI327" s="60">
        <v>851.49289999999996</v>
      </c>
      <c r="BJ327" s="60">
        <f>Table2[[#This Row],[Indirect and Induced Building Through FY20]]+Table2[[#This Row],[Indirect and Induced Building FY20 and After]]</f>
        <v>3380.4026999999996</v>
      </c>
      <c r="BK327" s="60">
        <v>380.3836</v>
      </c>
      <c r="BL327" s="60">
        <v>3242.1922</v>
      </c>
      <c r="BM327" s="60">
        <v>1091.6577</v>
      </c>
      <c r="BN327" s="60">
        <f>Table2[[#This Row],[TOTAL Real Property Related Taxes Through FY20]]+Table2[[#This Row],[TOTAL Real Property Related Taxes FY20 and After]]</f>
        <v>4333.8499000000002</v>
      </c>
      <c r="BO327" s="60">
        <v>383.45060000000001</v>
      </c>
      <c r="BP327" s="60">
        <v>3813.0019000000002</v>
      </c>
      <c r="BQ327" s="60">
        <v>1100.4594999999999</v>
      </c>
      <c r="BR327" s="60">
        <f>Table2[[#This Row],[Company Direct Through FY20]]+Table2[[#This Row],[Company Direct FY20 and After]]</f>
        <v>4913.4614000000001</v>
      </c>
      <c r="BS327" s="60">
        <v>0</v>
      </c>
      <c r="BT327" s="60">
        <v>0</v>
      </c>
      <c r="BU327" s="60">
        <v>0</v>
      </c>
      <c r="BV327" s="60">
        <f>Table2[[#This Row],[Sales Tax Exemption Through FY20]]+Table2[[#This Row],[Sales Tax Exemption FY20 and After]]</f>
        <v>0</v>
      </c>
      <c r="BW327" s="60">
        <v>0</v>
      </c>
      <c r="BX327" s="60">
        <v>0</v>
      </c>
      <c r="BY327" s="60">
        <v>0</v>
      </c>
      <c r="BZ327" s="60">
        <f>Table2[[#This Row],[Energy Tax Savings Through FY20]]+Table2[[#This Row],[Energy Tax Savings FY20 and After]]</f>
        <v>0</v>
      </c>
      <c r="CA327" s="60">
        <v>0.996</v>
      </c>
      <c r="CB327" s="60">
        <v>69.8215</v>
      </c>
      <c r="CC327" s="60">
        <v>2.5059999999999998</v>
      </c>
      <c r="CD327" s="60">
        <f>Table2[[#This Row],[Tax Exempt Bond Savings Through FY20]]+Table2[[#This Row],[Tax Exempt Bond Savings FY20 and After]]</f>
        <v>72.327500000000001</v>
      </c>
      <c r="CE327" s="60">
        <v>412.39330000000001</v>
      </c>
      <c r="CF327" s="60">
        <v>4361.6777000000002</v>
      </c>
      <c r="CG327" s="60">
        <v>1183.5217</v>
      </c>
      <c r="CH327" s="60">
        <f>Table2[[#This Row],[Indirect and Induced Through FY20]]+Table2[[#This Row],[Indirect and Induced FY20 and After]]</f>
        <v>5545.1994000000004</v>
      </c>
      <c r="CI327" s="60">
        <v>794.84789999999998</v>
      </c>
      <c r="CJ327" s="60">
        <v>8104.8581000000004</v>
      </c>
      <c r="CK327" s="60">
        <v>2281.4751999999999</v>
      </c>
      <c r="CL327" s="60">
        <f>Table2[[#This Row],[TOTAL Income Consumption Use Taxes Through FY20]]+Table2[[#This Row],[TOTAL Income Consumption Use Taxes FY20 and After]]</f>
        <v>10386.3333</v>
      </c>
      <c r="CM327" s="60">
        <v>0.996</v>
      </c>
      <c r="CN327" s="60">
        <v>380.74380000000002</v>
      </c>
      <c r="CO327" s="60">
        <v>2.5059999999999998</v>
      </c>
      <c r="CP327" s="60">
        <f>Table2[[#This Row],[Assistance Provided Through FY20]]+Table2[[#This Row],[Assistance Provided FY20 and After]]</f>
        <v>383.24979999999999</v>
      </c>
      <c r="CQ327" s="60">
        <v>0</v>
      </c>
      <c r="CR327" s="60">
        <v>0</v>
      </c>
      <c r="CS327" s="60">
        <v>0</v>
      </c>
      <c r="CT327" s="60">
        <f>Table2[[#This Row],[Recapture Cancellation Reduction Amount Through FY20]]+Table2[[#This Row],[Recapture Cancellation Reduction Amount FY20 and After]]</f>
        <v>0</v>
      </c>
      <c r="CU327" s="60">
        <v>0</v>
      </c>
      <c r="CV327" s="60">
        <v>0</v>
      </c>
      <c r="CW327" s="60">
        <v>0</v>
      </c>
      <c r="CX327" s="60">
        <f>Table2[[#This Row],[Penalty Paid Through FY20]]+Table2[[#This Row],[Penalty Paid FY20 and After]]</f>
        <v>0</v>
      </c>
      <c r="CY327" s="60">
        <v>0.996</v>
      </c>
      <c r="CZ327" s="60">
        <v>380.74380000000002</v>
      </c>
      <c r="DA327" s="60">
        <v>2.5059999999999998</v>
      </c>
      <c r="DB327" s="60">
        <f>Table2[[#This Row],[TOTAL Assistance Net of Recapture Penalties Through FY20]]+Table2[[#This Row],[TOTAL Assistance Net of Recapture Penalties FY20 and After]]</f>
        <v>383.24979999999999</v>
      </c>
      <c r="DC327" s="60">
        <v>383.45060000000001</v>
      </c>
      <c r="DD327" s="60">
        <v>4123.9242000000004</v>
      </c>
      <c r="DE327" s="60">
        <v>1100.4594999999999</v>
      </c>
      <c r="DF327" s="60">
        <f>Table2[[#This Row],[Company Direct Tax Revenue Before Assistance Through FY20]]+Table2[[#This Row],[Company Direct Tax Revenue Before Assistance FY20 and After]]</f>
        <v>5224.3837000000003</v>
      </c>
      <c r="DG327" s="60">
        <v>792.77689999999996</v>
      </c>
      <c r="DH327" s="60">
        <v>7603.8698999999997</v>
      </c>
      <c r="DI327" s="60">
        <v>2275.1794</v>
      </c>
      <c r="DJ327" s="60">
        <f>Table2[[#This Row],[Indirect and Induced Tax Revenues FY20 and After]]+Table2[[#This Row],[Indirect and Induced Tax Revenues Through FY20]]</f>
        <v>9879.0492999999988</v>
      </c>
      <c r="DK327" s="60">
        <v>1176.2275</v>
      </c>
      <c r="DL327" s="60">
        <v>11727.794099999999</v>
      </c>
      <c r="DM327" s="60">
        <v>3375.6388999999999</v>
      </c>
      <c r="DN327" s="60">
        <f>Table2[[#This Row],[TOTAL Tax Revenues Before Assistance FY20 and After]]+Table2[[#This Row],[TOTAL Tax Revenues Before Assistance Through FY20]]</f>
        <v>15103.432999999999</v>
      </c>
      <c r="DO327" s="60">
        <v>1175.2315000000001</v>
      </c>
      <c r="DP327" s="60">
        <v>11347.050300000001</v>
      </c>
      <c r="DQ327" s="60">
        <v>3373.1329000000001</v>
      </c>
      <c r="DR327" s="60">
        <f>Table2[[#This Row],[TOTAL Tax Revenues Net of Assistance Recapture and Penalty Through FY20]]+Table2[[#This Row],[TOTAL Tax Revenues Net of Assistance Recapture and Penalty FY20 and After]]</f>
        <v>14720.183200000001</v>
      </c>
      <c r="DS327" s="60">
        <v>0</v>
      </c>
      <c r="DT327" s="60">
        <v>0</v>
      </c>
      <c r="DU327" s="60">
        <v>0</v>
      </c>
      <c r="DV327" s="60">
        <v>0</v>
      </c>
      <c r="DW327" s="74">
        <v>0</v>
      </c>
      <c r="DX327" s="74">
        <v>0</v>
      </c>
      <c r="DY327" s="74">
        <v>0</v>
      </c>
      <c r="DZ327" s="74">
        <v>268</v>
      </c>
      <c r="EA327" s="74">
        <v>0</v>
      </c>
      <c r="EB327" s="74">
        <v>0</v>
      </c>
      <c r="EC327" s="74">
        <v>0</v>
      </c>
      <c r="ED327" s="74">
        <v>268</v>
      </c>
      <c r="EE327" s="74">
        <v>0</v>
      </c>
      <c r="EF327" s="74">
        <v>0</v>
      </c>
      <c r="EG327" s="74">
        <v>0</v>
      </c>
      <c r="EH327" s="74">
        <v>100</v>
      </c>
      <c r="EI327" s="8">
        <f>Table2[[#This Row],[Total Industrial Employees FY20]]+Table2[[#This Row],[Total Restaurant Employees FY20]]+Table2[[#This Row],[Total Retail Employees FY20]]+Table2[[#This Row],[Total Other Employees FY20]]</f>
        <v>268</v>
      </c>
      <c r="EJ327" s="8">
        <f>Table2[[#This Row],[Number of Industrial Employees Earning More than Living Wage FY20]]+Table2[[#This Row],[Number of Restaurant Employees Earning More than Living Wage FY20]]+Table2[[#This Row],[Number of Retail Employees Earning More than Living Wage FY20]]+Table2[[#This Row],[Number of Other Employees Earning More than Living Wage FY20]]</f>
        <v>268</v>
      </c>
      <c r="EK327" s="72">
        <f>Table2[[#This Row],[Total Employees Earning More than Living Wage FY20]]/Table2[[#This Row],[Total Jobs FY20]]</f>
        <v>1</v>
      </c>
    </row>
    <row r="328" spans="1:141" x14ac:dyDescent="0.25">
      <c r="A328" s="9">
        <v>93874</v>
      </c>
      <c r="B328" s="11" t="s">
        <v>398</v>
      </c>
      <c r="C328" s="11" t="s">
        <v>851</v>
      </c>
      <c r="D328" s="11" t="s">
        <v>1046</v>
      </c>
      <c r="E328" s="15">
        <v>1</v>
      </c>
      <c r="F328" s="7">
        <v>477</v>
      </c>
      <c r="G328" s="7">
        <v>11</v>
      </c>
      <c r="H328" s="7">
        <v>30912</v>
      </c>
      <c r="I328" s="7">
        <v>170000</v>
      </c>
      <c r="J328" s="7">
        <v>611310</v>
      </c>
      <c r="K328" s="11" t="s">
        <v>1292</v>
      </c>
      <c r="L328" s="11" t="s">
        <v>1377</v>
      </c>
      <c r="M328" s="11" t="s">
        <v>1378</v>
      </c>
      <c r="N328" s="18">
        <v>5000000</v>
      </c>
      <c r="P328" s="8">
        <v>2</v>
      </c>
      <c r="Q328" s="8">
        <v>0</v>
      </c>
      <c r="R328" s="8">
        <v>194</v>
      </c>
      <c r="S328" s="8">
        <v>1</v>
      </c>
      <c r="T328" s="8">
        <v>5</v>
      </c>
      <c r="U328" s="8">
        <v>202</v>
      </c>
      <c r="V328" s="8">
        <v>201</v>
      </c>
      <c r="W328" s="8">
        <v>0</v>
      </c>
      <c r="X328" s="8">
        <v>0</v>
      </c>
      <c r="Y328" s="8">
        <v>0</v>
      </c>
      <c r="Z328" s="8">
        <v>0</v>
      </c>
      <c r="AA328" s="19">
        <v>0</v>
      </c>
      <c r="AB328" s="8">
        <v>0</v>
      </c>
      <c r="AC328" s="8">
        <v>0</v>
      </c>
      <c r="AD328" s="8">
        <v>0</v>
      </c>
      <c r="AE328" s="8">
        <v>0</v>
      </c>
      <c r="AF328" s="8">
        <v>59.900990099009896</v>
      </c>
      <c r="AG328" s="8" t="s">
        <v>1686</v>
      </c>
      <c r="AH328" s="8" t="s">
        <v>1687</v>
      </c>
      <c r="AI328" s="60">
        <v>0</v>
      </c>
      <c r="AJ328" s="60">
        <v>0</v>
      </c>
      <c r="AK328" s="60">
        <v>0</v>
      </c>
      <c r="AL328" s="60">
        <f>Table2[[#This Row],[Company Direct Land Through FY20]]+Table2[[#This Row],[Company Direct Land FY20 and After]]</f>
        <v>0</v>
      </c>
      <c r="AM328" s="60">
        <v>0</v>
      </c>
      <c r="AN328" s="60">
        <v>0</v>
      </c>
      <c r="AO328" s="60">
        <v>0</v>
      </c>
      <c r="AP328" s="60">
        <f>Table2[[#This Row],[Company Direct Building Through FY20]]+Table2[[#This Row],[Company Direct Building FY20 and After]]</f>
        <v>0</v>
      </c>
      <c r="AQ328" s="60">
        <v>0</v>
      </c>
      <c r="AR328" s="60">
        <v>0</v>
      </c>
      <c r="AS328" s="60">
        <v>0</v>
      </c>
      <c r="AT328" s="60">
        <f>Table2[[#This Row],[Mortgage Recording Tax Through FY20]]+Table2[[#This Row],[Mortgage Recording Tax FY20 and After]]</f>
        <v>0</v>
      </c>
      <c r="AU328" s="60">
        <v>0</v>
      </c>
      <c r="AV328" s="60">
        <v>0</v>
      </c>
      <c r="AW328" s="60">
        <v>0</v>
      </c>
      <c r="AX328" s="60">
        <f>Table2[[#This Row],[Pilot Savings Through FY20]]+Table2[[#This Row],[Pilot Savings FY20 and After]]</f>
        <v>0</v>
      </c>
      <c r="AY328" s="60">
        <v>0</v>
      </c>
      <c r="AZ328" s="60">
        <v>0</v>
      </c>
      <c r="BA328" s="60">
        <v>0</v>
      </c>
      <c r="BB328" s="60">
        <f>Table2[[#This Row],[Mortgage Recording Tax Exemption Through FY20]]+Table2[[#This Row],[Indirect and Induced Land FY20]]</f>
        <v>80.558400000000006</v>
      </c>
      <c r="BC328" s="60">
        <v>80.558400000000006</v>
      </c>
      <c r="BD328" s="60">
        <v>488.13920000000002</v>
      </c>
      <c r="BE328" s="60">
        <v>150.05539999999999</v>
      </c>
      <c r="BF328" s="60">
        <f>Table2[[#This Row],[Indirect and Induced Land Through FY20]]+Table2[[#This Row],[Indirect and Induced Land FY20 and After]]</f>
        <v>638.19460000000004</v>
      </c>
      <c r="BG328" s="60">
        <v>285.61599999999999</v>
      </c>
      <c r="BH328" s="60">
        <v>1730.6757</v>
      </c>
      <c r="BI328" s="60">
        <v>532.01469999999995</v>
      </c>
      <c r="BJ328" s="60">
        <f>Table2[[#This Row],[Indirect and Induced Building Through FY20]]+Table2[[#This Row],[Indirect and Induced Building FY20 and After]]</f>
        <v>2262.6904</v>
      </c>
      <c r="BK328" s="60">
        <v>366.17439999999999</v>
      </c>
      <c r="BL328" s="60">
        <v>2218.8148999999999</v>
      </c>
      <c r="BM328" s="60">
        <v>682.07010000000002</v>
      </c>
      <c r="BN328" s="60">
        <f>Table2[[#This Row],[TOTAL Real Property Related Taxes Through FY20]]+Table2[[#This Row],[TOTAL Real Property Related Taxes FY20 and After]]</f>
        <v>2900.8849999999998</v>
      </c>
      <c r="BO328" s="60">
        <v>338.06459999999998</v>
      </c>
      <c r="BP328" s="60">
        <v>2064.2984000000001</v>
      </c>
      <c r="BQ328" s="60">
        <v>629.71029999999996</v>
      </c>
      <c r="BR328" s="60">
        <f>Table2[[#This Row],[Company Direct Through FY20]]+Table2[[#This Row],[Company Direct FY20 and After]]</f>
        <v>2694.0087000000003</v>
      </c>
      <c r="BS328" s="60">
        <v>0</v>
      </c>
      <c r="BT328" s="60">
        <v>0</v>
      </c>
      <c r="BU328" s="60">
        <v>0</v>
      </c>
      <c r="BV328" s="60">
        <f>Table2[[#This Row],[Sales Tax Exemption Through FY20]]+Table2[[#This Row],[Sales Tax Exemption FY20 and After]]</f>
        <v>0</v>
      </c>
      <c r="BW328" s="60">
        <v>0</v>
      </c>
      <c r="BX328" s="60">
        <v>0</v>
      </c>
      <c r="BY328" s="60">
        <v>0</v>
      </c>
      <c r="BZ328" s="60">
        <f>Table2[[#This Row],[Energy Tax Savings Through FY20]]+Table2[[#This Row],[Energy Tax Savings FY20 and After]]</f>
        <v>0</v>
      </c>
      <c r="CA328" s="60">
        <v>0</v>
      </c>
      <c r="CB328" s="60">
        <v>0</v>
      </c>
      <c r="CC328" s="60">
        <v>0</v>
      </c>
      <c r="CD328" s="60">
        <f>Table2[[#This Row],[Tax Exempt Bond Savings Through FY20]]+Table2[[#This Row],[Tax Exempt Bond Savings FY20 and After]]</f>
        <v>0</v>
      </c>
      <c r="CE328" s="60">
        <v>326.48239999999998</v>
      </c>
      <c r="CF328" s="60">
        <v>2202.1221999999998</v>
      </c>
      <c r="CG328" s="60">
        <v>608.13610000000006</v>
      </c>
      <c r="CH328" s="60">
        <f>Table2[[#This Row],[Indirect and Induced Through FY20]]+Table2[[#This Row],[Indirect and Induced FY20 and After]]</f>
        <v>2810.2583</v>
      </c>
      <c r="CI328" s="60">
        <v>664.54700000000003</v>
      </c>
      <c r="CJ328" s="60">
        <v>4266.4206000000004</v>
      </c>
      <c r="CK328" s="60">
        <v>1237.8463999999999</v>
      </c>
      <c r="CL328" s="60">
        <f>Table2[[#This Row],[TOTAL Income Consumption Use Taxes Through FY20]]+Table2[[#This Row],[TOTAL Income Consumption Use Taxes FY20 and After]]</f>
        <v>5504.2669999999998</v>
      </c>
      <c r="CM328" s="60">
        <v>0</v>
      </c>
      <c r="CN328" s="60">
        <v>0</v>
      </c>
      <c r="CO328" s="60">
        <v>0</v>
      </c>
      <c r="CP328" s="60">
        <f>Table2[[#This Row],[Assistance Provided Through FY20]]+Table2[[#This Row],[Assistance Provided FY20 and After]]</f>
        <v>0</v>
      </c>
      <c r="CQ328" s="60">
        <v>0</v>
      </c>
      <c r="CR328" s="60">
        <v>0</v>
      </c>
      <c r="CS328" s="60">
        <v>0</v>
      </c>
      <c r="CT328" s="60">
        <f>Table2[[#This Row],[Recapture Cancellation Reduction Amount Through FY20]]+Table2[[#This Row],[Recapture Cancellation Reduction Amount FY20 and After]]</f>
        <v>0</v>
      </c>
      <c r="CU328" s="60">
        <v>0</v>
      </c>
      <c r="CV328" s="60">
        <v>0</v>
      </c>
      <c r="CW328" s="60">
        <v>0</v>
      </c>
      <c r="CX328" s="60">
        <f>Table2[[#This Row],[Penalty Paid Through FY20]]+Table2[[#This Row],[Penalty Paid FY20 and After]]</f>
        <v>0</v>
      </c>
      <c r="CY328" s="60">
        <v>0</v>
      </c>
      <c r="CZ328" s="60">
        <v>0</v>
      </c>
      <c r="DA328" s="60">
        <v>0</v>
      </c>
      <c r="DB328" s="60">
        <f>Table2[[#This Row],[TOTAL Assistance Net of Recapture Penalties Through FY20]]+Table2[[#This Row],[TOTAL Assistance Net of Recapture Penalties FY20 and After]]</f>
        <v>0</v>
      </c>
      <c r="DC328" s="60">
        <v>338.06459999999998</v>
      </c>
      <c r="DD328" s="60">
        <v>2064.2984000000001</v>
      </c>
      <c r="DE328" s="60">
        <v>629.71029999999996</v>
      </c>
      <c r="DF328" s="60">
        <f>Table2[[#This Row],[Company Direct Tax Revenue Before Assistance Through FY20]]+Table2[[#This Row],[Company Direct Tax Revenue Before Assistance FY20 and After]]</f>
        <v>2694.0087000000003</v>
      </c>
      <c r="DG328" s="60">
        <v>692.65679999999998</v>
      </c>
      <c r="DH328" s="60">
        <v>4420.9371000000001</v>
      </c>
      <c r="DI328" s="60">
        <v>1290.2062000000001</v>
      </c>
      <c r="DJ328" s="60">
        <f>Table2[[#This Row],[Indirect and Induced Tax Revenues FY20 and After]]+Table2[[#This Row],[Indirect and Induced Tax Revenues Through FY20]]</f>
        <v>5711.1432999999997</v>
      </c>
      <c r="DK328" s="60">
        <v>1030.7213999999999</v>
      </c>
      <c r="DL328" s="60">
        <v>6485.2354999999998</v>
      </c>
      <c r="DM328" s="60">
        <v>1919.9165</v>
      </c>
      <c r="DN328" s="60">
        <f>Table2[[#This Row],[TOTAL Tax Revenues Before Assistance FY20 and After]]+Table2[[#This Row],[TOTAL Tax Revenues Before Assistance Through FY20]]</f>
        <v>8405.152</v>
      </c>
      <c r="DO328" s="60">
        <v>1030.7213999999999</v>
      </c>
      <c r="DP328" s="60">
        <v>6485.2354999999998</v>
      </c>
      <c r="DQ328" s="60">
        <v>1919.9165</v>
      </c>
      <c r="DR328" s="60">
        <f>Table2[[#This Row],[TOTAL Tax Revenues Net of Assistance Recapture and Penalty Through FY20]]+Table2[[#This Row],[TOTAL Tax Revenues Net of Assistance Recapture and Penalty FY20 and After]]</f>
        <v>8405.152</v>
      </c>
      <c r="DS328" s="60">
        <v>0</v>
      </c>
      <c r="DT328" s="60">
        <v>0</v>
      </c>
      <c r="DU328" s="60">
        <v>0</v>
      </c>
      <c r="DV328" s="60">
        <v>0</v>
      </c>
      <c r="DW328" s="74">
        <v>0</v>
      </c>
      <c r="DX328" s="74">
        <v>0</v>
      </c>
      <c r="DY328" s="74">
        <v>0</v>
      </c>
      <c r="DZ328" s="74">
        <v>202</v>
      </c>
      <c r="EA328" s="74">
        <v>0</v>
      </c>
      <c r="EB328" s="74">
        <v>0</v>
      </c>
      <c r="EC328" s="74">
        <v>0</v>
      </c>
      <c r="ED328" s="74">
        <v>202</v>
      </c>
      <c r="EE328" s="74">
        <v>0</v>
      </c>
      <c r="EF328" s="74">
        <v>0</v>
      </c>
      <c r="EG328" s="74">
        <v>0</v>
      </c>
      <c r="EH328" s="74">
        <v>100</v>
      </c>
      <c r="EI328" s="8">
        <f>Table2[[#This Row],[Total Industrial Employees FY20]]+Table2[[#This Row],[Total Restaurant Employees FY20]]+Table2[[#This Row],[Total Retail Employees FY20]]+Table2[[#This Row],[Total Other Employees FY20]]</f>
        <v>202</v>
      </c>
      <c r="EJ328" s="8">
        <f>Table2[[#This Row],[Number of Industrial Employees Earning More than Living Wage FY20]]+Table2[[#This Row],[Number of Restaurant Employees Earning More than Living Wage FY20]]+Table2[[#This Row],[Number of Retail Employees Earning More than Living Wage FY20]]+Table2[[#This Row],[Number of Other Employees Earning More than Living Wage FY20]]</f>
        <v>202</v>
      </c>
      <c r="EK328" s="72">
        <f>Table2[[#This Row],[Total Employees Earning More than Living Wage FY20]]/Table2[[#This Row],[Total Jobs FY20]]</f>
        <v>1</v>
      </c>
    </row>
    <row r="329" spans="1:141" x14ac:dyDescent="0.25">
      <c r="A329" s="9">
        <v>94110</v>
      </c>
      <c r="B329" s="11" t="s">
        <v>515</v>
      </c>
      <c r="C329" s="11" t="s">
        <v>964</v>
      </c>
      <c r="D329" s="11" t="s">
        <v>1046</v>
      </c>
      <c r="E329" s="15">
        <v>1</v>
      </c>
      <c r="F329" s="7">
        <v>176</v>
      </c>
      <c r="G329" s="7">
        <v>18</v>
      </c>
      <c r="H329" s="7">
        <v>34129</v>
      </c>
      <c r="I329" s="7">
        <v>284000</v>
      </c>
      <c r="J329" s="7">
        <v>611310</v>
      </c>
      <c r="K329" s="11" t="s">
        <v>1097</v>
      </c>
      <c r="L329" s="11" t="s">
        <v>1371</v>
      </c>
      <c r="M329" s="11" t="s">
        <v>1495</v>
      </c>
      <c r="N329" s="18">
        <v>140210000</v>
      </c>
      <c r="O329" s="11" t="s">
        <v>1671</v>
      </c>
      <c r="P329" s="8">
        <v>11</v>
      </c>
      <c r="Q329" s="8">
        <v>12</v>
      </c>
      <c r="R329" s="8">
        <v>147</v>
      </c>
      <c r="S329" s="8">
        <v>10</v>
      </c>
      <c r="T329" s="8">
        <v>58</v>
      </c>
      <c r="U329" s="8">
        <v>238</v>
      </c>
      <c r="V329" s="8">
        <v>226</v>
      </c>
      <c r="W329" s="8">
        <v>0</v>
      </c>
      <c r="X329" s="8">
        <v>0</v>
      </c>
      <c r="Y329" s="8">
        <v>185</v>
      </c>
      <c r="Z329" s="8">
        <v>0</v>
      </c>
      <c r="AA329" s="19">
        <v>0</v>
      </c>
      <c r="AB329" s="8">
        <v>0</v>
      </c>
      <c r="AC329" s="8">
        <v>0</v>
      </c>
      <c r="AD329" s="8">
        <v>0</v>
      </c>
      <c r="AE329" s="8">
        <v>0</v>
      </c>
      <c r="AF329" s="8">
        <v>65.966386554621849</v>
      </c>
      <c r="AG329" s="8" t="s">
        <v>1686</v>
      </c>
      <c r="AH329" s="8" t="s">
        <v>1687</v>
      </c>
      <c r="AI329" s="60">
        <v>0</v>
      </c>
      <c r="AJ329" s="60">
        <v>0</v>
      </c>
      <c r="AK329" s="60">
        <v>0</v>
      </c>
      <c r="AL329" s="60">
        <f>Table2[[#This Row],[Company Direct Land Through FY20]]+Table2[[#This Row],[Company Direct Land FY20 and After]]</f>
        <v>0</v>
      </c>
      <c r="AM329" s="60">
        <v>0</v>
      </c>
      <c r="AN329" s="60">
        <v>0</v>
      </c>
      <c r="AO329" s="60">
        <v>0</v>
      </c>
      <c r="AP329" s="60">
        <f>Table2[[#This Row],[Company Direct Building Through FY20]]+Table2[[#This Row],[Company Direct Building FY20 and After]]</f>
        <v>0</v>
      </c>
      <c r="AQ329" s="60">
        <v>0</v>
      </c>
      <c r="AR329" s="60">
        <v>1707.8834999999999</v>
      </c>
      <c r="AS329" s="60">
        <v>0</v>
      </c>
      <c r="AT329" s="60">
        <f>Table2[[#This Row],[Mortgage Recording Tax Through FY20]]+Table2[[#This Row],[Mortgage Recording Tax FY20 and After]]</f>
        <v>1707.8834999999999</v>
      </c>
      <c r="AU329" s="60">
        <v>0</v>
      </c>
      <c r="AV329" s="60">
        <v>0</v>
      </c>
      <c r="AW329" s="60">
        <v>0</v>
      </c>
      <c r="AX329" s="60">
        <f>Table2[[#This Row],[Pilot Savings Through FY20]]+Table2[[#This Row],[Pilot Savings FY20 and After]]</f>
        <v>0</v>
      </c>
      <c r="AY329" s="60">
        <v>0</v>
      </c>
      <c r="AZ329" s="60">
        <v>1707.8834999999999</v>
      </c>
      <c r="BA329" s="60">
        <v>0</v>
      </c>
      <c r="BB329" s="60">
        <f>Table2[[#This Row],[Mortgage Recording Tax Exemption Through FY20]]+Table2[[#This Row],[Indirect and Induced Land FY20]]</f>
        <v>1798.4612999999999</v>
      </c>
      <c r="BC329" s="60">
        <v>90.577799999999996</v>
      </c>
      <c r="BD329" s="60">
        <v>412.98680000000002</v>
      </c>
      <c r="BE329" s="60">
        <v>1322.2089000000001</v>
      </c>
      <c r="BF329" s="60">
        <f>Table2[[#This Row],[Indirect and Induced Land Through FY20]]+Table2[[#This Row],[Indirect and Induced Land FY20 and After]]</f>
        <v>1735.1957000000002</v>
      </c>
      <c r="BG329" s="60">
        <v>321.1395</v>
      </c>
      <c r="BH329" s="60">
        <v>1464.2257999999999</v>
      </c>
      <c r="BI329" s="60">
        <v>4687.8368</v>
      </c>
      <c r="BJ329" s="60">
        <f>Table2[[#This Row],[Indirect and Induced Building Through FY20]]+Table2[[#This Row],[Indirect and Induced Building FY20 and After]]</f>
        <v>6152.0626000000002</v>
      </c>
      <c r="BK329" s="60">
        <v>411.71730000000002</v>
      </c>
      <c r="BL329" s="60">
        <v>1877.2126000000001</v>
      </c>
      <c r="BM329" s="60">
        <v>6010.0456999999997</v>
      </c>
      <c r="BN329" s="60">
        <f>Table2[[#This Row],[TOTAL Real Property Related Taxes Through FY20]]+Table2[[#This Row],[TOTAL Real Property Related Taxes FY20 and After]]</f>
        <v>7887.2582999999995</v>
      </c>
      <c r="BO329" s="60">
        <v>380.11239999999998</v>
      </c>
      <c r="BP329" s="60">
        <v>1782.4970000000001</v>
      </c>
      <c r="BQ329" s="60">
        <v>5548.6927999999998</v>
      </c>
      <c r="BR329" s="60">
        <f>Table2[[#This Row],[Company Direct Through FY20]]+Table2[[#This Row],[Company Direct FY20 and After]]</f>
        <v>7331.1898000000001</v>
      </c>
      <c r="BS329" s="60">
        <v>0</v>
      </c>
      <c r="BT329" s="60">
        <v>0</v>
      </c>
      <c r="BU329" s="60">
        <v>0</v>
      </c>
      <c r="BV329" s="60">
        <f>Table2[[#This Row],[Sales Tax Exemption Through FY20]]+Table2[[#This Row],[Sales Tax Exemption FY20 and After]]</f>
        <v>0</v>
      </c>
      <c r="BW329" s="60">
        <v>0</v>
      </c>
      <c r="BX329" s="60">
        <v>0</v>
      </c>
      <c r="BY329" s="60">
        <v>0</v>
      </c>
      <c r="BZ329" s="60">
        <f>Table2[[#This Row],[Energy Tax Savings Through FY20]]+Table2[[#This Row],[Energy Tax Savings FY20 and After]]</f>
        <v>0</v>
      </c>
      <c r="CA329" s="60">
        <v>114.9233</v>
      </c>
      <c r="CB329" s="60">
        <v>461.59609999999998</v>
      </c>
      <c r="CC329" s="60">
        <v>1144.5157999999999</v>
      </c>
      <c r="CD329" s="60">
        <f>Table2[[#This Row],[Tax Exempt Bond Savings Through FY20]]+Table2[[#This Row],[Tax Exempt Bond Savings FY20 and After]]</f>
        <v>1606.1118999999999</v>
      </c>
      <c r="CE329" s="60">
        <v>367.08870000000002</v>
      </c>
      <c r="CF329" s="60">
        <v>1831.9060999999999</v>
      </c>
      <c r="CG329" s="60">
        <v>5358.5792000000001</v>
      </c>
      <c r="CH329" s="60">
        <f>Table2[[#This Row],[Indirect and Induced Through FY20]]+Table2[[#This Row],[Indirect and Induced FY20 and After]]</f>
        <v>7190.4853000000003</v>
      </c>
      <c r="CI329" s="60">
        <v>632.27779999999996</v>
      </c>
      <c r="CJ329" s="60">
        <v>3152.8069999999998</v>
      </c>
      <c r="CK329" s="60">
        <v>9762.7561999999998</v>
      </c>
      <c r="CL329" s="60">
        <f>Table2[[#This Row],[TOTAL Income Consumption Use Taxes Through FY20]]+Table2[[#This Row],[TOTAL Income Consumption Use Taxes FY20 and After]]</f>
        <v>12915.563200000001</v>
      </c>
      <c r="CM329" s="60">
        <v>114.9233</v>
      </c>
      <c r="CN329" s="60">
        <v>2169.4796000000001</v>
      </c>
      <c r="CO329" s="60">
        <v>1144.5157999999999</v>
      </c>
      <c r="CP329" s="60">
        <f>Table2[[#This Row],[Assistance Provided Through FY20]]+Table2[[#This Row],[Assistance Provided FY20 and After]]</f>
        <v>3313.9953999999998</v>
      </c>
      <c r="CQ329" s="60">
        <v>0</v>
      </c>
      <c r="CR329" s="60">
        <v>0</v>
      </c>
      <c r="CS329" s="60">
        <v>0</v>
      </c>
      <c r="CT329" s="60">
        <f>Table2[[#This Row],[Recapture Cancellation Reduction Amount Through FY20]]+Table2[[#This Row],[Recapture Cancellation Reduction Amount FY20 and After]]</f>
        <v>0</v>
      </c>
      <c r="CU329" s="60">
        <v>0</v>
      </c>
      <c r="CV329" s="60">
        <v>0</v>
      </c>
      <c r="CW329" s="60">
        <v>0</v>
      </c>
      <c r="CX329" s="60">
        <f>Table2[[#This Row],[Penalty Paid Through FY20]]+Table2[[#This Row],[Penalty Paid FY20 and After]]</f>
        <v>0</v>
      </c>
      <c r="CY329" s="60">
        <v>114.9233</v>
      </c>
      <c r="CZ329" s="60">
        <v>2169.4796000000001</v>
      </c>
      <c r="DA329" s="60">
        <v>1144.5157999999999</v>
      </c>
      <c r="DB329" s="60">
        <f>Table2[[#This Row],[TOTAL Assistance Net of Recapture Penalties Through FY20]]+Table2[[#This Row],[TOTAL Assistance Net of Recapture Penalties FY20 and After]]</f>
        <v>3313.9953999999998</v>
      </c>
      <c r="DC329" s="60">
        <v>380.11239999999998</v>
      </c>
      <c r="DD329" s="60">
        <v>3490.3805000000002</v>
      </c>
      <c r="DE329" s="60">
        <v>5548.6927999999998</v>
      </c>
      <c r="DF329" s="60">
        <f>Table2[[#This Row],[Company Direct Tax Revenue Before Assistance Through FY20]]+Table2[[#This Row],[Company Direct Tax Revenue Before Assistance FY20 and After]]</f>
        <v>9039.0733</v>
      </c>
      <c r="DG329" s="60">
        <v>778.80600000000004</v>
      </c>
      <c r="DH329" s="60">
        <v>3709.1187</v>
      </c>
      <c r="DI329" s="60">
        <v>11368.624900000001</v>
      </c>
      <c r="DJ329" s="60">
        <f>Table2[[#This Row],[Indirect and Induced Tax Revenues FY20 and After]]+Table2[[#This Row],[Indirect and Induced Tax Revenues Through FY20]]</f>
        <v>15077.743600000002</v>
      </c>
      <c r="DK329" s="60">
        <v>1158.9184</v>
      </c>
      <c r="DL329" s="60">
        <v>7199.4992000000002</v>
      </c>
      <c r="DM329" s="60">
        <v>16917.3177</v>
      </c>
      <c r="DN329" s="60">
        <f>Table2[[#This Row],[TOTAL Tax Revenues Before Assistance FY20 and After]]+Table2[[#This Row],[TOTAL Tax Revenues Before Assistance Through FY20]]</f>
        <v>24116.816899999998</v>
      </c>
      <c r="DO329" s="60">
        <v>1043.9951000000001</v>
      </c>
      <c r="DP329" s="60">
        <v>5030.0195999999996</v>
      </c>
      <c r="DQ329" s="60">
        <v>15772.8019</v>
      </c>
      <c r="DR329" s="60">
        <f>Table2[[#This Row],[TOTAL Tax Revenues Net of Assistance Recapture and Penalty Through FY20]]+Table2[[#This Row],[TOTAL Tax Revenues Net of Assistance Recapture and Penalty FY20 and After]]</f>
        <v>20802.821499999998</v>
      </c>
      <c r="DS329" s="60">
        <v>0</v>
      </c>
      <c r="DT329" s="60">
        <v>0</v>
      </c>
      <c r="DU329" s="60">
        <v>0</v>
      </c>
      <c r="DV329" s="60">
        <v>0</v>
      </c>
      <c r="DW329" s="74">
        <v>0</v>
      </c>
      <c r="DX329" s="74">
        <v>0</v>
      </c>
      <c r="DY329" s="74">
        <v>0</v>
      </c>
      <c r="DZ329" s="74">
        <v>238</v>
      </c>
      <c r="EA329" s="74">
        <v>0</v>
      </c>
      <c r="EB329" s="74">
        <v>0</v>
      </c>
      <c r="EC329" s="74">
        <v>0</v>
      </c>
      <c r="ED329" s="74">
        <v>238</v>
      </c>
      <c r="EE329" s="74">
        <v>0</v>
      </c>
      <c r="EF329" s="74">
        <v>0</v>
      </c>
      <c r="EG329" s="74">
        <v>0</v>
      </c>
      <c r="EH329" s="74">
        <v>100</v>
      </c>
      <c r="EI329" s="8">
        <f>Table2[[#This Row],[Total Industrial Employees FY20]]+Table2[[#This Row],[Total Restaurant Employees FY20]]+Table2[[#This Row],[Total Retail Employees FY20]]+Table2[[#This Row],[Total Other Employees FY20]]</f>
        <v>238</v>
      </c>
      <c r="EJ329" s="8">
        <f>Table2[[#This Row],[Number of Industrial Employees Earning More than Living Wage FY20]]+Table2[[#This Row],[Number of Restaurant Employees Earning More than Living Wage FY20]]+Table2[[#This Row],[Number of Retail Employees Earning More than Living Wage FY20]]+Table2[[#This Row],[Number of Other Employees Earning More than Living Wage FY20]]</f>
        <v>238</v>
      </c>
      <c r="EK329" s="72">
        <f>Table2[[#This Row],[Total Employees Earning More than Living Wage FY20]]/Table2[[#This Row],[Total Jobs FY20]]</f>
        <v>1</v>
      </c>
    </row>
    <row r="330" spans="1:141" x14ac:dyDescent="0.25">
      <c r="A330" s="9">
        <v>94049</v>
      </c>
      <c r="B330" s="11" t="s">
        <v>459</v>
      </c>
      <c r="C330" s="11" t="s">
        <v>912</v>
      </c>
      <c r="D330" s="11" t="s">
        <v>1044</v>
      </c>
      <c r="E330" s="15">
        <v>39</v>
      </c>
      <c r="F330" s="7">
        <v>1086</v>
      </c>
      <c r="G330" s="7">
        <v>1</v>
      </c>
      <c r="H330" s="7">
        <v>150592</v>
      </c>
      <c r="I330" s="7">
        <v>663355</v>
      </c>
      <c r="J330" s="7">
        <v>622110</v>
      </c>
      <c r="K330" s="11" t="s">
        <v>1097</v>
      </c>
      <c r="L330" s="11" t="s">
        <v>1460</v>
      </c>
      <c r="M330" s="11" t="s">
        <v>1210</v>
      </c>
      <c r="N330" s="18">
        <v>29720000</v>
      </c>
      <c r="O330" s="11" t="s">
        <v>1663</v>
      </c>
      <c r="P330" s="8">
        <v>695</v>
      </c>
      <c r="Q330" s="8">
        <v>0</v>
      </c>
      <c r="R330" s="8">
        <v>3927</v>
      </c>
      <c r="S330" s="8">
        <v>0</v>
      </c>
      <c r="T330" s="8">
        <v>0</v>
      </c>
      <c r="U330" s="8">
        <v>4622</v>
      </c>
      <c r="V330" s="8">
        <v>4274</v>
      </c>
      <c r="W330" s="8">
        <v>0</v>
      </c>
      <c r="X330" s="8">
        <v>0</v>
      </c>
      <c r="Y330" s="8">
        <v>3538</v>
      </c>
      <c r="Z330" s="8">
        <v>0</v>
      </c>
      <c r="AA330" s="19">
        <v>21</v>
      </c>
      <c r="AB330" s="8">
        <v>4</v>
      </c>
      <c r="AC330" s="8">
        <v>5</v>
      </c>
      <c r="AD330" s="8">
        <v>50</v>
      </c>
      <c r="AE330" s="8">
        <v>21</v>
      </c>
      <c r="AF330" s="8">
        <v>85.612289052358278</v>
      </c>
      <c r="AG330" s="8" t="s">
        <v>1686</v>
      </c>
      <c r="AH330" s="8" t="s">
        <v>1686</v>
      </c>
      <c r="AI330" s="60">
        <v>0</v>
      </c>
      <c r="AJ330" s="60">
        <v>0</v>
      </c>
      <c r="AK330" s="60">
        <v>0</v>
      </c>
      <c r="AL330" s="60">
        <f>Table2[[#This Row],[Company Direct Land Through FY20]]+Table2[[#This Row],[Company Direct Land FY20 and After]]</f>
        <v>0</v>
      </c>
      <c r="AM330" s="60">
        <v>0</v>
      </c>
      <c r="AN330" s="60">
        <v>0</v>
      </c>
      <c r="AO330" s="60">
        <v>0</v>
      </c>
      <c r="AP330" s="60">
        <f>Table2[[#This Row],[Company Direct Building Through FY20]]+Table2[[#This Row],[Company Direct Building FY20 and After]]</f>
        <v>0</v>
      </c>
      <c r="AQ330" s="60">
        <v>0</v>
      </c>
      <c r="AR330" s="60">
        <v>0</v>
      </c>
      <c r="AS330" s="60">
        <v>0</v>
      </c>
      <c r="AT330" s="60">
        <f>Table2[[#This Row],[Mortgage Recording Tax Through FY20]]+Table2[[#This Row],[Mortgage Recording Tax FY20 and After]]</f>
        <v>0</v>
      </c>
      <c r="AU330" s="60">
        <v>0</v>
      </c>
      <c r="AV330" s="60">
        <v>0</v>
      </c>
      <c r="AW330" s="60">
        <v>0</v>
      </c>
      <c r="AX330" s="60">
        <f>Table2[[#This Row],[Pilot Savings Through FY20]]+Table2[[#This Row],[Pilot Savings FY20 and After]]</f>
        <v>0</v>
      </c>
      <c r="AY330" s="60">
        <v>0</v>
      </c>
      <c r="AZ330" s="60">
        <v>0</v>
      </c>
      <c r="BA330" s="60">
        <v>0</v>
      </c>
      <c r="BB330" s="60">
        <f>Table2[[#This Row],[Mortgage Recording Tax Exemption Through FY20]]+Table2[[#This Row],[Indirect and Induced Land FY20]]</f>
        <v>3822.4243000000001</v>
      </c>
      <c r="BC330" s="60">
        <v>3822.4243000000001</v>
      </c>
      <c r="BD330" s="60">
        <v>18926.038700000001</v>
      </c>
      <c r="BE330" s="60">
        <v>2749.8285000000001</v>
      </c>
      <c r="BF330" s="60">
        <f>Table2[[#This Row],[Indirect and Induced Land Through FY20]]+Table2[[#This Row],[Indirect and Induced Land FY20 and After]]</f>
        <v>21675.867200000001</v>
      </c>
      <c r="BG330" s="60">
        <v>13552.2318</v>
      </c>
      <c r="BH330" s="60">
        <v>67101.410099999994</v>
      </c>
      <c r="BI330" s="60">
        <v>9749.3920999999991</v>
      </c>
      <c r="BJ330" s="60">
        <f>Table2[[#This Row],[Indirect and Induced Building Through FY20]]+Table2[[#This Row],[Indirect and Induced Building FY20 and After]]</f>
        <v>76850.802199999991</v>
      </c>
      <c r="BK330" s="60">
        <v>17374.6561</v>
      </c>
      <c r="BL330" s="60">
        <v>86027.448799999998</v>
      </c>
      <c r="BM330" s="60">
        <v>12499.220600000001</v>
      </c>
      <c r="BN330" s="60">
        <f>Table2[[#This Row],[TOTAL Real Property Related Taxes Through FY20]]+Table2[[#This Row],[TOTAL Real Property Related Taxes FY20 and After]]</f>
        <v>98526.669399999999</v>
      </c>
      <c r="BO330" s="60">
        <v>18202.944800000001</v>
      </c>
      <c r="BP330" s="60">
        <v>95055.697799999994</v>
      </c>
      <c r="BQ330" s="60">
        <v>13095.086499999999</v>
      </c>
      <c r="BR330" s="60">
        <f>Table2[[#This Row],[Company Direct Through FY20]]+Table2[[#This Row],[Company Direct FY20 and After]]</f>
        <v>108150.7843</v>
      </c>
      <c r="BS330" s="60">
        <v>0</v>
      </c>
      <c r="BT330" s="60">
        <v>0</v>
      </c>
      <c r="BU330" s="60">
        <v>0</v>
      </c>
      <c r="BV330" s="60">
        <f>Table2[[#This Row],[Sales Tax Exemption Through FY20]]+Table2[[#This Row],[Sales Tax Exemption FY20 and After]]</f>
        <v>0</v>
      </c>
      <c r="BW330" s="60">
        <v>0</v>
      </c>
      <c r="BX330" s="60">
        <v>0</v>
      </c>
      <c r="BY330" s="60">
        <v>0</v>
      </c>
      <c r="BZ330" s="60">
        <f>Table2[[#This Row],[Energy Tax Savings Through FY20]]+Table2[[#This Row],[Energy Tax Savings FY20 and After]]</f>
        <v>0</v>
      </c>
      <c r="CA330" s="60">
        <v>19.247199999999999</v>
      </c>
      <c r="CB330" s="60">
        <v>103.2058</v>
      </c>
      <c r="CC330" s="60">
        <v>13.3781</v>
      </c>
      <c r="CD330" s="60">
        <f>Table2[[#This Row],[Tax Exempt Bond Savings Through FY20]]+Table2[[#This Row],[Tax Exempt Bond Savings FY20 and After]]</f>
        <v>116.5839</v>
      </c>
      <c r="CE330" s="60">
        <v>18836.749800000001</v>
      </c>
      <c r="CF330" s="60">
        <v>102176.97259999999</v>
      </c>
      <c r="CG330" s="60">
        <v>13551.041800000001</v>
      </c>
      <c r="CH330" s="60">
        <f>Table2[[#This Row],[Indirect and Induced Through FY20]]+Table2[[#This Row],[Indirect and Induced FY20 and After]]</f>
        <v>115728.0144</v>
      </c>
      <c r="CI330" s="60">
        <v>37020.447399999997</v>
      </c>
      <c r="CJ330" s="60">
        <v>197129.46460000001</v>
      </c>
      <c r="CK330" s="60">
        <v>26632.750199999999</v>
      </c>
      <c r="CL330" s="60">
        <f>Table2[[#This Row],[TOTAL Income Consumption Use Taxes Through FY20]]+Table2[[#This Row],[TOTAL Income Consumption Use Taxes FY20 and After]]</f>
        <v>223762.21480000002</v>
      </c>
      <c r="CM330" s="60">
        <v>19.247199999999999</v>
      </c>
      <c r="CN330" s="60">
        <v>103.2058</v>
      </c>
      <c r="CO330" s="60">
        <v>13.3781</v>
      </c>
      <c r="CP330" s="60">
        <f>Table2[[#This Row],[Assistance Provided Through FY20]]+Table2[[#This Row],[Assistance Provided FY20 and After]]</f>
        <v>116.5839</v>
      </c>
      <c r="CQ330" s="60">
        <v>0</v>
      </c>
      <c r="CR330" s="60">
        <v>0</v>
      </c>
      <c r="CS330" s="60">
        <v>0</v>
      </c>
      <c r="CT330" s="60">
        <f>Table2[[#This Row],[Recapture Cancellation Reduction Amount Through FY20]]+Table2[[#This Row],[Recapture Cancellation Reduction Amount FY20 and After]]</f>
        <v>0</v>
      </c>
      <c r="CU330" s="60">
        <v>0</v>
      </c>
      <c r="CV330" s="60">
        <v>0</v>
      </c>
      <c r="CW330" s="60">
        <v>0</v>
      </c>
      <c r="CX330" s="60">
        <f>Table2[[#This Row],[Penalty Paid Through FY20]]+Table2[[#This Row],[Penalty Paid FY20 and After]]</f>
        <v>0</v>
      </c>
      <c r="CY330" s="60">
        <v>19.247199999999999</v>
      </c>
      <c r="CZ330" s="60">
        <v>103.2058</v>
      </c>
      <c r="DA330" s="60">
        <v>13.3781</v>
      </c>
      <c r="DB330" s="60">
        <f>Table2[[#This Row],[TOTAL Assistance Net of Recapture Penalties Through FY20]]+Table2[[#This Row],[TOTAL Assistance Net of Recapture Penalties FY20 and After]]</f>
        <v>116.5839</v>
      </c>
      <c r="DC330" s="60">
        <v>18202.944800000001</v>
      </c>
      <c r="DD330" s="60">
        <v>95055.697799999994</v>
      </c>
      <c r="DE330" s="60">
        <v>13095.086499999999</v>
      </c>
      <c r="DF330" s="60">
        <f>Table2[[#This Row],[Company Direct Tax Revenue Before Assistance Through FY20]]+Table2[[#This Row],[Company Direct Tax Revenue Before Assistance FY20 and After]]</f>
        <v>108150.7843</v>
      </c>
      <c r="DG330" s="60">
        <v>36211.405899999998</v>
      </c>
      <c r="DH330" s="60">
        <v>188204.42139999999</v>
      </c>
      <c r="DI330" s="60">
        <v>26050.2624</v>
      </c>
      <c r="DJ330" s="60">
        <f>Table2[[#This Row],[Indirect and Induced Tax Revenues FY20 and After]]+Table2[[#This Row],[Indirect and Induced Tax Revenues Through FY20]]</f>
        <v>214254.6838</v>
      </c>
      <c r="DK330" s="60">
        <v>54414.350700000003</v>
      </c>
      <c r="DL330" s="60">
        <v>283260.11920000002</v>
      </c>
      <c r="DM330" s="60">
        <v>39145.348899999997</v>
      </c>
      <c r="DN330" s="60">
        <f>Table2[[#This Row],[TOTAL Tax Revenues Before Assistance FY20 and After]]+Table2[[#This Row],[TOTAL Tax Revenues Before Assistance Through FY20]]</f>
        <v>322405.4681</v>
      </c>
      <c r="DO330" s="60">
        <v>54395.103499999997</v>
      </c>
      <c r="DP330" s="60">
        <v>283156.91340000002</v>
      </c>
      <c r="DQ330" s="60">
        <v>39131.970800000003</v>
      </c>
      <c r="DR330" s="60">
        <f>Table2[[#This Row],[TOTAL Tax Revenues Net of Assistance Recapture and Penalty Through FY20]]+Table2[[#This Row],[TOTAL Tax Revenues Net of Assistance Recapture and Penalty FY20 and After]]</f>
        <v>322288.88420000003</v>
      </c>
      <c r="DS330" s="60">
        <v>0</v>
      </c>
      <c r="DT330" s="60">
        <v>0</v>
      </c>
      <c r="DU330" s="60">
        <v>0</v>
      </c>
      <c r="DV330" s="60">
        <v>0</v>
      </c>
      <c r="DW330" s="74">
        <v>0</v>
      </c>
      <c r="DX330" s="74">
        <v>0</v>
      </c>
      <c r="DY330" s="74">
        <v>0</v>
      </c>
      <c r="DZ330" s="74">
        <v>0</v>
      </c>
      <c r="EA330" s="74">
        <v>0</v>
      </c>
      <c r="EB330" s="74">
        <v>0</v>
      </c>
      <c r="EC330" s="74">
        <v>0</v>
      </c>
      <c r="ED330" s="74">
        <v>0</v>
      </c>
      <c r="EE330" s="74">
        <v>0</v>
      </c>
      <c r="EF330" s="74">
        <v>0</v>
      </c>
      <c r="EG330" s="74">
        <v>0</v>
      </c>
      <c r="EH330" s="74">
        <v>0</v>
      </c>
      <c r="EI330" s="8">
        <f>Table2[[#This Row],[Total Industrial Employees FY20]]+Table2[[#This Row],[Total Restaurant Employees FY20]]+Table2[[#This Row],[Total Retail Employees FY20]]+Table2[[#This Row],[Total Other Employees FY20]]</f>
        <v>0</v>
      </c>
      <c r="EJ330" s="8">
        <f>Table2[[#This Row],[Number of Industrial Employees Earning More than Living Wage FY20]]+Table2[[#This Row],[Number of Restaurant Employees Earning More than Living Wage FY20]]+Table2[[#This Row],[Number of Retail Employees Earning More than Living Wage FY20]]+Table2[[#This Row],[Number of Other Employees Earning More than Living Wage FY20]]</f>
        <v>0</v>
      </c>
      <c r="EK330" s="72">
        <v>0</v>
      </c>
    </row>
    <row r="331" spans="1:141" x14ac:dyDescent="0.25">
      <c r="A331" s="9">
        <v>92664</v>
      </c>
      <c r="B331" s="11" t="s">
        <v>171</v>
      </c>
      <c r="C331" s="11" t="s">
        <v>625</v>
      </c>
      <c r="D331" s="11" t="s">
        <v>1043</v>
      </c>
      <c r="E331" s="15">
        <v>17</v>
      </c>
      <c r="F331" s="7">
        <v>2583</v>
      </c>
      <c r="G331" s="7">
        <v>2</v>
      </c>
      <c r="H331" s="7">
        <v>841000</v>
      </c>
      <c r="I331" s="7">
        <v>447145</v>
      </c>
      <c r="J331" s="7">
        <v>511110</v>
      </c>
      <c r="K331" s="11" t="s">
        <v>1062</v>
      </c>
      <c r="L331" s="11" t="s">
        <v>1090</v>
      </c>
      <c r="M331" s="11" t="s">
        <v>1091</v>
      </c>
      <c r="N331" s="18">
        <v>168915000</v>
      </c>
      <c r="O331" s="11" t="s">
        <v>1668</v>
      </c>
      <c r="P331" s="8">
        <v>246</v>
      </c>
      <c r="Q331" s="8">
        <v>0</v>
      </c>
      <c r="R331" s="8">
        <v>260</v>
      </c>
      <c r="S331" s="8">
        <v>0</v>
      </c>
      <c r="T331" s="8">
        <v>0</v>
      </c>
      <c r="U331" s="8">
        <v>506</v>
      </c>
      <c r="V331" s="8">
        <v>383</v>
      </c>
      <c r="W331" s="8">
        <v>0</v>
      </c>
      <c r="X331" s="8">
        <v>0</v>
      </c>
      <c r="Y331" s="8">
        <v>420</v>
      </c>
      <c r="Z331" s="8">
        <v>54</v>
      </c>
      <c r="AA331" s="19">
        <v>4</v>
      </c>
      <c r="AB331" s="8">
        <v>39</v>
      </c>
      <c r="AC331" s="8">
        <v>5</v>
      </c>
      <c r="AD331" s="8">
        <v>49</v>
      </c>
      <c r="AE331" s="8">
        <v>4</v>
      </c>
      <c r="AF331" s="8">
        <v>55.335968379446641</v>
      </c>
      <c r="AG331" s="8" t="s">
        <v>1686</v>
      </c>
      <c r="AH331" s="8" t="s">
        <v>1687</v>
      </c>
      <c r="AI331" s="60">
        <v>2544.1621</v>
      </c>
      <c r="AJ331" s="60">
        <v>17257.291499999999</v>
      </c>
      <c r="AK331" s="60">
        <v>10926.560799999999</v>
      </c>
      <c r="AL331" s="60">
        <f>Table2[[#This Row],[Company Direct Land Through FY20]]+Table2[[#This Row],[Company Direct Land FY20 and After]]</f>
        <v>28183.852299999999</v>
      </c>
      <c r="AM331" s="60">
        <v>4724.8725999999997</v>
      </c>
      <c r="AN331" s="60">
        <v>30262.5733</v>
      </c>
      <c r="AO331" s="60">
        <v>20292.1842</v>
      </c>
      <c r="AP331" s="60">
        <f>Table2[[#This Row],[Company Direct Building Through FY20]]+Table2[[#This Row],[Company Direct Building FY20 and After]]</f>
        <v>50554.7575</v>
      </c>
      <c r="AQ331" s="60">
        <v>0</v>
      </c>
      <c r="AR331" s="60">
        <v>0</v>
      </c>
      <c r="AS331" s="60">
        <v>0</v>
      </c>
      <c r="AT331" s="60">
        <f>Table2[[#This Row],[Mortgage Recording Tax Through FY20]]+Table2[[#This Row],[Mortgage Recording Tax FY20 and After]]</f>
        <v>0</v>
      </c>
      <c r="AU331" s="60">
        <v>0</v>
      </c>
      <c r="AV331" s="60">
        <v>0</v>
      </c>
      <c r="AW331" s="60">
        <v>0</v>
      </c>
      <c r="AX331" s="60">
        <f>Table2[[#This Row],[Pilot Savings Through FY20]]+Table2[[#This Row],[Pilot Savings FY20 and After]]</f>
        <v>0</v>
      </c>
      <c r="AY331" s="60">
        <v>0</v>
      </c>
      <c r="AZ331" s="60">
        <v>0</v>
      </c>
      <c r="BA331" s="60">
        <v>0</v>
      </c>
      <c r="BB331" s="60">
        <f>Table2[[#This Row],[Mortgage Recording Tax Exemption Through FY20]]+Table2[[#This Row],[Indirect and Induced Land FY20]]</f>
        <v>669.79819999999995</v>
      </c>
      <c r="BC331" s="60">
        <v>669.79819999999995</v>
      </c>
      <c r="BD331" s="60">
        <v>21354.390500000001</v>
      </c>
      <c r="BE331" s="60">
        <v>2876.6212999999998</v>
      </c>
      <c r="BF331" s="60">
        <f>Table2[[#This Row],[Indirect and Induced Land Through FY20]]+Table2[[#This Row],[Indirect and Induced Land FY20 and After]]</f>
        <v>24231.0118</v>
      </c>
      <c r="BG331" s="60">
        <v>2374.7390999999998</v>
      </c>
      <c r="BH331" s="60">
        <v>75711.021200000003</v>
      </c>
      <c r="BI331" s="60">
        <v>10198.929700000001</v>
      </c>
      <c r="BJ331" s="60">
        <f>Table2[[#This Row],[Indirect and Induced Building Through FY20]]+Table2[[#This Row],[Indirect and Induced Building FY20 and After]]</f>
        <v>85909.950899999996</v>
      </c>
      <c r="BK331" s="60">
        <v>10313.572</v>
      </c>
      <c r="BL331" s="60">
        <v>144585.27650000001</v>
      </c>
      <c r="BM331" s="60">
        <v>44294.296000000002</v>
      </c>
      <c r="BN331" s="60">
        <f>Table2[[#This Row],[TOTAL Real Property Related Taxes Through FY20]]+Table2[[#This Row],[TOTAL Real Property Related Taxes FY20 and After]]</f>
        <v>188879.57250000001</v>
      </c>
      <c r="BO331" s="60">
        <v>5147.3477999999996</v>
      </c>
      <c r="BP331" s="60">
        <v>197768.80809999999</v>
      </c>
      <c r="BQ331" s="60">
        <v>22106.612799999999</v>
      </c>
      <c r="BR331" s="60">
        <f>Table2[[#This Row],[Company Direct Through FY20]]+Table2[[#This Row],[Company Direct FY20 and After]]</f>
        <v>219875.4209</v>
      </c>
      <c r="BS331" s="60">
        <v>0</v>
      </c>
      <c r="BT331" s="60">
        <v>283.03039999999999</v>
      </c>
      <c r="BU331" s="60">
        <v>3755.9695999999999</v>
      </c>
      <c r="BV331" s="60">
        <f>Table2[[#This Row],[Sales Tax Exemption Through FY20]]+Table2[[#This Row],[Sales Tax Exemption FY20 and After]]</f>
        <v>4039</v>
      </c>
      <c r="BW331" s="60">
        <v>0</v>
      </c>
      <c r="BX331" s="60">
        <v>208.74260000000001</v>
      </c>
      <c r="BY331" s="60">
        <v>0</v>
      </c>
      <c r="BZ331" s="60">
        <f>Table2[[#This Row],[Energy Tax Savings Through FY20]]+Table2[[#This Row],[Energy Tax Savings FY20 and After]]</f>
        <v>208.74260000000001</v>
      </c>
      <c r="CA331" s="60">
        <v>0</v>
      </c>
      <c r="CB331" s="60">
        <v>0</v>
      </c>
      <c r="CC331" s="60">
        <v>0</v>
      </c>
      <c r="CD331" s="60">
        <f>Table2[[#This Row],[Tax Exempt Bond Savings Through FY20]]+Table2[[#This Row],[Tax Exempt Bond Savings FY20 and After]]</f>
        <v>0</v>
      </c>
      <c r="CE331" s="60">
        <v>3031.8996000000002</v>
      </c>
      <c r="CF331" s="60">
        <v>127258.60189999999</v>
      </c>
      <c r="CG331" s="60">
        <v>13021.275</v>
      </c>
      <c r="CH331" s="60">
        <f>Table2[[#This Row],[Indirect and Induced Through FY20]]+Table2[[#This Row],[Indirect and Induced FY20 and After]]</f>
        <v>140279.8769</v>
      </c>
      <c r="CI331" s="60">
        <v>8179.2474000000002</v>
      </c>
      <c r="CJ331" s="60">
        <v>324535.63699999999</v>
      </c>
      <c r="CK331" s="60">
        <v>31371.9182</v>
      </c>
      <c r="CL331" s="60">
        <f>Table2[[#This Row],[TOTAL Income Consumption Use Taxes Through FY20]]+Table2[[#This Row],[TOTAL Income Consumption Use Taxes FY20 and After]]</f>
        <v>355907.5552</v>
      </c>
      <c r="CM331" s="60">
        <v>0</v>
      </c>
      <c r="CN331" s="60">
        <v>491.77300000000002</v>
      </c>
      <c r="CO331" s="60">
        <v>3755.9695999999999</v>
      </c>
      <c r="CP331" s="60">
        <f>Table2[[#This Row],[Assistance Provided Through FY20]]+Table2[[#This Row],[Assistance Provided FY20 and After]]</f>
        <v>4247.7425999999996</v>
      </c>
      <c r="CQ331" s="60">
        <v>0</v>
      </c>
      <c r="CR331" s="60">
        <v>0</v>
      </c>
      <c r="CS331" s="60">
        <v>0</v>
      </c>
      <c r="CT331" s="60">
        <f>Table2[[#This Row],[Recapture Cancellation Reduction Amount Through FY20]]+Table2[[#This Row],[Recapture Cancellation Reduction Amount FY20 and After]]</f>
        <v>0</v>
      </c>
      <c r="CU331" s="60">
        <v>0</v>
      </c>
      <c r="CV331" s="60">
        <v>0</v>
      </c>
      <c r="CW331" s="60">
        <v>0</v>
      </c>
      <c r="CX331" s="60">
        <f>Table2[[#This Row],[Penalty Paid Through FY20]]+Table2[[#This Row],[Penalty Paid FY20 and After]]</f>
        <v>0</v>
      </c>
      <c r="CY331" s="60">
        <v>0</v>
      </c>
      <c r="CZ331" s="60">
        <v>491.77300000000002</v>
      </c>
      <c r="DA331" s="60">
        <v>3755.9695999999999</v>
      </c>
      <c r="DB331" s="60">
        <f>Table2[[#This Row],[TOTAL Assistance Net of Recapture Penalties Through FY20]]+Table2[[#This Row],[TOTAL Assistance Net of Recapture Penalties FY20 and After]]</f>
        <v>4247.7425999999996</v>
      </c>
      <c r="DC331" s="60">
        <v>12416.3825</v>
      </c>
      <c r="DD331" s="60">
        <v>245288.67290000001</v>
      </c>
      <c r="DE331" s="60">
        <v>53325.357799999998</v>
      </c>
      <c r="DF331" s="60">
        <f>Table2[[#This Row],[Company Direct Tax Revenue Before Assistance Through FY20]]+Table2[[#This Row],[Company Direct Tax Revenue Before Assistance FY20 and After]]</f>
        <v>298614.0307</v>
      </c>
      <c r="DG331" s="60">
        <v>6076.4368999999997</v>
      </c>
      <c r="DH331" s="60">
        <v>224324.01360000001</v>
      </c>
      <c r="DI331" s="60">
        <v>26096.826000000001</v>
      </c>
      <c r="DJ331" s="60">
        <f>Table2[[#This Row],[Indirect and Induced Tax Revenues FY20 and After]]+Table2[[#This Row],[Indirect and Induced Tax Revenues Through FY20]]</f>
        <v>250420.83960000001</v>
      </c>
      <c r="DK331" s="60">
        <v>18492.8194</v>
      </c>
      <c r="DL331" s="60">
        <v>469612.68650000001</v>
      </c>
      <c r="DM331" s="60">
        <v>79422.183799999999</v>
      </c>
      <c r="DN331" s="60">
        <f>Table2[[#This Row],[TOTAL Tax Revenues Before Assistance FY20 and After]]+Table2[[#This Row],[TOTAL Tax Revenues Before Assistance Through FY20]]</f>
        <v>549034.87030000007</v>
      </c>
      <c r="DO331" s="60">
        <v>18492.8194</v>
      </c>
      <c r="DP331" s="60">
        <v>469120.91350000002</v>
      </c>
      <c r="DQ331" s="60">
        <v>75666.214200000002</v>
      </c>
      <c r="DR331" s="60">
        <f>Table2[[#This Row],[TOTAL Tax Revenues Net of Assistance Recapture and Penalty Through FY20]]+Table2[[#This Row],[TOTAL Tax Revenues Net of Assistance Recapture and Penalty FY20 and After]]</f>
        <v>544787.12770000007</v>
      </c>
      <c r="DS331" s="60">
        <v>0</v>
      </c>
      <c r="DT331" s="60">
        <v>0</v>
      </c>
      <c r="DU331" s="60">
        <v>0</v>
      </c>
      <c r="DV331" s="60">
        <v>0</v>
      </c>
      <c r="DW331" s="74">
        <v>503</v>
      </c>
      <c r="DX331" s="74">
        <v>0</v>
      </c>
      <c r="DY331" s="74">
        <v>0</v>
      </c>
      <c r="DZ331" s="74">
        <v>3</v>
      </c>
      <c r="EA331" s="74">
        <v>503</v>
      </c>
      <c r="EB331" s="74">
        <v>0</v>
      </c>
      <c r="EC331" s="74">
        <v>0</v>
      </c>
      <c r="ED331" s="74">
        <v>3</v>
      </c>
      <c r="EE331" s="74">
        <v>100</v>
      </c>
      <c r="EF331" s="74">
        <v>0</v>
      </c>
      <c r="EG331" s="74">
        <v>0</v>
      </c>
      <c r="EH331" s="74">
        <v>100</v>
      </c>
      <c r="EI331" s="8">
        <f>Table2[[#This Row],[Total Industrial Employees FY20]]+Table2[[#This Row],[Total Restaurant Employees FY20]]+Table2[[#This Row],[Total Retail Employees FY20]]+Table2[[#This Row],[Total Other Employees FY20]]</f>
        <v>506</v>
      </c>
      <c r="EJ331" s="8">
        <f>Table2[[#This Row],[Number of Industrial Employees Earning More than Living Wage FY20]]+Table2[[#This Row],[Number of Restaurant Employees Earning More than Living Wage FY20]]+Table2[[#This Row],[Number of Retail Employees Earning More than Living Wage FY20]]+Table2[[#This Row],[Number of Other Employees Earning More than Living Wage FY20]]</f>
        <v>506</v>
      </c>
      <c r="EK331" s="72">
        <f>Table2[[#This Row],[Total Employees Earning More than Living Wage FY20]]/Table2[[#This Row],[Total Jobs FY20]]</f>
        <v>1</v>
      </c>
    </row>
    <row r="332" spans="1:141" x14ac:dyDescent="0.25">
      <c r="A332" s="9">
        <v>92665</v>
      </c>
      <c r="B332" s="11" t="s">
        <v>224</v>
      </c>
      <c r="C332" s="11" t="s">
        <v>678</v>
      </c>
      <c r="D332" s="11" t="s">
        <v>1046</v>
      </c>
      <c r="E332" s="15">
        <v>3</v>
      </c>
      <c r="F332" s="7">
        <v>1012</v>
      </c>
      <c r="G332" s="7">
        <v>7501</v>
      </c>
      <c r="H332" s="7">
        <v>0</v>
      </c>
      <c r="I332" s="7">
        <v>384339</v>
      </c>
      <c r="J332" s="7">
        <v>511110</v>
      </c>
      <c r="K332" s="11" t="s">
        <v>1062</v>
      </c>
      <c r="L332" s="11" t="s">
        <v>1160</v>
      </c>
      <c r="M332" s="11" t="s">
        <v>1161</v>
      </c>
      <c r="N332" s="18">
        <v>538416000</v>
      </c>
      <c r="O332" s="11" t="s">
        <v>1674</v>
      </c>
      <c r="P332" s="8">
        <v>160</v>
      </c>
      <c r="Q332" s="8">
        <v>10</v>
      </c>
      <c r="R332" s="8">
        <v>3184</v>
      </c>
      <c r="S332" s="8">
        <v>71</v>
      </c>
      <c r="T332" s="8">
        <v>66</v>
      </c>
      <c r="U332" s="8">
        <v>3491</v>
      </c>
      <c r="V332" s="8">
        <v>3554</v>
      </c>
      <c r="W332" s="8">
        <v>0</v>
      </c>
      <c r="X332" s="8">
        <v>3300</v>
      </c>
      <c r="Y332" s="8">
        <v>3300</v>
      </c>
      <c r="Z332" s="8">
        <v>1148</v>
      </c>
      <c r="AA332" s="19">
        <v>33</v>
      </c>
      <c r="AB332" s="8">
        <v>0</v>
      </c>
      <c r="AC332" s="8">
        <v>3</v>
      </c>
      <c r="AD332" s="8">
        <v>31</v>
      </c>
      <c r="AE332" s="8">
        <v>33</v>
      </c>
      <c r="AF332" s="8">
        <v>65.024348324262391</v>
      </c>
      <c r="AG332" s="8" t="s">
        <v>1686</v>
      </c>
      <c r="AH332" s="8" t="s">
        <v>1687</v>
      </c>
      <c r="AI332" s="60">
        <v>6777.5757999999996</v>
      </c>
      <c r="AJ332" s="60">
        <v>3501679.6044000001</v>
      </c>
      <c r="AK332" s="60">
        <v>14267.1577</v>
      </c>
      <c r="AL332" s="60">
        <f>Table2[[#This Row],[Company Direct Land Through FY20]]+Table2[[#This Row],[Company Direct Land FY20 and After]]</f>
        <v>3515946.7620999999</v>
      </c>
      <c r="AM332" s="60">
        <v>12586.926600000001</v>
      </c>
      <c r="AN332" s="60">
        <v>62381.7189</v>
      </c>
      <c r="AO332" s="60">
        <v>26496.150300000001</v>
      </c>
      <c r="AP332" s="60">
        <f>Table2[[#This Row],[Company Direct Building Through FY20]]+Table2[[#This Row],[Company Direct Building FY20 and After]]</f>
        <v>88877.869200000001</v>
      </c>
      <c r="AQ332" s="60">
        <v>0</v>
      </c>
      <c r="AR332" s="60">
        <v>4730.7700000000004</v>
      </c>
      <c r="AS332" s="60">
        <v>0</v>
      </c>
      <c r="AT332" s="60">
        <f>Table2[[#This Row],[Mortgage Recording Tax Through FY20]]+Table2[[#This Row],[Mortgage Recording Tax FY20 and After]]</f>
        <v>4730.7700000000004</v>
      </c>
      <c r="AU332" s="60">
        <v>75.834599999999995</v>
      </c>
      <c r="AV332" s="60">
        <v>19.785900000000002</v>
      </c>
      <c r="AW332" s="60">
        <v>0</v>
      </c>
      <c r="AX332" s="60">
        <f>Table2[[#This Row],[Pilot Savings Through FY20]]+Table2[[#This Row],[Pilot Savings FY20 and After]]</f>
        <v>19.785900000000002</v>
      </c>
      <c r="AY332" s="60">
        <v>0</v>
      </c>
      <c r="AZ332" s="60">
        <v>4730.7700000000004</v>
      </c>
      <c r="BA332" s="60">
        <v>0</v>
      </c>
      <c r="BB332" s="60">
        <f>Table2[[#This Row],[Mortgage Recording Tax Exemption Through FY20]]+Table2[[#This Row],[Indirect and Induced Land FY20]]</f>
        <v>10946.0782</v>
      </c>
      <c r="BC332" s="60">
        <v>6215.3082000000004</v>
      </c>
      <c r="BD332" s="60">
        <v>41868.809200000003</v>
      </c>
      <c r="BE332" s="60">
        <v>13083.5542</v>
      </c>
      <c r="BF332" s="60">
        <f>Table2[[#This Row],[Indirect and Induced Land Through FY20]]+Table2[[#This Row],[Indirect and Induced Land FY20 and After]]</f>
        <v>54952.363400000002</v>
      </c>
      <c r="BG332" s="60">
        <v>22036.092700000001</v>
      </c>
      <c r="BH332" s="60">
        <v>148443.95980000001</v>
      </c>
      <c r="BI332" s="60">
        <v>46387.147400000002</v>
      </c>
      <c r="BJ332" s="60">
        <f>Table2[[#This Row],[Indirect and Induced Building Through FY20]]+Table2[[#This Row],[Indirect and Induced Building FY20 and After]]</f>
        <v>194831.10720000003</v>
      </c>
      <c r="BK332" s="60">
        <v>47540.068700000003</v>
      </c>
      <c r="BL332" s="60">
        <v>3754354.3064000001</v>
      </c>
      <c r="BM332" s="60">
        <v>100234.0096</v>
      </c>
      <c r="BN332" s="60">
        <f>Table2[[#This Row],[TOTAL Real Property Related Taxes Through FY20]]+Table2[[#This Row],[TOTAL Real Property Related Taxes FY20 and After]]</f>
        <v>3854588.3160000001</v>
      </c>
      <c r="BO332" s="60">
        <v>42764.219299999997</v>
      </c>
      <c r="BP332" s="60">
        <v>338108.29749999999</v>
      </c>
      <c r="BQ332" s="60">
        <v>90020.956399999995</v>
      </c>
      <c r="BR332" s="60">
        <f>Table2[[#This Row],[Company Direct Through FY20]]+Table2[[#This Row],[Company Direct FY20 and After]]</f>
        <v>428129.25390000001</v>
      </c>
      <c r="BS332" s="60">
        <v>0</v>
      </c>
      <c r="BT332" s="60">
        <v>3598.5646000000002</v>
      </c>
      <c r="BU332" s="60">
        <v>10744.662399999999</v>
      </c>
      <c r="BV332" s="60">
        <f>Table2[[#This Row],[Sales Tax Exemption Through FY20]]+Table2[[#This Row],[Sales Tax Exemption FY20 and After]]</f>
        <v>14343.226999999999</v>
      </c>
      <c r="BW332" s="60">
        <v>9.1501999999999999</v>
      </c>
      <c r="BX332" s="60">
        <v>117.2195</v>
      </c>
      <c r="BY332" s="60">
        <v>6.6119000000000003</v>
      </c>
      <c r="BZ332" s="60">
        <f>Table2[[#This Row],[Energy Tax Savings Through FY20]]+Table2[[#This Row],[Energy Tax Savings FY20 and After]]</f>
        <v>123.8314</v>
      </c>
      <c r="CA332" s="60">
        <v>0</v>
      </c>
      <c r="CB332" s="60">
        <v>0</v>
      </c>
      <c r="CC332" s="60">
        <v>0</v>
      </c>
      <c r="CD332" s="60">
        <f>Table2[[#This Row],[Tax Exempt Bond Savings Through FY20]]+Table2[[#This Row],[Tax Exempt Bond Savings FY20 and After]]</f>
        <v>0</v>
      </c>
      <c r="CE332" s="60">
        <v>25189.055700000001</v>
      </c>
      <c r="CF332" s="60">
        <v>218818.2205</v>
      </c>
      <c r="CG332" s="60">
        <v>53024.302100000001</v>
      </c>
      <c r="CH332" s="60">
        <f>Table2[[#This Row],[Indirect and Induced Through FY20]]+Table2[[#This Row],[Indirect and Induced FY20 and After]]</f>
        <v>271842.52260000003</v>
      </c>
      <c r="CI332" s="60">
        <v>67944.124800000005</v>
      </c>
      <c r="CJ332" s="60">
        <v>553210.73389999999</v>
      </c>
      <c r="CK332" s="60">
        <v>132293.98420000001</v>
      </c>
      <c r="CL332" s="60">
        <f>Table2[[#This Row],[TOTAL Income Consumption Use Taxes Through FY20]]+Table2[[#This Row],[TOTAL Income Consumption Use Taxes FY20 and After]]</f>
        <v>685504.71809999994</v>
      </c>
      <c r="CM332" s="60">
        <v>84.984800000000007</v>
      </c>
      <c r="CN332" s="60">
        <v>8466.34</v>
      </c>
      <c r="CO332" s="60">
        <v>10751.274299999999</v>
      </c>
      <c r="CP332" s="60">
        <f>Table2[[#This Row],[Assistance Provided Through FY20]]+Table2[[#This Row],[Assistance Provided FY20 and After]]</f>
        <v>19217.614300000001</v>
      </c>
      <c r="CQ332" s="60">
        <v>0</v>
      </c>
      <c r="CR332" s="60">
        <v>177.7268</v>
      </c>
      <c r="CS332" s="60">
        <v>0</v>
      </c>
      <c r="CT332" s="60">
        <f>Table2[[#This Row],[Recapture Cancellation Reduction Amount Through FY20]]+Table2[[#This Row],[Recapture Cancellation Reduction Amount FY20 and After]]</f>
        <v>177.7268</v>
      </c>
      <c r="CU332" s="60">
        <v>0</v>
      </c>
      <c r="CV332" s="60">
        <v>0</v>
      </c>
      <c r="CW332" s="60">
        <v>0</v>
      </c>
      <c r="CX332" s="60">
        <f>Table2[[#This Row],[Penalty Paid Through FY20]]+Table2[[#This Row],[Penalty Paid FY20 and After]]</f>
        <v>0</v>
      </c>
      <c r="CY332" s="60">
        <v>84.984800000000007</v>
      </c>
      <c r="CZ332" s="60">
        <v>8288.6131999999998</v>
      </c>
      <c r="DA332" s="60">
        <v>10751.274299999999</v>
      </c>
      <c r="DB332" s="60">
        <f>Table2[[#This Row],[TOTAL Assistance Net of Recapture Penalties Through FY20]]+Table2[[#This Row],[TOTAL Assistance Net of Recapture Penalties FY20 and After]]</f>
        <v>19039.887499999997</v>
      </c>
      <c r="DC332" s="60">
        <v>62128.721700000002</v>
      </c>
      <c r="DD332" s="60">
        <v>3906900.3908000002</v>
      </c>
      <c r="DE332" s="60">
        <v>130784.2644</v>
      </c>
      <c r="DF332" s="60">
        <f>Table2[[#This Row],[Company Direct Tax Revenue Before Assistance Through FY20]]+Table2[[#This Row],[Company Direct Tax Revenue Before Assistance FY20 and After]]</f>
        <v>4037684.6552000004</v>
      </c>
      <c r="DG332" s="60">
        <v>53440.456599999998</v>
      </c>
      <c r="DH332" s="60">
        <v>409130.98950000003</v>
      </c>
      <c r="DI332" s="60">
        <v>112495.0037</v>
      </c>
      <c r="DJ332" s="60">
        <f>Table2[[#This Row],[Indirect and Induced Tax Revenues FY20 and After]]+Table2[[#This Row],[Indirect and Induced Tax Revenues Through FY20]]</f>
        <v>521625.99320000003</v>
      </c>
      <c r="DK332" s="60">
        <v>115569.1783</v>
      </c>
      <c r="DL332" s="60">
        <v>4316031.3803000003</v>
      </c>
      <c r="DM332" s="60">
        <v>243279.26809999999</v>
      </c>
      <c r="DN332" s="60">
        <f>Table2[[#This Row],[TOTAL Tax Revenues Before Assistance FY20 and After]]+Table2[[#This Row],[TOTAL Tax Revenues Before Assistance Through FY20]]</f>
        <v>4559310.6484000003</v>
      </c>
      <c r="DO332" s="60">
        <v>115484.19349999999</v>
      </c>
      <c r="DP332" s="60">
        <v>4307742.7670999998</v>
      </c>
      <c r="DQ332" s="60">
        <v>232527.9938</v>
      </c>
      <c r="DR332" s="60">
        <f>Table2[[#This Row],[TOTAL Tax Revenues Net of Assistance Recapture and Penalty Through FY20]]+Table2[[#This Row],[TOTAL Tax Revenues Net of Assistance Recapture and Penalty FY20 and After]]</f>
        <v>4540270.7609000001</v>
      </c>
      <c r="DS332" s="60">
        <v>0</v>
      </c>
      <c r="DT332" s="60">
        <v>130.19399999999999</v>
      </c>
      <c r="DU332" s="60">
        <v>0</v>
      </c>
      <c r="DV332" s="60">
        <v>0</v>
      </c>
      <c r="DW332" s="74">
        <v>0</v>
      </c>
      <c r="DX332" s="74">
        <v>4</v>
      </c>
      <c r="DY332" s="74">
        <v>0</v>
      </c>
      <c r="DZ332" s="74">
        <v>3487</v>
      </c>
      <c r="EA332" s="74">
        <v>0</v>
      </c>
      <c r="EB332" s="74">
        <v>4</v>
      </c>
      <c r="EC332" s="74">
        <v>0</v>
      </c>
      <c r="ED332" s="74">
        <v>3487</v>
      </c>
      <c r="EE332" s="74">
        <v>0</v>
      </c>
      <c r="EF332" s="74">
        <v>100</v>
      </c>
      <c r="EG332" s="74">
        <v>0</v>
      </c>
      <c r="EH332" s="74">
        <v>100</v>
      </c>
      <c r="EI332" s="8">
        <f>Table2[[#This Row],[Total Industrial Employees FY20]]+Table2[[#This Row],[Total Restaurant Employees FY20]]+Table2[[#This Row],[Total Retail Employees FY20]]+Table2[[#This Row],[Total Other Employees FY20]]</f>
        <v>3491</v>
      </c>
      <c r="EJ332" s="8">
        <f>Table2[[#This Row],[Number of Industrial Employees Earning More than Living Wage FY20]]+Table2[[#This Row],[Number of Restaurant Employees Earning More than Living Wage FY20]]+Table2[[#This Row],[Number of Retail Employees Earning More than Living Wage FY20]]+Table2[[#This Row],[Number of Other Employees Earning More than Living Wage FY20]]</f>
        <v>3491</v>
      </c>
      <c r="EK332" s="72">
        <f>Table2[[#This Row],[Total Employees Earning More than Living Wage FY20]]/Table2[[#This Row],[Total Jobs FY20]]</f>
        <v>1</v>
      </c>
    </row>
    <row r="333" spans="1:141" x14ac:dyDescent="0.25">
      <c r="A333" s="9">
        <v>93960</v>
      </c>
      <c r="B333" s="11" t="s">
        <v>422</v>
      </c>
      <c r="C333" s="11" t="s">
        <v>875</v>
      </c>
      <c r="D333" s="11" t="s">
        <v>1044</v>
      </c>
      <c r="E333" s="15">
        <v>33</v>
      </c>
      <c r="F333" s="7">
        <v>140</v>
      </c>
      <c r="G333" s="7">
        <v>111</v>
      </c>
      <c r="H333" s="7">
        <v>217945</v>
      </c>
      <c r="I333" s="7">
        <v>1390848</v>
      </c>
      <c r="J333" s="7">
        <v>611310</v>
      </c>
      <c r="K333" s="11" t="s">
        <v>1408</v>
      </c>
      <c r="L333" s="11" t="s">
        <v>1409</v>
      </c>
      <c r="M333" s="11" t="s">
        <v>1410</v>
      </c>
      <c r="N333" s="18">
        <v>350000000</v>
      </c>
      <c r="O333" s="11" t="s">
        <v>1682</v>
      </c>
      <c r="P333" s="8">
        <v>23</v>
      </c>
      <c r="Q333" s="8">
        <v>147</v>
      </c>
      <c r="R333" s="8">
        <v>1474</v>
      </c>
      <c r="S333" s="8">
        <v>147</v>
      </c>
      <c r="T333" s="8">
        <v>10</v>
      </c>
      <c r="U333" s="8">
        <v>1801</v>
      </c>
      <c r="V333" s="8">
        <v>1715</v>
      </c>
      <c r="W333" s="8">
        <v>75</v>
      </c>
      <c r="X333" s="8">
        <v>0</v>
      </c>
      <c r="Y333" s="8">
        <v>1</v>
      </c>
      <c r="Z333" s="8">
        <v>11</v>
      </c>
      <c r="AA333" s="19">
        <v>44</v>
      </c>
      <c r="AB333" s="8">
        <v>8</v>
      </c>
      <c r="AC333" s="8">
        <v>1</v>
      </c>
      <c r="AD333" s="8">
        <v>2</v>
      </c>
      <c r="AE333" s="8">
        <v>44</v>
      </c>
      <c r="AF333" s="8">
        <v>68.739589117157124</v>
      </c>
      <c r="AG333" s="8" t="s">
        <v>1686</v>
      </c>
      <c r="AH333" s="8" t="s">
        <v>1686</v>
      </c>
      <c r="AI333" s="60">
        <v>0</v>
      </c>
      <c r="AJ333" s="60">
        <v>0</v>
      </c>
      <c r="AK333" s="60">
        <v>0</v>
      </c>
      <c r="AL333" s="60">
        <f>Table2[[#This Row],[Company Direct Land Through FY20]]+Table2[[#This Row],[Company Direct Land FY20 and After]]</f>
        <v>0</v>
      </c>
      <c r="AM333" s="60">
        <v>0</v>
      </c>
      <c r="AN333" s="60">
        <v>0</v>
      </c>
      <c r="AO333" s="60">
        <v>0</v>
      </c>
      <c r="AP333" s="60">
        <f>Table2[[#This Row],[Company Direct Building Through FY20]]+Table2[[#This Row],[Company Direct Building FY20 and After]]</f>
        <v>0</v>
      </c>
      <c r="AQ333" s="60">
        <v>0</v>
      </c>
      <c r="AR333" s="60">
        <v>0</v>
      </c>
      <c r="AS333" s="60">
        <v>0</v>
      </c>
      <c r="AT333" s="60">
        <f>Table2[[#This Row],[Mortgage Recording Tax Through FY20]]+Table2[[#This Row],[Mortgage Recording Tax FY20 and After]]</f>
        <v>0</v>
      </c>
      <c r="AU333" s="60">
        <v>0</v>
      </c>
      <c r="AV333" s="60">
        <v>0</v>
      </c>
      <c r="AW333" s="60">
        <v>0</v>
      </c>
      <c r="AX333" s="60">
        <f>Table2[[#This Row],[Pilot Savings Through FY20]]+Table2[[#This Row],[Pilot Savings FY20 and After]]</f>
        <v>0</v>
      </c>
      <c r="AY333" s="60">
        <v>0</v>
      </c>
      <c r="AZ333" s="60">
        <v>0</v>
      </c>
      <c r="BA333" s="60">
        <v>0</v>
      </c>
      <c r="BB333" s="60">
        <f>Table2[[#This Row],[Mortgage Recording Tax Exemption Through FY20]]+Table2[[#This Row],[Indirect and Induced Land FY20]]</f>
        <v>748.55629999999996</v>
      </c>
      <c r="BC333" s="60">
        <v>748.55629999999996</v>
      </c>
      <c r="BD333" s="60">
        <v>3251.1588000000002</v>
      </c>
      <c r="BE333" s="60">
        <v>10697.500099999999</v>
      </c>
      <c r="BF333" s="60">
        <f>Table2[[#This Row],[Indirect and Induced Land Through FY20]]+Table2[[#This Row],[Indirect and Induced Land FY20 and After]]</f>
        <v>13948.658899999999</v>
      </c>
      <c r="BG333" s="60">
        <v>2653.9722000000002</v>
      </c>
      <c r="BH333" s="60">
        <v>11526.8356</v>
      </c>
      <c r="BI333" s="60">
        <v>37927.508699999998</v>
      </c>
      <c r="BJ333" s="60">
        <f>Table2[[#This Row],[Indirect and Induced Building Through FY20]]+Table2[[#This Row],[Indirect and Induced Building FY20 and After]]</f>
        <v>49454.344299999997</v>
      </c>
      <c r="BK333" s="60">
        <v>3402.5284999999999</v>
      </c>
      <c r="BL333" s="60">
        <v>14777.9944</v>
      </c>
      <c r="BM333" s="60">
        <v>48625.008800000003</v>
      </c>
      <c r="BN333" s="60">
        <f>Table2[[#This Row],[TOTAL Real Property Related Taxes Through FY20]]+Table2[[#This Row],[TOTAL Real Property Related Taxes FY20 and After]]</f>
        <v>63403.003200000006</v>
      </c>
      <c r="BO333" s="60">
        <v>3819.7303999999999</v>
      </c>
      <c r="BP333" s="60">
        <v>16551.547200000001</v>
      </c>
      <c r="BQ333" s="60">
        <v>53540.7961</v>
      </c>
      <c r="BR333" s="60">
        <f>Table2[[#This Row],[Company Direct Through FY20]]+Table2[[#This Row],[Company Direct FY20 and After]]</f>
        <v>70092.343300000008</v>
      </c>
      <c r="BS333" s="60">
        <v>0</v>
      </c>
      <c r="BT333" s="60">
        <v>0</v>
      </c>
      <c r="BU333" s="60">
        <v>0</v>
      </c>
      <c r="BV333" s="60">
        <f>Table2[[#This Row],[Sales Tax Exemption Through FY20]]+Table2[[#This Row],[Sales Tax Exemption FY20 and After]]</f>
        <v>0</v>
      </c>
      <c r="BW333" s="60">
        <v>23.930399999999999</v>
      </c>
      <c r="BX333" s="60">
        <v>90.087699999999998</v>
      </c>
      <c r="BY333" s="60">
        <v>104.9408</v>
      </c>
      <c r="BZ333" s="60">
        <f>Table2[[#This Row],[Energy Tax Savings Through FY20]]+Table2[[#This Row],[Energy Tax Savings FY20 and After]]</f>
        <v>195.02850000000001</v>
      </c>
      <c r="CA333" s="60">
        <v>0</v>
      </c>
      <c r="CB333" s="60">
        <v>0</v>
      </c>
      <c r="CC333" s="60">
        <v>0</v>
      </c>
      <c r="CD333" s="60">
        <f>Table2[[#This Row],[Tax Exempt Bond Savings Through FY20]]+Table2[[#This Row],[Tax Exempt Bond Savings FY20 and After]]</f>
        <v>0</v>
      </c>
      <c r="CE333" s="60">
        <v>3688.8544000000002</v>
      </c>
      <c r="CF333" s="60">
        <v>17647.762999999999</v>
      </c>
      <c r="CG333" s="60">
        <v>56310.682999999997</v>
      </c>
      <c r="CH333" s="60">
        <f>Table2[[#This Row],[Indirect and Induced Through FY20]]+Table2[[#This Row],[Indirect and Induced FY20 and After]]</f>
        <v>73958.445999999996</v>
      </c>
      <c r="CI333" s="60">
        <v>7484.6544000000004</v>
      </c>
      <c r="CJ333" s="60">
        <v>34109.222500000003</v>
      </c>
      <c r="CK333" s="60">
        <v>109746.5383</v>
      </c>
      <c r="CL333" s="60">
        <f>Table2[[#This Row],[TOTAL Income Consumption Use Taxes Through FY20]]+Table2[[#This Row],[TOTAL Income Consumption Use Taxes FY20 and After]]</f>
        <v>143855.76079999999</v>
      </c>
      <c r="CM333" s="60">
        <v>23.930399999999999</v>
      </c>
      <c r="CN333" s="60">
        <v>90.087699999999998</v>
      </c>
      <c r="CO333" s="60">
        <v>104.9408</v>
      </c>
      <c r="CP333" s="60">
        <f>Table2[[#This Row],[Assistance Provided Through FY20]]+Table2[[#This Row],[Assistance Provided FY20 and After]]</f>
        <v>195.02850000000001</v>
      </c>
      <c r="CQ333" s="60">
        <v>0</v>
      </c>
      <c r="CR333" s="60">
        <v>0</v>
      </c>
      <c r="CS333" s="60">
        <v>0</v>
      </c>
      <c r="CT333" s="60">
        <f>Table2[[#This Row],[Recapture Cancellation Reduction Amount Through FY20]]+Table2[[#This Row],[Recapture Cancellation Reduction Amount FY20 and After]]</f>
        <v>0</v>
      </c>
      <c r="CU333" s="60">
        <v>0</v>
      </c>
      <c r="CV333" s="60">
        <v>0</v>
      </c>
      <c r="CW333" s="60">
        <v>0</v>
      </c>
      <c r="CX333" s="60">
        <f>Table2[[#This Row],[Penalty Paid Through FY20]]+Table2[[#This Row],[Penalty Paid FY20 and After]]</f>
        <v>0</v>
      </c>
      <c r="CY333" s="60">
        <v>23.930399999999999</v>
      </c>
      <c r="CZ333" s="60">
        <v>90.087699999999998</v>
      </c>
      <c r="DA333" s="60">
        <v>104.9408</v>
      </c>
      <c r="DB333" s="60">
        <f>Table2[[#This Row],[TOTAL Assistance Net of Recapture Penalties Through FY20]]+Table2[[#This Row],[TOTAL Assistance Net of Recapture Penalties FY20 and After]]</f>
        <v>195.02850000000001</v>
      </c>
      <c r="DC333" s="60">
        <v>3819.7303999999999</v>
      </c>
      <c r="DD333" s="60">
        <v>16551.547200000001</v>
      </c>
      <c r="DE333" s="60">
        <v>53540.7961</v>
      </c>
      <c r="DF333" s="60">
        <f>Table2[[#This Row],[Company Direct Tax Revenue Before Assistance Through FY20]]+Table2[[#This Row],[Company Direct Tax Revenue Before Assistance FY20 and After]]</f>
        <v>70092.343300000008</v>
      </c>
      <c r="DG333" s="60">
        <v>7091.3828999999996</v>
      </c>
      <c r="DH333" s="60">
        <v>32425.757399999999</v>
      </c>
      <c r="DI333" s="60">
        <v>104935.6918</v>
      </c>
      <c r="DJ333" s="60">
        <f>Table2[[#This Row],[Indirect and Induced Tax Revenues FY20 and After]]+Table2[[#This Row],[Indirect and Induced Tax Revenues Through FY20]]</f>
        <v>137361.4492</v>
      </c>
      <c r="DK333" s="60">
        <v>10911.113300000001</v>
      </c>
      <c r="DL333" s="60">
        <v>48977.304600000003</v>
      </c>
      <c r="DM333" s="60">
        <v>158476.48790000001</v>
      </c>
      <c r="DN333" s="60">
        <f>Table2[[#This Row],[TOTAL Tax Revenues Before Assistance FY20 and After]]+Table2[[#This Row],[TOTAL Tax Revenues Before Assistance Through FY20]]</f>
        <v>207453.79250000001</v>
      </c>
      <c r="DO333" s="60">
        <v>10887.1829</v>
      </c>
      <c r="DP333" s="60">
        <v>48887.216899999999</v>
      </c>
      <c r="DQ333" s="60">
        <v>158371.5471</v>
      </c>
      <c r="DR333" s="60">
        <f>Table2[[#This Row],[TOTAL Tax Revenues Net of Assistance Recapture and Penalty Through FY20]]+Table2[[#This Row],[TOTAL Tax Revenues Net of Assistance Recapture and Penalty FY20 and After]]</f>
        <v>207258.764</v>
      </c>
      <c r="DS333" s="60">
        <v>0</v>
      </c>
      <c r="DT333" s="60">
        <v>340.49200000000002</v>
      </c>
      <c r="DU333" s="60">
        <v>0</v>
      </c>
      <c r="DV333" s="60">
        <v>0</v>
      </c>
      <c r="DW333" s="74">
        <v>0</v>
      </c>
      <c r="DX333" s="74">
        <v>0</v>
      </c>
      <c r="DY333" s="74">
        <v>0</v>
      </c>
      <c r="DZ333" s="74">
        <v>1876</v>
      </c>
      <c r="EA333" s="74">
        <v>0</v>
      </c>
      <c r="EB333" s="74">
        <v>0</v>
      </c>
      <c r="EC333" s="74">
        <v>0</v>
      </c>
      <c r="ED333" s="74">
        <v>1876</v>
      </c>
      <c r="EE333" s="74">
        <v>0</v>
      </c>
      <c r="EF333" s="74">
        <v>0</v>
      </c>
      <c r="EG333" s="74">
        <v>0</v>
      </c>
      <c r="EH333" s="74">
        <v>100</v>
      </c>
      <c r="EI333" s="8">
        <f>Table2[[#This Row],[Total Industrial Employees FY20]]+Table2[[#This Row],[Total Restaurant Employees FY20]]+Table2[[#This Row],[Total Retail Employees FY20]]+Table2[[#This Row],[Total Other Employees FY20]]</f>
        <v>1876</v>
      </c>
      <c r="EJ333" s="8">
        <f>Table2[[#This Row],[Number of Industrial Employees Earning More than Living Wage FY20]]+Table2[[#This Row],[Number of Restaurant Employees Earning More than Living Wage FY20]]+Table2[[#This Row],[Number of Retail Employees Earning More than Living Wage FY20]]+Table2[[#This Row],[Number of Other Employees Earning More than Living Wage FY20]]</f>
        <v>1876</v>
      </c>
      <c r="EK333" s="72">
        <f>Table2[[#This Row],[Total Employees Earning More than Living Wage FY20]]/Table2[[#This Row],[Total Jobs FY20]]</f>
        <v>1</v>
      </c>
    </row>
    <row r="334" spans="1:141" x14ac:dyDescent="0.25">
      <c r="A334" s="9">
        <v>93950</v>
      </c>
      <c r="B334" s="11" t="s">
        <v>410</v>
      </c>
      <c r="C334" s="11" t="s">
        <v>863</v>
      </c>
      <c r="D334" s="11" t="s">
        <v>1046</v>
      </c>
      <c r="E334" s="15">
        <v>4</v>
      </c>
      <c r="F334" s="7">
        <v>1503</v>
      </c>
      <c r="G334" s="7">
        <v>57</v>
      </c>
      <c r="H334" s="7">
        <v>16660</v>
      </c>
      <c r="I334" s="7">
        <v>128858</v>
      </c>
      <c r="J334" s="7">
        <v>611110</v>
      </c>
      <c r="K334" s="11" t="s">
        <v>1368</v>
      </c>
      <c r="L334" s="11" t="s">
        <v>1392</v>
      </c>
      <c r="M334" s="11" t="s">
        <v>1393</v>
      </c>
      <c r="N334" s="18">
        <v>35000000</v>
      </c>
      <c r="O334" s="11" t="s">
        <v>1671</v>
      </c>
      <c r="P334" s="8">
        <v>6</v>
      </c>
      <c r="Q334" s="8">
        <v>2</v>
      </c>
      <c r="R334" s="8">
        <v>165</v>
      </c>
      <c r="S334" s="8">
        <v>0</v>
      </c>
      <c r="T334" s="8">
        <v>0</v>
      </c>
      <c r="U334" s="8">
        <v>173</v>
      </c>
      <c r="V334" s="8">
        <v>169</v>
      </c>
      <c r="W334" s="8">
        <v>0</v>
      </c>
      <c r="X334" s="8">
        <v>0</v>
      </c>
      <c r="Y334" s="8">
        <v>82</v>
      </c>
      <c r="Z334" s="8">
        <v>4</v>
      </c>
      <c r="AA334" s="19">
        <v>0</v>
      </c>
      <c r="AB334" s="8">
        <v>0</v>
      </c>
      <c r="AC334" s="8">
        <v>0</v>
      </c>
      <c r="AD334" s="8">
        <v>0</v>
      </c>
      <c r="AE334" s="8">
        <v>0</v>
      </c>
      <c r="AF334" s="8">
        <v>79.76878612716763</v>
      </c>
      <c r="AG334" s="8" t="s">
        <v>1686</v>
      </c>
      <c r="AH334" s="8" t="s">
        <v>1687</v>
      </c>
      <c r="AI334" s="60">
        <v>0</v>
      </c>
      <c r="AJ334" s="60">
        <v>0</v>
      </c>
      <c r="AK334" s="60">
        <v>0</v>
      </c>
      <c r="AL334" s="60">
        <f>Table2[[#This Row],[Company Direct Land Through FY20]]+Table2[[#This Row],[Company Direct Land FY20 and After]]</f>
        <v>0</v>
      </c>
      <c r="AM334" s="60">
        <v>0</v>
      </c>
      <c r="AN334" s="60">
        <v>0</v>
      </c>
      <c r="AO334" s="60">
        <v>0</v>
      </c>
      <c r="AP334" s="60">
        <f>Table2[[#This Row],[Company Direct Building Through FY20]]+Table2[[#This Row],[Company Direct Building FY20 and After]]</f>
        <v>0</v>
      </c>
      <c r="AQ334" s="60">
        <v>0</v>
      </c>
      <c r="AR334" s="60">
        <v>586.04</v>
      </c>
      <c r="AS334" s="60">
        <v>0</v>
      </c>
      <c r="AT334" s="60">
        <f>Table2[[#This Row],[Mortgage Recording Tax Through FY20]]+Table2[[#This Row],[Mortgage Recording Tax FY20 and After]]</f>
        <v>586.04</v>
      </c>
      <c r="AU334" s="60">
        <v>0</v>
      </c>
      <c r="AV334" s="60">
        <v>0</v>
      </c>
      <c r="AW334" s="60">
        <v>0</v>
      </c>
      <c r="AX334" s="60">
        <f>Table2[[#This Row],[Pilot Savings Through FY20]]+Table2[[#This Row],[Pilot Savings FY20 and After]]</f>
        <v>0</v>
      </c>
      <c r="AY334" s="60">
        <v>0</v>
      </c>
      <c r="AZ334" s="60">
        <v>586.04</v>
      </c>
      <c r="BA334" s="60">
        <v>0</v>
      </c>
      <c r="BB334" s="60">
        <f>Table2[[#This Row],[Mortgage Recording Tax Exemption Through FY20]]+Table2[[#This Row],[Indirect and Induced Land FY20]]</f>
        <v>653.77289999999994</v>
      </c>
      <c r="BC334" s="60">
        <v>67.732900000000001</v>
      </c>
      <c r="BD334" s="60">
        <v>506.98250000000002</v>
      </c>
      <c r="BE334" s="60">
        <v>776.73680000000002</v>
      </c>
      <c r="BF334" s="60">
        <f>Table2[[#This Row],[Indirect and Induced Land Through FY20]]+Table2[[#This Row],[Indirect and Induced Land FY20 and After]]</f>
        <v>1283.7193</v>
      </c>
      <c r="BG334" s="60">
        <v>240.14410000000001</v>
      </c>
      <c r="BH334" s="60">
        <v>1797.4830999999999</v>
      </c>
      <c r="BI334" s="60">
        <v>2753.8843000000002</v>
      </c>
      <c r="BJ334" s="60">
        <f>Table2[[#This Row],[Indirect and Induced Building Through FY20]]+Table2[[#This Row],[Indirect and Induced Building FY20 and After]]</f>
        <v>4551.3674000000001</v>
      </c>
      <c r="BK334" s="60">
        <v>307.87700000000001</v>
      </c>
      <c r="BL334" s="60">
        <v>2304.4656</v>
      </c>
      <c r="BM334" s="60">
        <v>3530.6210999999998</v>
      </c>
      <c r="BN334" s="60">
        <f>Table2[[#This Row],[TOTAL Real Property Related Taxes Through FY20]]+Table2[[#This Row],[TOTAL Real Property Related Taxes FY20 and After]]</f>
        <v>5835.0866999999998</v>
      </c>
      <c r="BO334" s="60">
        <v>284.24329999999998</v>
      </c>
      <c r="BP334" s="60">
        <v>2121.2937000000002</v>
      </c>
      <c r="BQ334" s="60">
        <v>3259.5988000000002</v>
      </c>
      <c r="BR334" s="60">
        <f>Table2[[#This Row],[Company Direct Through FY20]]+Table2[[#This Row],[Company Direct FY20 and After]]</f>
        <v>5380.8924999999999</v>
      </c>
      <c r="BS334" s="60">
        <v>0</v>
      </c>
      <c r="BT334" s="60">
        <v>0</v>
      </c>
      <c r="BU334" s="60">
        <v>0</v>
      </c>
      <c r="BV334" s="60">
        <f>Table2[[#This Row],[Sales Tax Exemption Through FY20]]+Table2[[#This Row],[Sales Tax Exemption FY20 and After]]</f>
        <v>0</v>
      </c>
      <c r="BW334" s="60">
        <v>0</v>
      </c>
      <c r="BX334" s="60">
        <v>0</v>
      </c>
      <c r="BY334" s="60">
        <v>0</v>
      </c>
      <c r="BZ334" s="60">
        <f>Table2[[#This Row],[Energy Tax Savings Through FY20]]+Table2[[#This Row],[Energy Tax Savings FY20 and After]]</f>
        <v>0</v>
      </c>
      <c r="CA334" s="60">
        <v>16.6418</v>
      </c>
      <c r="CB334" s="60">
        <v>110.7213</v>
      </c>
      <c r="CC334" s="60">
        <v>136.3092</v>
      </c>
      <c r="CD334" s="60">
        <f>Table2[[#This Row],[Tax Exempt Bond Savings Through FY20]]+Table2[[#This Row],[Tax Exempt Bond Savings FY20 and After]]</f>
        <v>247.03050000000002</v>
      </c>
      <c r="CE334" s="60">
        <v>274.5043</v>
      </c>
      <c r="CF334" s="60">
        <v>2306.8825999999999</v>
      </c>
      <c r="CG334" s="60">
        <v>3147.9159</v>
      </c>
      <c r="CH334" s="60">
        <f>Table2[[#This Row],[Indirect and Induced Through FY20]]+Table2[[#This Row],[Indirect and Induced FY20 and After]]</f>
        <v>5454.7984999999999</v>
      </c>
      <c r="CI334" s="60">
        <v>542.10580000000004</v>
      </c>
      <c r="CJ334" s="60">
        <v>4317.4549999999999</v>
      </c>
      <c r="CK334" s="60">
        <v>6271.2055</v>
      </c>
      <c r="CL334" s="60">
        <f>Table2[[#This Row],[TOTAL Income Consumption Use Taxes Through FY20]]+Table2[[#This Row],[TOTAL Income Consumption Use Taxes FY20 and After]]</f>
        <v>10588.6605</v>
      </c>
      <c r="CM334" s="60">
        <v>16.6418</v>
      </c>
      <c r="CN334" s="60">
        <v>696.76130000000001</v>
      </c>
      <c r="CO334" s="60">
        <v>136.3092</v>
      </c>
      <c r="CP334" s="60">
        <f>Table2[[#This Row],[Assistance Provided Through FY20]]+Table2[[#This Row],[Assistance Provided FY20 and After]]</f>
        <v>833.07050000000004</v>
      </c>
      <c r="CQ334" s="60">
        <v>0</v>
      </c>
      <c r="CR334" s="60">
        <v>0</v>
      </c>
      <c r="CS334" s="60">
        <v>0</v>
      </c>
      <c r="CT334" s="60">
        <f>Table2[[#This Row],[Recapture Cancellation Reduction Amount Through FY20]]+Table2[[#This Row],[Recapture Cancellation Reduction Amount FY20 and After]]</f>
        <v>0</v>
      </c>
      <c r="CU334" s="60">
        <v>0</v>
      </c>
      <c r="CV334" s="60">
        <v>0</v>
      </c>
      <c r="CW334" s="60">
        <v>0</v>
      </c>
      <c r="CX334" s="60">
        <f>Table2[[#This Row],[Penalty Paid Through FY20]]+Table2[[#This Row],[Penalty Paid FY20 and After]]</f>
        <v>0</v>
      </c>
      <c r="CY334" s="60">
        <v>16.6418</v>
      </c>
      <c r="CZ334" s="60">
        <v>696.76130000000001</v>
      </c>
      <c r="DA334" s="60">
        <v>136.3092</v>
      </c>
      <c r="DB334" s="60">
        <f>Table2[[#This Row],[TOTAL Assistance Net of Recapture Penalties Through FY20]]+Table2[[#This Row],[TOTAL Assistance Net of Recapture Penalties FY20 and After]]</f>
        <v>833.07050000000004</v>
      </c>
      <c r="DC334" s="60">
        <v>284.24329999999998</v>
      </c>
      <c r="DD334" s="60">
        <v>2707.3337000000001</v>
      </c>
      <c r="DE334" s="60">
        <v>3259.5988000000002</v>
      </c>
      <c r="DF334" s="60">
        <f>Table2[[#This Row],[Company Direct Tax Revenue Before Assistance Through FY20]]+Table2[[#This Row],[Company Direct Tax Revenue Before Assistance FY20 and After]]</f>
        <v>5966.9325000000008</v>
      </c>
      <c r="DG334" s="60">
        <v>582.38130000000001</v>
      </c>
      <c r="DH334" s="60">
        <v>4611.3482000000004</v>
      </c>
      <c r="DI334" s="60">
        <v>6678.5370000000003</v>
      </c>
      <c r="DJ334" s="60">
        <f>Table2[[#This Row],[Indirect and Induced Tax Revenues FY20 and After]]+Table2[[#This Row],[Indirect and Induced Tax Revenues Through FY20]]</f>
        <v>11289.885200000001</v>
      </c>
      <c r="DK334" s="60">
        <v>866.62459999999999</v>
      </c>
      <c r="DL334" s="60">
        <v>7318.6818999999996</v>
      </c>
      <c r="DM334" s="60">
        <v>9938.1358</v>
      </c>
      <c r="DN334" s="60">
        <f>Table2[[#This Row],[TOTAL Tax Revenues Before Assistance FY20 and After]]+Table2[[#This Row],[TOTAL Tax Revenues Before Assistance Through FY20]]</f>
        <v>17256.8177</v>
      </c>
      <c r="DO334" s="60">
        <v>849.9828</v>
      </c>
      <c r="DP334" s="60">
        <v>6621.9206000000004</v>
      </c>
      <c r="DQ334" s="60">
        <v>9801.8266000000003</v>
      </c>
      <c r="DR334" s="60">
        <f>Table2[[#This Row],[TOTAL Tax Revenues Net of Assistance Recapture and Penalty Through FY20]]+Table2[[#This Row],[TOTAL Tax Revenues Net of Assistance Recapture and Penalty FY20 and After]]</f>
        <v>16423.747200000002</v>
      </c>
      <c r="DS334" s="60">
        <v>0</v>
      </c>
      <c r="DT334" s="60">
        <v>0</v>
      </c>
      <c r="DU334" s="60">
        <v>0</v>
      </c>
      <c r="DV334" s="60">
        <v>0</v>
      </c>
      <c r="DW334" s="74">
        <v>0</v>
      </c>
      <c r="DX334" s="74">
        <v>0</v>
      </c>
      <c r="DY334" s="74">
        <v>0</v>
      </c>
      <c r="DZ334" s="74">
        <v>173</v>
      </c>
      <c r="EA334" s="74">
        <v>0</v>
      </c>
      <c r="EB334" s="74">
        <v>0</v>
      </c>
      <c r="EC334" s="74">
        <v>0</v>
      </c>
      <c r="ED334" s="74">
        <v>173</v>
      </c>
      <c r="EE334" s="74">
        <v>0</v>
      </c>
      <c r="EF334" s="74">
        <v>0</v>
      </c>
      <c r="EG334" s="74">
        <v>0</v>
      </c>
      <c r="EH334" s="74">
        <v>100</v>
      </c>
      <c r="EI334" s="8">
        <f>Table2[[#This Row],[Total Industrial Employees FY20]]+Table2[[#This Row],[Total Restaurant Employees FY20]]+Table2[[#This Row],[Total Retail Employees FY20]]+Table2[[#This Row],[Total Other Employees FY20]]</f>
        <v>173</v>
      </c>
      <c r="EJ334" s="8">
        <f>Table2[[#This Row],[Number of Industrial Employees Earning More than Living Wage FY20]]+Table2[[#This Row],[Number of Restaurant Employees Earning More than Living Wage FY20]]+Table2[[#This Row],[Number of Retail Employees Earning More than Living Wage FY20]]+Table2[[#This Row],[Number of Other Employees Earning More than Living Wage FY20]]</f>
        <v>173</v>
      </c>
      <c r="EK334" s="72">
        <f>Table2[[#This Row],[Total Employees Earning More than Living Wage FY20]]/Table2[[#This Row],[Total Jobs FY20]]</f>
        <v>1</v>
      </c>
    </row>
    <row r="335" spans="1:141" x14ac:dyDescent="0.25">
      <c r="A335" s="9">
        <v>92792</v>
      </c>
      <c r="B335" s="11" t="s">
        <v>253</v>
      </c>
      <c r="C335" s="11" t="s">
        <v>707</v>
      </c>
      <c r="D335" s="11" t="s">
        <v>1045</v>
      </c>
      <c r="E335" s="15">
        <v>26</v>
      </c>
      <c r="F335" s="7">
        <v>283</v>
      </c>
      <c r="G335" s="7">
        <v>1</v>
      </c>
      <c r="H335" s="7">
        <v>95100</v>
      </c>
      <c r="I335" s="7">
        <v>104400</v>
      </c>
      <c r="J335" s="7">
        <v>326121</v>
      </c>
      <c r="K335" s="11" t="s">
        <v>1056</v>
      </c>
      <c r="L335" s="11" t="s">
        <v>1193</v>
      </c>
      <c r="M335" s="11" t="s">
        <v>1194</v>
      </c>
      <c r="N335" s="18">
        <v>7500000</v>
      </c>
      <c r="O335" s="11" t="s">
        <v>1664</v>
      </c>
      <c r="P335" s="8">
        <v>0</v>
      </c>
      <c r="Q335" s="8">
        <v>0</v>
      </c>
      <c r="R335" s="8">
        <v>9</v>
      </c>
      <c r="S335" s="8">
        <v>0</v>
      </c>
      <c r="T335" s="8">
        <v>0</v>
      </c>
      <c r="U335" s="8">
        <v>9</v>
      </c>
      <c r="V335" s="8">
        <v>9</v>
      </c>
      <c r="W335" s="8">
        <v>0</v>
      </c>
      <c r="X335" s="8">
        <v>0</v>
      </c>
      <c r="Y335" s="8">
        <v>0</v>
      </c>
      <c r="Z335" s="8">
        <v>6</v>
      </c>
      <c r="AA335" s="19">
        <v>0</v>
      </c>
      <c r="AB335" s="8">
        <v>0</v>
      </c>
      <c r="AC335" s="8">
        <v>0</v>
      </c>
      <c r="AD335" s="8">
        <v>0</v>
      </c>
      <c r="AE335" s="8">
        <v>0</v>
      </c>
      <c r="AF335" s="8">
        <v>55.555555555555557</v>
      </c>
      <c r="AG335" s="8" t="s">
        <v>1687</v>
      </c>
      <c r="AH335" s="8" t="s">
        <v>1687</v>
      </c>
      <c r="AI335" s="60">
        <v>87.379900000000006</v>
      </c>
      <c r="AJ335" s="60">
        <v>1514.9326000000001</v>
      </c>
      <c r="AK335" s="60">
        <v>292.11559999999997</v>
      </c>
      <c r="AL335" s="60">
        <f>Table2[[#This Row],[Company Direct Land Through FY20]]+Table2[[#This Row],[Company Direct Land FY20 and After]]</f>
        <v>1807.0482000000002</v>
      </c>
      <c r="AM335" s="60">
        <v>162.27699999999999</v>
      </c>
      <c r="AN335" s="60">
        <v>1914.3155999999999</v>
      </c>
      <c r="AO335" s="60">
        <v>542.50139999999999</v>
      </c>
      <c r="AP335" s="60">
        <f>Table2[[#This Row],[Company Direct Building Through FY20]]+Table2[[#This Row],[Company Direct Building FY20 and After]]</f>
        <v>2456.817</v>
      </c>
      <c r="AQ335" s="60">
        <v>0</v>
      </c>
      <c r="AR335" s="60">
        <v>128.82429999999999</v>
      </c>
      <c r="AS335" s="60">
        <v>0</v>
      </c>
      <c r="AT335" s="60">
        <f>Table2[[#This Row],[Mortgage Recording Tax Through FY20]]+Table2[[#This Row],[Mortgage Recording Tax FY20 and After]]</f>
        <v>128.82429999999999</v>
      </c>
      <c r="AU335" s="60">
        <v>0</v>
      </c>
      <c r="AV335" s="60">
        <v>244.47489999999999</v>
      </c>
      <c r="AW335" s="60">
        <v>0</v>
      </c>
      <c r="AX335" s="60">
        <f>Table2[[#This Row],[Pilot Savings Through FY20]]+Table2[[#This Row],[Pilot Savings FY20 and After]]</f>
        <v>244.47489999999999</v>
      </c>
      <c r="AY335" s="60">
        <v>0</v>
      </c>
      <c r="AZ335" s="60">
        <v>128.82429999999999</v>
      </c>
      <c r="BA335" s="60">
        <v>0</v>
      </c>
      <c r="BB335" s="60">
        <f>Table2[[#This Row],[Mortgage Recording Tax Exemption Through FY20]]+Table2[[#This Row],[Indirect and Induced Land FY20]]</f>
        <v>136.98919999999998</v>
      </c>
      <c r="BC335" s="60">
        <v>8.1648999999999994</v>
      </c>
      <c r="BD335" s="60">
        <v>149.8252</v>
      </c>
      <c r="BE335" s="60">
        <v>27.2956</v>
      </c>
      <c r="BF335" s="60">
        <f>Table2[[#This Row],[Indirect and Induced Land Through FY20]]+Table2[[#This Row],[Indirect and Induced Land FY20 and After]]</f>
        <v>177.1208</v>
      </c>
      <c r="BG335" s="60">
        <v>28.9483</v>
      </c>
      <c r="BH335" s="60">
        <v>531.19830000000002</v>
      </c>
      <c r="BI335" s="60">
        <v>96.776300000000006</v>
      </c>
      <c r="BJ335" s="60">
        <f>Table2[[#This Row],[Indirect and Induced Building Through FY20]]+Table2[[#This Row],[Indirect and Induced Building FY20 and After]]</f>
        <v>627.97460000000001</v>
      </c>
      <c r="BK335" s="60">
        <v>286.77010000000001</v>
      </c>
      <c r="BL335" s="60">
        <v>3865.7968000000001</v>
      </c>
      <c r="BM335" s="60">
        <v>958.68889999999999</v>
      </c>
      <c r="BN335" s="60">
        <f>Table2[[#This Row],[TOTAL Real Property Related Taxes Through FY20]]+Table2[[#This Row],[TOTAL Real Property Related Taxes FY20 and After]]</f>
        <v>4824.4857000000002</v>
      </c>
      <c r="BO335" s="60">
        <v>118.5595</v>
      </c>
      <c r="BP335" s="60">
        <v>2187.2285000000002</v>
      </c>
      <c r="BQ335" s="60">
        <v>396.35090000000002</v>
      </c>
      <c r="BR335" s="60">
        <f>Table2[[#This Row],[Company Direct Through FY20]]+Table2[[#This Row],[Company Direct FY20 and After]]</f>
        <v>2583.5794000000001</v>
      </c>
      <c r="BS335" s="60">
        <v>0</v>
      </c>
      <c r="BT335" s="60">
        <v>0</v>
      </c>
      <c r="BU335" s="60">
        <v>0</v>
      </c>
      <c r="BV335" s="60">
        <f>Table2[[#This Row],[Sales Tax Exemption Through FY20]]+Table2[[#This Row],[Sales Tax Exemption FY20 and After]]</f>
        <v>0</v>
      </c>
      <c r="BW335" s="60">
        <v>0</v>
      </c>
      <c r="BX335" s="60">
        <v>2.1604999999999999</v>
      </c>
      <c r="BY335" s="60">
        <v>0</v>
      </c>
      <c r="BZ335" s="60">
        <f>Table2[[#This Row],[Energy Tax Savings Through FY20]]+Table2[[#This Row],[Energy Tax Savings FY20 and After]]</f>
        <v>2.1604999999999999</v>
      </c>
      <c r="CA335" s="60">
        <v>4.9936999999999996</v>
      </c>
      <c r="CB335" s="60">
        <v>66.504599999999996</v>
      </c>
      <c r="CC335" s="60">
        <v>13.1477</v>
      </c>
      <c r="CD335" s="60">
        <f>Table2[[#This Row],[Tax Exempt Bond Savings Through FY20]]+Table2[[#This Row],[Tax Exempt Bond Savings FY20 and After]]</f>
        <v>79.652299999999997</v>
      </c>
      <c r="CE335" s="60">
        <v>36.959200000000003</v>
      </c>
      <c r="CF335" s="60">
        <v>864.14380000000006</v>
      </c>
      <c r="CG335" s="60">
        <v>123.5569</v>
      </c>
      <c r="CH335" s="60">
        <f>Table2[[#This Row],[Indirect and Induced Through FY20]]+Table2[[#This Row],[Indirect and Induced FY20 and After]]</f>
        <v>987.7007000000001</v>
      </c>
      <c r="CI335" s="60">
        <v>150.52500000000001</v>
      </c>
      <c r="CJ335" s="60">
        <v>2982.7071999999998</v>
      </c>
      <c r="CK335" s="60">
        <v>506.76010000000002</v>
      </c>
      <c r="CL335" s="60">
        <f>Table2[[#This Row],[TOTAL Income Consumption Use Taxes Through FY20]]+Table2[[#This Row],[TOTAL Income Consumption Use Taxes FY20 and After]]</f>
        <v>3489.4672999999998</v>
      </c>
      <c r="CM335" s="60">
        <v>4.9936999999999996</v>
      </c>
      <c r="CN335" s="60">
        <v>441.96429999999998</v>
      </c>
      <c r="CO335" s="60">
        <v>13.1477</v>
      </c>
      <c r="CP335" s="60">
        <f>Table2[[#This Row],[Assistance Provided Through FY20]]+Table2[[#This Row],[Assistance Provided FY20 and After]]</f>
        <v>455.11199999999997</v>
      </c>
      <c r="CQ335" s="60">
        <v>0</v>
      </c>
      <c r="CR335" s="60">
        <v>0</v>
      </c>
      <c r="CS335" s="60">
        <v>0</v>
      </c>
      <c r="CT335" s="60">
        <f>Table2[[#This Row],[Recapture Cancellation Reduction Amount Through FY20]]+Table2[[#This Row],[Recapture Cancellation Reduction Amount FY20 and After]]</f>
        <v>0</v>
      </c>
      <c r="CU335" s="60">
        <v>0</v>
      </c>
      <c r="CV335" s="60">
        <v>0</v>
      </c>
      <c r="CW335" s="60">
        <v>0</v>
      </c>
      <c r="CX335" s="60">
        <f>Table2[[#This Row],[Penalty Paid Through FY20]]+Table2[[#This Row],[Penalty Paid FY20 and After]]</f>
        <v>0</v>
      </c>
      <c r="CY335" s="60">
        <v>4.9936999999999996</v>
      </c>
      <c r="CZ335" s="60">
        <v>441.96429999999998</v>
      </c>
      <c r="DA335" s="60">
        <v>13.1477</v>
      </c>
      <c r="DB335" s="60">
        <f>Table2[[#This Row],[TOTAL Assistance Net of Recapture Penalties Through FY20]]+Table2[[#This Row],[TOTAL Assistance Net of Recapture Penalties FY20 and After]]</f>
        <v>455.11199999999997</v>
      </c>
      <c r="DC335" s="60">
        <v>368.21640000000002</v>
      </c>
      <c r="DD335" s="60">
        <v>5745.3010000000004</v>
      </c>
      <c r="DE335" s="60">
        <v>1230.9679000000001</v>
      </c>
      <c r="DF335" s="60">
        <f>Table2[[#This Row],[Company Direct Tax Revenue Before Assistance Through FY20]]+Table2[[#This Row],[Company Direct Tax Revenue Before Assistance FY20 and After]]</f>
        <v>6976.2689000000009</v>
      </c>
      <c r="DG335" s="60">
        <v>74.072400000000002</v>
      </c>
      <c r="DH335" s="60">
        <v>1545.1673000000001</v>
      </c>
      <c r="DI335" s="60">
        <v>247.62880000000001</v>
      </c>
      <c r="DJ335" s="60">
        <f>Table2[[#This Row],[Indirect and Induced Tax Revenues FY20 and After]]+Table2[[#This Row],[Indirect and Induced Tax Revenues Through FY20]]</f>
        <v>1792.7961</v>
      </c>
      <c r="DK335" s="60">
        <v>442.28879999999998</v>
      </c>
      <c r="DL335" s="60">
        <v>7290.4683000000005</v>
      </c>
      <c r="DM335" s="60">
        <v>1478.5967000000001</v>
      </c>
      <c r="DN335" s="60">
        <f>Table2[[#This Row],[TOTAL Tax Revenues Before Assistance FY20 and After]]+Table2[[#This Row],[TOTAL Tax Revenues Before Assistance Through FY20]]</f>
        <v>8769.0650000000005</v>
      </c>
      <c r="DO335" s="60">
        <v>437.29509999999999</v>
      </c>
      <c r="DP335" s="60">
        <v>6848.5039999999999</v>
      </c>
      <c r="DQ335" s="60">
        <v>1465.4490000000001</v>
      </c>
      <c r="DR335" s="60">
        <f>Table2[[#This Row],[TOTAL Tax Revenues Net of Assistance Recapture and Penalty Through FY20]]+Table2[[#This Row],[TOTAL Tax Revenues Net of Assistance Recapture and Penalty FY20 and After]]</f>
        <v>8313.9529999999995</v>
      </c>
      <c r="DS335" s="60">
        <v>0</v>
      </c>
      <c r="DT335" s="60">
        <v>0</v>
      </c>
      <c r="DU335" s="60">
        <v>0</v>
      </c>
      <c r="DV335" s="60">
        <v>0</v>
      </c>
      <c r="DW335" s="74">
        <v>9</v>
      </c>
      <c r="DX335" s="74">
        <v>0</v>
      </c>
      <c r="DY335" s="74">
        <v>0</v>
      </c>
      <c r="DZ335" s="74">
        <v>0</v>
      </c>
      <c r="EA335" s="74">
        <v>9</v>
      </c>
      <c r="EB335" s="74">
        <v>0</v>
      </c>
      <c r="EC335" s="74">
        <v>0</v>
      </c>
      <c r="ED335" s="74">
        <v>0</v>
      </c>
      <c r="EE335" s="74">
        <v>100</v>
      </c>
      <c r="EF335" s="74">
        <v>0</v>
      </c>
      <c r="EG335" s="74">
        <v>0</v>
      </c>
      <c r="EH335" s="74">
        <v>0</v>
      </c>
      <c r="EI335" s="8">
        <f>Table2[[#This Row],[Total Industrial Employees FY20]]+Table2[[#This Row],[Total Restaurant Employees FY20]]+Table2[[#This Row],[Total Retail Employees FY20]]+Table2[[#This Row],[Total Other Employees FY20]]</f>
        <v>9</v>
      </c>
      <c r="EJ335" s="8">
        <f>Table2[[#This Row],[Number of Industrial Employees Earning More than Living Wage FY20]]+Table2[[#This Row],[Number of Restaurant Employees Earning More than Living Wage FY20]]+Table2[[#This Row],[Number of Retail Employees Earning More than Living Wage FY20]]+Table2[[#This Row],[Number of Other Employees Earning More than Living Wage FY20]]</f>
        <v>9</v>
      </c>
      <c r="EK335" s="72">
        <f>Table2[[#This Row],[Total Employees Earning More than Living Wage FY20]]/Table2[[#This Row],[Total Jobs FY20]]</f>
        <v>1</v>
      </c>
    </row>
    <row r="336" spans="1:141" x14ac:dyDescent="0.25">
      <c r="A336" s="9">
        <v>93359</v>
      </c>
      <c r="B336" s="11" t="s">
        <v>341</v>
      </c>
      <c r="C336" s="11" t="s">
        <v>794</v>
      </c>
      <c r="D336" s="11" t="s">
        <v>1044</v>
      </c>
      <c r="E336" s="15">
        <v>42</v>
      </c>
      <c r="F336" s="7">
        <v>4500</v>
      </c>
      <c r="G336" s="7">
        <v>24</v>
      </c>
      <c r="H336" s="7">
        <v>10000</v>
      </c>
      <c r="I336" s="7">
        <v>10000</v>
      </c>
      <c r="J336" s="7">
        <v>331111</v>
      </c>
      <c r="K336" s="11" t="s">
        <v>1048</v>
      </c>
      <c r="L336" s="11" t="s">
        <v>1304</v>
      </c>
      <c r="M336" s="11" t="s">
        <v>1278</v>
      </c>
      <c r="N336" s="18">
        <v>2100000</v>
      </c>
      <c r="O336" s="11" t="s">
        <v>1658</v>
      </c>
      <c r="P336" s="8">
        <v>0</v>
      </c>
      <c r="Q336" s="8">
        <v>0</v>
      </c>
      <c r="R336" s="8">
        <v>0</v>
      </c>
      <c r="S336" s="8">
        <v>0</v>
      </c>
      <c r="T336" s="8">
        <v>0</v>
      </c>
      <c r="U336" s="8">
        <v>0</v>
      </c>
      <c r="V336" s="8">
        <v>0</v>
      </c>
      <c r="W336" s="8">
        <v>0</v>
      </c>
      <c r="X336" s="8">
        <v>0</v>
      </c>
      <c r="Y336" s="8">
        <v>0</v>
      </c>
      <c r="Z336" s="8">
        <v>13</v>
      </c>
      <c r="AA336" s="19">
        <v>0</v>
      </c>
      <c r="AB336" s="8">
        <v>0</v>
      </c>
      <c r="AC336" s="8">
        <v>0</v>
      </c>
      <c r="AD336" s="8">
        <v>0</v>
      </c>
      <c r="AE336" s="8">
        <v>0</v>
      </c>
      <c r="AF336" s="8">
        <v>0</v>
      </c>
      <c r="AG336" s="8" t="s">
        <v>1687</v>
      </c>
      <c r="AH336" s="8" t="s">
        <v>1687</v>
      </c>
      <c r="AI336" s="60">
        <v>8.8829999999999991</v>
      </c>
      <c r="AJ336" s="60">
        <v>80.514700000000005</v>
      </c>
      <c r="AK336" s="60">
        <v>52.732700000000001</v>
      </c>
      <c r="AL336" s="60">
        <f>Table2[[#This Row],[Company Direct Land Through FY20]]+Table2[[#This Row],[Company Direct Land FY20 and After]]</f>
        <v>133.2474</v>
      </c>
      <c r="AM336" s="60">
        <v>30.779599999999999</v>
      </c>
      <c r="AN336" s="60">
        <v>150.54740000000001</v>
      </c>
      <c r="AO336" s="60">
        <v>182.7182</v>
      </c>
      <c r="AP336" s="60">
        <f>Table2[[#This Row],[Company Direct Building Through FY20]]+Table2[[#This Row],[Company Direct Building FY20 and After]]</f>
        <v>333.26560000000001</v>
      </c>
      <c r="AQ336" s="60">
        <v>0</v>
      </c>
      <c r="AR336" s="60">
        <v>28.4574</v>
      </c>
      <c r="AS336" s="60">
        <v>0</v>
      </c>
      <c r="AT336" s="60">
        <f>Table2[[#This Row],[Mortgage Recording Tax Through FY20]]+Table2[[#This Row],[Mortgage Recording Tax FY20 and After]]</f>
        <v>28.4574</v>
      </c>
      <c r="AU336" s="60">
        <v>28.855599999999999</v>
      </c>
      <c r="AV336" s="60">
        <v>141.6917</v>
      </c>
      <c r="AW336" s="60">
        <v>171.2962</v>
      </c>
      <c r="AX336" s="60">
        <f>Table2[[#This Row],[Pilot Savings Through FY20]]+Table2[[#This Row],[Pilot Savings FY20 and After]]</f>
        <v>312.98789999999997</v>
      </c>
      <c r="AY336" s="60">
        <v>0</v>
      </c>
      <c r="AZ336" s="60">
        <v>28.4574</v>
      </c>
      <c r="BA336" s="60">
        <v>0</v>
      </c>
      <c r="BB336" s="60">
        <f>Table2[[#This Row],[Mortgage Recording Tax Exemption Through FY20]]+Table2[[#This Row],[Indirect and Induced Land FY20]]</f>
        <v>28.4574</v>
      </c>
      <c r="BC336" s="60">
        <v>0</v>
      </c>
      <c r="BD336" s="60">
        <v>95.014600000000002</v>
      </c>
      <c r="BE336" s="60">
        <v>0</v>
      </c>
      <c r="BF336" s="60">
        <f>Table2[[#This Row],[Indirect and Induced Land Through FY20]]+Table2[[#This Row],[Indirect and Induced Land FY20 and After]]</f>
        <v>95.014600000000002</v>
      </c>
      <c r="BG336" s="60">
        <v>0</v>
      </c>
      <c r="BH336" s="60">
        <v>336.87</v>
      </c>
      <c r="BI336" s="60">
        <v>0</v>
      </c>
      <c r="BJ336" s="60">
        <f>Table2[[#This Row],[Indirect and Induced Building Through FY20]]+Table2[[#This Row],[Indirect and Induced Building FY20 and After]]</f>
        <v>336.87</v>
      </c>
      <c r="BK336" s="60">
        <v>10.807</v>
      </c>
      <c r="BL336" s="60">
        <v>521.255</v>
      </c>
      <c r="BM336" s="60">
        <v>64.154700000000005</v>
      </c>
      <c r="BN336" s="60">
        <f>Table2[[#This Row],[TOTAL Real Property Related Taxes Through FY20]]+Table2[[#This Row],[TOTAL Real Property Related Taxes FY20 and After]]</f>
        <v>585.40970000000004</v>
      </c>
      <c r="BO336" s="60">
        <v>0</v>
      </c>
      <c r="BP336" s="60">
        <v>1597.7534000000001</v>
      </c>
      <c r="BQ336" s="60">
        <v>0</v>
      </c>
      <c r="BR336" s="60">
        <f>Table2[[#This Row],[Company Direct Through FY20]]+Table2[[#This Row],[Company Direct FY20 and After]]</f>
        <v>1597.7534000000001</v>
      </c>
      <c r="BS336" s="60">
        <v>0</v>
      </c>
      <c r="BT336" s="60">
        <v>0</v>
      </c>
      <c r="BU336" s="60">
        <v>0</v>
      </c>
      <c r="BV336" s="60">
        <f>Table2[[#This Row],[Sales Tax Exemption Through FY20]]+Table2[[#This Row],[Sales Tax Exemption FY20 and After]]</f>
        <v>0</v>
      </c>
      <c r="BW336" s="60">
        <v>0</v>
      </c>
      <c r="BX336" s="60">
        <v>0</v>
      </c>
      <c r="BY336" s="60">
        <v>0</v>
      </c>
      <c r="BZ336" s="60">
        <f>Table2[[#This Row],[Energy Tax Savings Through FY20]]+Table2[[#This Row],[Energy Tax Savings FY20 and After]]</f>
        <v>0</v>
      </c>
      <c r="CA336" s="60">
        <v>0</v>
      </c>
      <c r="CB336" s="60">
        <v>0</v>
      </c>
      <c r="CC336" s="60">
        <v>0</v>
      </c>
      <c r="CD336" s="60">
        <f>Table2[[#This Row],[Tax Exempt Bond Savings Through FY20]]+Table2[[#This Row],[Tax Exempt Bond Savings FY20 and After]]</f>
        <v>0</v>
      </c>
      <c r="CE336" s="60">
        <v>0</v>
      </c>
      <c r="CF336" s="60">
        <v>577.89189999999996</v>
      </c>
      <c r="CG336" s="60">
        <v>0</v>
      </c>
      <c r="CH336" s="60">
        <f>Table2[[#This Row],[Indirect and Induced Through FY20]]+Table2[[#This Row],[Indirect and Induced FY20 and After]]</f>
        <v>577.89189999999996</v>
      </c>
      <c r="CI336" s="60">
        <v>0</v>
      </c>
      <c r="CJ336" s="60">
        <v>2175.6453000000001</v>
      </c>
      <c r="CK336" s="60">
        <v>0</v>
      </c>
      <c r="CL336" s="60">
        <f>Table2[[#This Row],[TOTAL Income Consumption Use Taxes Through FY20]]+Table2[[#This Row],[TOTAL Income Consumption Use Taxes FY20 and After]]</f>
        <v>2175.6453000000001</v>
      </c>
      <c r="CM336" s="60">
        <v>28.855599999999999</v>
      </c>
      <c r="CN336" s="60">
        <v>170.1491</v>
      </c>
      <c r="CO336" s="60">
        <v>171.2962</v>
      </c>
      <c r="CP336" s="60">
        <f>Table2[[#This Row],[Assistance Provided Through FY20]]+Table2[[#This Row],[Assistance Provided FY20 and After]]</f>
        <v>341.44529999999997</v>
      </c>
      <c r="CQ336" s="60">
        <v>0</v>
      </c>
      <c r="CR336" s="60">
        <v>0</v>
      </c>
      <c r="CS336" s="60">
        <v>0</v>
      </c>
      <c r="CT336" s="60">
        <f>Table2[[#This Row],[Recapture Cancellation Reduction Amount Through FY20]]+Table2[[#This Row],[Recapture Cancellation Reduction Amount FY20 and After]]</f>
        <v>0</v>
      </c>
      <c r="CU336" s="60">
        <v>0</v>
      </c>
      <c r="CV336" s="60">
        <v>0</v>
      </c>
      <c r="CW336" s="60">
        <v>0</v>
      </c>
      <c r="CX336" s="60">
        <f>Table2[[#This Row],[Penalty Paid Through FY20]]+Table2[[#This Row],[Penalty Paid FY20 and After]]</f>
        <v>0</v>
      </c>
      <c r="CY336" s="60">
        <v>28.855599999999999</v>
      </c>
      <c r="CZ336" s="60">
        <v>170.1491</v>
      </c>
      <c r="DA336" s="60">
        <v>171.2962</v>
      </c>
      <c r="DB336" s="60">
        <f>Table2[[#This Row],[TOTAL Assistance Net of Recapture Penalties Through FY20]]+Table2[[#This Row],[TOTAL Assistance Net of Recapture Penalties FY20 and After]]</f>
        <v>341.44529999999997</v>
      </c>
      <c r="DC336" s="60">
        <v>39.662599999999998</v>
      </c>
      <c r="DD336" s="60">
        <v>1857.2728999999999</v>
      </c>
      <c r="DE336" s="60">
        <v>235.45089999999999</v>
      </c>
      <c r="DF336" s="60">
        <f>Table2[[#This Row],[Company Direct Tax Revenue Before Assistance Through FY20]]+Table2[[#This Row],[Company Direct Tax Revenue Before Assistance FY20 and After]]</f>
        <v>2092.7237999999998</v>
      </c>
      <c r="DG336" s="60">
        <v>0</v>
      </c>
      <c r="DH336" s="60">
        <v>1009.7765000000001</v>
      </c>
      <c r="DI336" s="60">
        <v>0</v>
      </c>
      <c r="DJ336" s="60">
        <f>Table2[[#This Row],[Indirect and Induced Tax Revenues FY20 and After]]+Table2[[#This Row],[Indirect and Induced Tax Revenues Through FY20]]</f>
        <v>1009.7765000000001</v>
      </c>
      <c r="DK336" s="60">
        <v>39.662599999999998</v>
      </c>
      <c r="DL336" s="60">
        <v>2867.0493999999999</v>
      </c>
      <c r="DM336" s="60">
        <v>235.45089999999999</v>
      </c>
      <c r="DN336" s="60">
        <f>Table2[[#This Row],[TOTAL Tax Revenues Before Assistance FY20 and After]]+Table2[[#This Row],[TOTAL Tax Revenues Before Assistance Through FY20]]</f>
        <v>3102.5002999999997</v>
      </c>
      <c r="DO336" s="60">
        <v>10.807</v>
      </c>
      <c r="DP336" s="60">
        <v>2696.9002999999998</v>
      </c>
      <c r="DQ336" s="60">
        <v>64.154700000000005</v>
      </c>
      <c r="DR336" s="60">
        <f>Table2[[#This Row],[TOTAL Tax Revenues Net of Assistance Recapture and Penalty Through FY20]]+Table2[[#This Row],[TOTAL Tax Revenues Net of Assistance Recapture and Penalty FY20 and After]]</f>
        <v>2761.0549999999998</v>
      </c>
      <c r="DS336" s="60">
        <v>0</v>
      </c>
      <c r="DT336" s="60">
        <v>0</v>
      </c>
      <c r="DU336" s="60">
        <v>0</v>
      </c>
      <c r="DV336" s="60">
        <v>0</v>
      </c>
      <c r="DW336" s="74">
        <v>0</v>
      </c>
      <c r="DX336" s="74">
        <v>0</v>
      </c>
      <c r="DY336" s="74">
        <v>0</v>
      </c>
      <c r="DZ336" s="74">
        <v>0</v>
      </c>
      <c r="EA336" s="74">
        <v>0</v>
      </c>
      <c r="EB336" s="74">
        <v>0</v>
      </c>
      <c r="EC336" s="74">
        <v>0</v>
      </c>
      <c r="ED336" s="74">
        <v>0</v>
      </c>
      <c r="EE336" s="74">
        <v>0</v>
      </c>
      <c r="EF336" s="74">
        <v>0</v>
      </c>
      <c r="EG336" s="74">
        <v>0</v>
      </c>
      <c r="EH336" s="74">
        <v>0</v>
      </c>
      <c r="EI336" s="8">
        <f>Table2[[#This Row],[Total Industrial Employees FY20]]+Table2[[#This Row],[Total Restaurant Employees FY20]]+Table2[[#This Row],[Total Retail Employees FY20]]+Table2[[#This Row],[Total Other Employees FY20]]</f>
        <v>0</v>
      </c>
      <c r="EJ336" s="8">
        <f>Table2[[#This Row],[Number of Industrial Employees Earning More than Living Wage FY20]]+Table2[[#This Row],[Number of Restaurant Employees Earning More than Living Wage FY20]]+Table2[[#This Row],[Number of Retail Employees Earning More than Living Wage FY20]]+Table2[[#This Row],[Number of Other Employees Earning More than Living Wage FY20]]</f>
        <v>0</v>
      </c>
      <c r="EK336" s="72">
        <v>0</v>
      </c>
    </row>
    <row r="337" spans="1:141" x14ac:dyDescent="0.25">
      <c r="A337" s="9">
        <v>94148</v>
      </c>
      <c r="B337" s="11" t="s">
        <v>546</v>
      </c>
      <c r="C337" s="11" t="s">
        <v>994</v>
      </c>
      <c r="D337" s="11" t="s">
        <v>1047</v>
      </c>
      <c r="E337" s="15">
        <v>49</v>
      </c>
      <c r="F337" s="7">
        <v>1123</v>
      </c>
      <c r="G337" s="7">
        <v>34</v>
      </c>
      <c r="H337" s="7">
        <v>13000</v>
      </c>
      <c r="I337" s="7">
        <v>10134</v>
      </c>
      <c r="J337" s="7">
        <v>311710</v>
      </c>
      <c r="K337" s="11" t="s">
        <v>1048</v>
      </c>
      <c r="L337" s="11" t="s">
        <v>1583</v>
      </c>
      <c r="M337" s="11" t="s">
        <v>1400</v>
      </c>
      <c r="N337" s="18">
        <v>2477000</v>
      </c>
      <c r="O337" s="11" t="s">
        <v>1658</v>
      </c>
      <c r="P337" s="8">
        <v>2</v>
      </c>
      <c r="Q337" s="8">
        <v>0</v>
      </c>
      <c r="R337" s="8">
        <v>5</v>
      </c>
      <c r="S337" s="8">
        <v>0</v>
      </c>
      <c r="T337" s="8">
        <v>0</v>
      </c>
      <c r="U337" s="8">
        <v>7</v>
      </c>
      <c r="V337" s="8">
        <v>6</v>
      </c>
      <c r="W337" s="8">
        <v>0</v>
      </c>
      <c r="X337" s="8">
        <v>0</v>
      </c>
      <c r="Y337" s="8">
        <v>10</v>
      </c>
      <c r="Z337" s="8">
        <v>6</v>
      </c>
      <c r="AA337" s="19">
        <v>0</v>
      </c>
      <c r="AB337" s="8">
        <v>0</v>
      </c>
      <c r="AC337" s="8">
        <v>0</v>
      </c>
      <c r="AD337" s="8">
        <v>0</v>
      </c>
      <c r="AE337" s="8">
        <v>0</v>
      </c>
      <c r="AF337" s="8">
        <v>100</v>
      </c>
      <c r="AG337" s="8" t="s">
        <v>1687</v>
      </c>
      <c r="AH337" s="8" t="s">
        <v>1687</v>
      </c>
      <c r="AI337" s="60">
        <v>12.2974</v>
      </c>
      <c r="AJ337" s="60">
        <v>24.355</v>
      </c>
      <c r="AK337" s="60">
        <v>185.68270000000001</v>
      </c>
      <c r="AL337" s="60">
        <f>Table2[[#This Row],[Company Direct Land Through FY20]]+Table2[[#This Row],[Company Direct Land FY20 and After]]</f>
        <v>210.0377</v>
      </c>
      <c r="AM337" s="60">
        <v>22.838100000000001</v>
      </c>
      <c r="AN337" s="60">
        <v>48.893500000000003</v>
      </c>
      <c r="AO337" s="60">
        <v>344.84019999999998</v>
      </c>
      <c r="AP337" s="60">
        <f>Table2[[#This Row],[Company Direct Building Through FY20]]+Table2[[#This Row],[Company Direct Building FY20 and After]]</f>
        <v>393.7337</v>
      </c>
      <c r="AQ337" s="60">
        <v>0</v>
      </c>
      <c r="AR337" s="60">
        <v>19.710599999999999</v>
      </c>
      <c r="AS337" s="60">
        <v>0</v>
      </c>
      <c r="AT337" s="60">
        <f>Table2[[#This Row],[Mortgage Recording Tax Through FY20]]+Table2[[#This Row],[Mortgage Recording Tax FY20 and After]]</f>
        <v>19.710599999999999</v>
      </c>
      <c r="AU337" s="60">
        <v>17.724399999999999</v>
      </c>
      <c r="AV337" s="60">
        <v>28.151</v>
      </c>
      <c r="AW337" s="60">
        <v>267.62779999999998</v>
      </c>
      <c r="AX337" s="60">
        <f>Table2[[#This Row],[Pilot Savings Through FY20]]+Table2[[#This Row],[Pilot Savings FY20 and After]]</f>
        <v>295.77879999999999</v>
      </c>
      <c r="AY337" s="60">
        <v>0</v>
      </c>
      <c r="AZ337" s="60">
        <v>19.710599999999999</v>
      </c>
      <c r="BA337" s="60">
        <v>0</v>
      </c>
      <c r="BB337" s="60">
        <f>Table2[[#This Row],[Mortgage Recording Tax Exemption Through FY20]]+Table2[[#This Row],[Indirect and Induced Land FY20]]</f>
        <v>23.616699999999998</v>
      </c>
      <c r="BC337" s="60">
        <v>3.9060999999999999</v>
      </c>
      <c r="BD337" s="60">
        <v>14.0464</v>
      </c>
      <c r="BE337" s="60">
        <v>58.9803</v>
      </c>
      <c r="BF337" s="60">
        <f>Table2[[#This Row],[Indirect and Induced Land Through FY20]]+Table2[[#This Row],[Indirect and Induced Land FY20 and After]]</f>
        <v>73.026700000000005</v>
      </c>
      <c r="BG337" s="60">
        <v>13.8489</v>
      </c>
      <c r="BH337" s="60">
        <v>49.800899999999999</v>
      </c>
      <c r="BI337" s="60">
        <v>209.10839999999999</v>
      </c>
      <c r="BJ337" s="60">
        <f>Table2[[#This Row],[Indirect and Induced Building Through FY20]]+Table2[[#This Row],[Indirect and Induced Building FY20 and After]]</f>
        <v>258.90929999999997</v>
      </c>
      <c r="BK337" s="60">
        <v>35.1661</v>
      </c>
      <c r="BL337" s="60">
        <v>108.9448</v>
      </c>
      <c r="BM337" s="60">
        <v>530.98379999999997</v>
      </c>
      <c r="BN337" s="60">
        <f>Table2[[#This Row],[TOTAL Real Property Related Taxes Through FY20]]+Table2[[#This Row],[TOTAL Real Property Related Taxes FY20 and After]]</f>
        <v>639.92859999999996</v>
      </c>
      <c r="BO337" s="60">
        <v>73.809799999999996</v>
      </c>
      <c r="BP337" s="60">
        <v>277.27800000000002</v>
      </c>
      <c r="BQ337" s="60">
        <v>1114.4763</v>
      </c>
      <c r="BR337" s="60">
        <f>Table2[[#This Row],[Company Direct Through FY20]]+Table2[[#This Row],[Company Direct FY20 and After]]</f>
        <v>1391.7543000000001</v>
      </c>
      <c r="BS337" s="60">
        <v>0</v>
      </c>
      <c r="BT337" s="60">
        <v>0</v>
      </c>
      <c r="BU337" s="60">
        <v>0</v>
      </c>
      <c r="BV337" s="60">
        <f>Table2[[#This Row],[Sales Tax Exemption Through FY20]]+Table2[[#This Row],[Sales Tax Exemption FY20 and After]]</f>
        <v>0</v>
      </c>
      <c r="BW337" s="60">
        <v>0</v>
      </c>
      <c r="BX337" s="60">
        <v>0</v>
      </c>
      <c r="BY337" s="60">
        <v>0</v>
      </c>
      <c r="BZ337" s="60">
        <f>Table2[[#This Row],[Energy Tax Savings Through FY20]]+Table2[[#This Row],[Energy Tax Savings FY20 and After]]</f>
        <v>0</v>
      </c>
      <c r="CA337" s="60">
        <v>0</v>
      </c>
      <c r="CB337" s="60">
        <v>0</v>
      </c>
      <c r="CC337" s="60">
        <v>0</v>
      </c>
      <c r="CD337" s="60">
        <f>Table2[[#This Row],[Tax Exempt Bond Savings Through FY20]]+Table2[[#This Row],[Tax Exempt Bond Savings FY20 and After]]</f>
        <v>0</v>
      </c>
      <c r="CE337" s="60">
        <v>19.336200000000002</v>
      </c>
      <c r="CF337" s="60">
        <v>73.128600000000006</v>
      </c>
      <c r="CG337" s="60">
        <v>291.96449999999999</v>
      </c>
      <c r="CH337" s="60">
        <f>Table2[[#This Row],[Indirect and Induced Through FY20]]+Table2[[#This Row],[Indirect and Induced FY20 and After]]</f>
        <v>365.09309999999999</v>
      </c>
      <c r="CI337" s="60">
        <v>93.146000000000001</v>
      </c>
      <c r="CJ337" s="60">
        <v>350.40660000000003</v>
      </c>
      <c r="CK337" s="60">
        <v>1406.4408000000001</v>
      </c>
      <c r="CL337" s="60">
        <f>Table2[[#This Row],[TOTAL Income Consumption Use Taxes Through FY20]]+Table2[[#This Row],[TOTAL Income Consumption Use Taxes FY20 and After]]</f>
        <v>1756.8474000000001</v>
      </c>
      <c r="CM337" s="60">
        <v>17.724399999999999</v>
      </c>
      <c r="CN337" s="60">
        <v>47.861600000000003</v>
      </c>
      <c r="CO337" s="60">
        <v>267.62779999999998</v>
      </c>
      <c r="CP337" s="60">
        <f>Table2[[#This Row],[Assistance Provided Through FY20]]+Table2[[#This Row],[Assistance Provided FY20 and After]]</f>
        <v>315.48939999999999</v>
      </c>
      <c r="CQ337" s="60">
        <v>0</v>
      </c>
      <c r="CR337" s="60">
        <v>0</v>
      </c>
      <c r="CS337" s="60">
        <v>0</v>
      </c>
      <c r="CT337" s="60">
        <f>Table2[[#This Row],[Recapture Cancellation Reduction Amount Through FY20]]+Table2[[#This Row],[Recapture Cancellation Reduction Amount FY20 and After]]</f>
        <v>0</v>
      </c>
      <c r="CU337" s="60">
        <v>0</v>
      </c>
      <c r="CV337" s="60">
        <v>0</v>
      </c>
      <c r="CW337" s="60">
        <v>0</v>
      </c>
      <c r="CX337" s="60">
        <f>Table2[[#This Row],[Penalty Paid Through FY20]]+Table2[[#This Row],[Penalty Paid FY20 and After]]</f>
        <v>0</v>
      </c>
      <c r="CY337" s="60">
        <v>17.724399999999999</v>
      </c>
      <c r="CZ337" s="60">
        <v>47.861600000000003</v>
      </c>
      <c r="DA337" s="60">
        <v>267.62779999999998</v>
      </c>
      <c r="DB337" s="60">
        <f>Table2[[#This Row],[TOTAL Assistance Net of Recapture Penalties Through FY20]]+Table2[[#This Row],[TOTAL Assistance Net of Recapture Penalties FY20 and After]]</f>
        <v>315.48939999999999</v>
      </c>
      <c r="DC337" s="60">
        <v>108.9453</v>
      </c>
      <c r="DD337" s="60">
        <v>370.2371</v>
      </c>
      <c r="DE337" s="60">
        <v>1644.9992</v>
      </c>
      <c r="DF337" s="60">
        <f>Table2[[#This Row],[Company Direct Tax Revenue Before Assistance Through FY20]]+Table2[[#This Row],[Company Direct Tax Revenue Before Assistance FY20 and After]]</f>
        <v>2015.2363</v>
      </c>
      <c r="DG337" s="60">
        <v>37.091200000000001</v>
      </c>
      <c r="DH337" s="60">
        <v>136.9759</v>
      </c>
      <c r="DI337" s="60">
        <v>560.05319999999995</v>
      </c>
      <c r="DJ337" s="60">
        <f>Table2[[#This Row],[Indirect and Induced Tax Revenues FY20 and After]]+Table2[[#This Row],[Indirect and Induced Tax Revenues Through FY20]]</f>
        <v>697.02909999999997</v>
      </c>
      <c r="DK337" s="60">
        <v>146.03649999999999</v>
      </c>
      <c r="DL337" s="60">
        <v>507.21300000000002</v>
      </c>
      <c r="DM337" s="60">
        <v>2205.0524</v>
      </c>
      <c r="DN337" s="60">
        <f>Table2[[#This Row],[TOTAL Tax Revenues Before Assistance FY20 and After]]+Table2[[#This Row],[TOTAL Tax Revenues Before Assistance Through FY20]]</f>
        <v>2712.2654000000002</v>
      </c>
      <c r="DO337" s="60">
        <v>128.31209999999999</v>
      </c>
      <c r="DP337" s="60">
        <v>459.35140000000001</v>
      </c>
      <c r="DQ337" s="60">
        <v>1937.4246000000001</v>
      </c>
      <c r="DR337" s="60">
        <f>Table2[[#This Row],[TOTAL Tax Revenues Net of Assistance Recapture and Penalty Through FY20]]+Table2[[#This Row],[TOTAL Tax Revenues Net of Assistance Recapture and Penalty FY20 and After]]</f>
        <v>2396.7759999999998</v>
      </c>
      <c r="DS337" s="60">
        <v>0</v>
      </c>
      <c r="DT337" s="60">
        <v>0</v>
      </c>
      <c r="DU337" s="60">
        <v>0</v>
      </c>
      <c r="DV337" s="60">
        <v>0</v>
      </c>
      <c r="DW337" s="74">
        <v>0</v>
      </c>
      <c r="DX337" s="74">
        <v>0</v>
      </c>
      <c r="DY337" s="74">
        <v>2</v>
      </c>
      <c r="DZ337" s="74">
        <v>5</v>
      </c>
      <c r="EA337" s="74">
        <v>0</v>
      </c>
      <c r="EB337" s="74">
        <v>0</v>
      </c>
      <c r="EC337" s="74">
        <v>2</v>
      </c>
      <c r="ED337" s="74">
        <v>5</v>
      </c>
      <c r="EE337" s="74">
        <v>0</v>
      </c>
      <c r="EF337" s="74">
        <v>0</v>
      </c>
      <c r="EG337" s="74">
        <v>100</v>
      </c>
      <c r="EH337" s="74">
        <v>100</v>
      </c>
      <c r="EI337" s="8">
        <f>Table2[[#This Row],[Total Industrial Employees FY20]]+Table2[[#This Row],[Total Restaurant Employees FY20]]+Table2[[#This Row],[Total Retail Employees FY20]]+Table2[[#This Row],[Total Other Employees FY20]]</f>
        <v>7</v>
      </c>
      <c r="EJ337" s="8">
        <f>Table2[[#This Row],[Number of Industrial Employees Earning More than Living Wage FY20]]+Table2[[#This Row],[Number of Restaurant Employees Earning More than Living Wage FY20]]+Table2[[#This Row],[Number of Retail Employees Earning More than Living Wage FY20]]+Table2[[#This Row],[Number of Other Employees Earning More than Living Wage FY20]]</f>
        <v>7</v>
      </c>
      <c r="EK337" s="72">
        <f>Table2[[#This Row],[Total Employees Earning More than Living Wage FY20]]/Table2[[#This Row],[Total Jobs FY20]]</f>
        <v>1</v>
      </c>
    </row>
    <row r="338" spans="1:141" x14ac:dyDescent="0.25">
      <c r="A338" s="9">
        <v>94105</v>
      </c>
      <c r="B338" s="11" t="s">
        <v>509</v>
      </c>
      <c r="C338" s="11" t="s">
        <v>958</v>
      </c>
      <c r="D338" s="11" t="s">
        <v>1044</v>
      </c>
      <c r="E338" s="15">
        <v>33</v>
      </c>
      <c r="F338" s="7">
        <v>2230</v>
      </c>
      <c r="G338" s="7">
        <v>4</v>
      </c>
      <c r="H338" s="7">
        <v>21540</v>
      </c>
      <c r="I338" s="7">
        <v>39801</v>
      </c>
      <c r="J338" s="7">
        <v>621111</v>
      </c>
      <c r="K338" s="11" t="s">
        <v>1097</v>
      </c>
      <c r="L338" s="11" t="s">
        <v>1534</v>
      </c>
      <c r="M338" s="11" t="s">
        <v>1535</v>
      </c>
      <c r="N338" s="18">
        <v>5000000</v>
      </c>
      <c r="O338" s="11" t="s">
        <v>1671</v>
      </c>
      <c r="P338" s="8">
        <v>40</v>
      </c>
      <c r="Q338" s="8">
        <v>49</v>
      </c>
      <c r="R338" s="8">
        <v>349</v>
      </c>
      <c r="S338" s="8">
        <v>14</v>
      </c>
      <c r="T338" s="8">
        <v>6</v>
      </c>
      <c r="U338" s="8">
        <v>458</v>
      </c>
      <c r="V338" s="8">
        <v>413</v>
      </c>
      <c r="W338" s="8">
        <v>0</v>
      </c>
      <c r="X338" s="8">
        <v>0</v>
      </c>
      <c r="Y338" s="8">
        <v>239</v>
      </c>
      <c r="Z338" s="8">
        <v>4</v>
      </c>
      <c r="AA338" s="19">
        <v>18</v>
      </c>
      <c r="AB338" s="8">
        <v>21</v>
      </c>
      <c r="AC338" s="8">
        <v>15</v>
      </c>
      <c r="AD338" s="8">
        <v>28</v>
      </c>
      <c r="AE338" s="8">
        <v>18</v>
      </c>
      <c r="AF338" s="8">
        <v>86.026200873362441</v>
      </c>
      <c r="AG338" s="8" t="s">
        <v>1686</v>
      </c>
      <c r="AH338" s="8" t="s">
        <v>1687</v>
      </c>
      <c r="AI338" s="60">
        <v>0</v>
      </c>
      <c r="AJ338" s="60">
        <v>0</v>
      </c>
      <c r="AK338" s="60">
        <v>0</v>
      </c>
      <c r="AL338" s="60">
        <f>Table2[[#This Row],[Company Direct Land Through FY20]]+Table2[[#This Row],[Company Direct Land FY20 and After]]</f>
        <v>0</v>
      </c>
      <c r="AM338" s="60">
        <v>0</v>
      </c>
      <c r="AN338" s="60">
        <v>0</v>
      </c>
      <c r="AO338" s="60">
        <v>0</v>
      </c>
      <c r="AP338" s="60">
        <f>Table2[[#This Row],[Company Direct Building Through FY20]]+Table2[[#This Row],[Company Direct Building FY20 and After]]</f>
        <v>0</v>
      </c>
      <c r="AQ338" s="60">
        <v>0</v>
      </c>
      <c r="AR338" s="60">
        <v>81.900000000000006</v>
      </c>
      <c r="AS338" s="60">
        <v>0</v>
      </c>
      <c r="AT338" s="60">
        <f>Table2[[#This Row],[Mortgage Recording Tax Through FY20]]+Table2[[#This Row],[Mortgage Recording Tax FY20 and After]]</f>
        <v>81.900000000000006</v>
      </c>
      <c r="AU338" s="60">
        <v>0</v>
      </c>
      <c r="AV338" s="60">
        <v>0</v>
      </c>
      <c r="AW338" s="60">
        <v>0</v>
      </c>
      <c r="AX338" s="60">
        <f>Table2[[#This Row],[Pilot Savings Through FY20]]+Table2[[#This Row],[Pilot Savings FY20 and After]]</f>
        <v>0</v>
      </c>
      <c r="AY338" s="60">
        <v>0</v>
      </c>
      <c r="AZ338" s="60">
        <v>81.900000000000006</v>
      </c>
      <c r="BA338" s="60">
        <v>0</v>
      </c>
      <c r="BB338" s="60">
        <f>Table2[[#This Row],[Mortgage Recording Tax Exemption Through FY20]]+Table2[[#This Row],[Indirect and Induced Land FY20]]</f>
        <v>308.92719999999997</v>
      </c>
      <c r="BC338" s="60">
        <v>227.02719999999999</v>
      </c>
      <c r="BD338" s="60">
        <v>816.93759999999997</v>
      </c>
      <c r="BE338" s="60">
        <v>976.08780000000002</v>
      </c>
      <c r="BF338" s="60">
        <f>Table2[[#This Row],[Indirect and Induced Land Through FY20]]+Table2[[#This Row],[Indirect and Induced Land FY20 and After]]</f>
        <v>1793.0254</v>
      </c>
      <c r="BG338" s="60">
        <v>804.91459999999995</v>
      </c>
      <c r="BH338" s="60">
        <v>2896.4151999999999</v>
      </c>
      <c r="BI338" s="60">
        <v>3460.6738999999998</v>
      </c>
      <c r="BJ338" s="60">
        <f>Table2[[#This Row],[Indirect and Induced Building Through FY20]]+Table2[[#This Row],[Indirect and Induced Building FY20 and After]]</f>
        <v>6357.0890999999992</v>
      </c>
      <c r="BK338" s="60">
        <v>1031.9418000000001</v>
      </c>
      <c r="BL338" s="60">
        <v>3713.3528000000001</v>
      </c>
      <c r="BM338" s="60">
        <v>4436.7617</v>
      </c>
      <c r="BN338" s="60">
        <f>Table2[[#This Row],[TOTAL Real Property Related Taxes Through FY20]]+Table2[[#This Row],[TOTAL Real Property Related Taxes FY20 and After]]</f>
        <v>8150.1144999999997</v>
      </c>
      <c r="BO338" s="60">
        <v>1127.1385</v>
      </c>
      <c r="BP338" s="60">
        <v>4213.3251</v>
      </c>
      <c r="BQ338" s="60">
        <v>4846.0528999999997</v>
      </c>
      <c r="BR338" s="60">
        <f>Table2[[#This Row],[Company Direct Through FY20]]+Table2[[#This Row],[Company Direct FY20 and After]]</f>
        <v>9059.3780000000006</v>
      </c>
      <c r="BS338" s="60">
        <v>0</v>
      </c>
      <c r="BT338" s="60">
        <v>0</v>
      </c>
      <c r="BU338" s="60">
        <v>0</v>
      </c>
      <c r="BV338" s="60">
        <f>Table2[[#This Row],[Sales Tax Exemption Through FY20]]+Table2[[#This Row],[Sales Tax Exemption FY20 and After]]</f>
        <v>0</v>
      </c>
      <c r="BW338" s="60">
        <v>0</v>
      </c>
      <c r="BX338" s="60">
        <v>0</v>
      </c>
      <c r="BY338" s="60">
        <v>0</v>
      </c>
      <c r="BZ338" s="60">
        <f>Table2[[#This Row],[Energy Tax Savings Through FY20]]+Table2[[#This Row],[Energy Tax Savings FY20 and After]]</f>
        <v>0</v>
      </c>
      <c r="CA338" s="60">
        <v>2.7547000000000001</v>
      </c>
      <c r="CB338" s="60">
        <v>11.928100000000001</v>
      </c>
      <c r="CC338" s="60">
        <v>10.545999999999999</v>
      </c>
      <c r="CD338" s="60">
        <f>Table2[[#This Row],[Tax Exempt Bond Savings Through FY20]]+Table2[[#This Row],[Tax Exempt Bond Savings FY20 and After]]</f>
        <v>22.4741</v>
      </c>
      <c r="CE338" s="60">
        <v>1118.7807</v>
      </c>
      <c r="CF338" s="60">
        <v>4344.5541999999996</v>
      </c>
      <c r="CG338" s="60">
        <v>4810.1188000000002</v>
      </c>
      <c r="CH338" s="60">
        <f>Table2[[#This Row],[Indirect and Induced Through FY20]]+Table2[[#This Row],[Indirect and Induced FY20 and After]]</f>
        <v>9154.6729999999989</v>
      </c>
      <c r="CI338" s="60">
        <v>2243.1644999999999</v>
      </c>
      <c r="CJ338" s="60">
        <v>8545.9511999999995</v>
      </c>
      <c r="CK338" s="60">
        <v>9645.6257000000005</v>
      </c>
      <c r="CL338" s="60">
        <f>Table2[[#This Row],[TOTAL Income Consumption Use Taxes Through FY20]]+Table2[[#This Row],[TOTAL Income Consumption Use Taxes FY20 and After]]</f>
        <v>18191.5769</v>
      </c>
      <c r="CM338" s="60">
        <v>2.7547000000000001</v>
      </c>
      <c r="CN338" s="60">
        <v>93.828100000000006</v>
      </c>
      <c r="CO338" s="60">
        <v>10.545999999999999</v>
      </c>
      <c r="CP338" s="60">
        <f>Table2[[#This Row],[Assistance Provided Through FY20]]+Table2[[#This Row],[Assistance Provided FY20 and After]]</f>
        <v>104.3741</v>
      </c>
      <c r="CQ338" s="60">
        <v>0</v>
      </c>
      <c r="CR338" s="60">
        <v>0</v>
      </c>
      <c r="CS338" s="60">
        <v>0</v>
      </c>
      <c r="CT338" s="60">
        <f>Table2[[#This Row],[Recapture Cancellation Reduction Amount Through FY20]]+Table2[[#This Row],[Recapture Cancellation Reduction Amount FY20 and After]]</f>
        <v>0</v>
      </c>
      <c r="CU338" s="60">
        <v>0</v>
      </c>
      <c r="CV338" s="60">
        <v>0</v>
      </c>
      <c r="CW338" s="60">
        <v>0</v>
      </c>
      <c r="CX338" s="60">
        <f>Table2[[#This Row],[Penalty Paid Through FY20]]+Table2[[#This Row],[Penalty Paid FY20 and After]]</f>
        <v>0</v>
      </c>
      <c r="CY338" s="60">
        <v>2.7547000000000001</v>
      </c>
      <c r="CZ338" s="60">
        <v>93.828100000000006</v>
      </c>
      <c r="DA338" s="60">
        <v>10.545999999999999</v>
      </c>
      <c r="DB338" s="60">
        <f>Table2[[#This Row],[TOTAL Assistance Net of Recapture Penalties Through FY20]]+Table2[[#This Row],[TOTAL Assistance Net of Recapture Penalties FY20 and After]]</f>
        <v>104.3741</v>
      </c>
      <c r="DC338" s="60">
        <v>1127.1385</v>
      </c>
      <c r="DD338" s="60">
        <v>4295.2250999999997</v>
      </c>
      <c r="DE338" s="60">
        <v>4846.0528999999997</v>
      </c>
      <c r="DF338" s="60">
        <f>Table2[[#This Row],[Company Direct Tax Revenue Before Assistance Through FY20]]+Table2[[#This Row],[Company Direct Tax Revenue Before Assistance FY20 and After]]</f>
        <v>9141.2779999999984</v>
      </c>
      <c r="DG338" s="60">
        <v>2150.7224999999999</v>
      </c>
      <c r="DH338" s="60">
        <v>8057.9070000000002</v>
      </c>
      <c r="DI338" s="60">
        <v>9246.8804999999993</v>
      </c>
      <c r="DJ338" s="60">
        <f>Table2[[#This Row],[Indirect and Induced Tax Revenues FY20 and After]]+Table2[[#This Row],[Indirect and Induced Tax Revenues Through FY20]]</f>
        <v>17304.787499999999</v>
      </c>
      <c r="DK338" s="60">
        <v>3277.8609999999999</v>
      </c>
      <c r="DL338" s="60">
        <v>12353.132100000001</v>
      </c>
      <c r="DM338" s="60">
        <v>14092.9334</v>
      </c>
      <c r="DN338" s="60">
        <f>Table2[[#This Row],[TOTAL Tax Revenues Before Assistance FY20 and After]]+Table2[[#This Row],[TOTAL Tax Revenues Before Assistance Through FY20]]</f>
        <v>26446.065500000001</v>
      </c>
      <c r="DO338" s="60">
        <v>3275.1062999999999</v>
      </c>
      <c r="DP338" s="60">
        <v>12259.304</v>
      </c>
      <c r="DQ338" s="60">
        <v>14082.3874</v>
      </c>
      <c r="DR338" s="60">
        <f>Table2[[#This Row],[TOTAL Tax Revenues Net of Assistance Recapture and Penalty Through FY20]]+Table2[[#This Row],[TOTAL Tax Revenues Net of Assistance Recapture and Penalty FY20 and After]]</f>
        <v>26341.6914</v>
      </c>
      <c r="DS338" s="60">
        <v>0</v>
      </c>
      <c r="DT338" s="60">
        <v>0</v>
      </c>
      <c r="DU338" s="60">
        <v>0</v>
      </c>
      <c r="DV338" s="60">
        <v>0</v>
      </c>
      <c r="DW338" s="74">
        <v>0</v>
      </c>
      <c r="DX338" s="74">
        <v>0</v>
      </c>
      <c r="DY338" s="74">
        <v>0</v>
      </c>
      <c r="DZ338" s="74">
        <v>458</v>
      </c>
      <c r="EA338" s="74">
        <v>0</v>
      </c>
      <c r="EB338" s="74">
        <v>0</v>
      </c>
      <c r="EC338" s="74">
        <v>0</v>
      </c>
      <c r="ED338" s="74">
        <v>458</v>
      </c>
      <c r="EE338" s="74">
        <v>0</v>
      </c>
      <c r="EF338" s="74">
        <v>0</v>
      </c>
      <c r="EG338" s="74">
        <v>0</v>
      </c>
      <c r="EH338" s="74">
        <v>100</v>
      </c>
      <c r="EI338" s="8">
        <f>Table2[[#This Row],[Total Industrial Employees FY20]]+Table2[[#This Row],[Total Restaurant Employees FY20]]+Table2[[#This Row],[Total Retail Employees FY20]]+Table2[[#This Row],[Total Other Employees FY20]]</f>
        <v>458</v>
      </c>
      <c r="EJ338" s="8">
        <f>Table2[[#This Row],[Number of Industrial Employees Earning More than Living Wage FY20]]+Table2[[#This Row],[Number of Restaurant Employees Earning More than Living Wage FY20]]+Table2[[#This Row],[Number of Retail Employees Earning More than Living Wage FY20]]+Table2[[#This Row],[Number of Other Employees Earning More than Living Wage FY20]]</f>
        <v>458</v>
      </c>
      <c r="EK338" s="72">
        <f>Table2[[#This Row],[Total Employees Earning More than Living Wage FY20]]/Table2[[#This Row],[Total Jobs FY20]]</f>
        <v>1</v>
      </c>
    </row>
    <row r="339" spans="1:141" x14ac:dyDescent="0.25">
      <c r="A339" s="9">
        <v>93922</v>
      </c>
      <c r="B339" s="11" t="s">
        <v>363</v>
      </c>
      <c r="C339" s="11" t="s">
        <v>816</v>
      </c>
      <c r="D339" s="11" t="s">
        <v>1045</v>
      </c>
      <c r="E339" s="15">
        <v>27</v>
      </c>
      <c r="F339" s="7">
        <v>12385</v>
      </c>
      <c r="G339" s="7">
        <v>62</v>
      </c>
      <c r="H339" s="7">
        <v>42200</v>
      </c>
      <c r="I339" s="7">
        <v>34000</v>
      </c>
      <c r="J339" s="7">
        <v>311911</v>
      </c>
      <c r="K339" s="11" t="s">
        <v>1048</v>
      </c>
      <c r="L339" s="11" t="s">
        <v>1332</v>
      </c>
      <c r="M339" s="11" t="s">
        <v>1323</v>
      </c>
      <c r="N339" s="18">
        <v>3230000</v>
      </c>
      <c r="O339" s="11" t="s">
        <v>1658</v>
      </c>
      <c r="P339" s="8">
        <v>26</v>
      </c>
      <c r="Q339" s="8">
        <v>0</v>
      </c>
      <c r="R339" s="8">
        <v>112</v>
      </c>
      <c r="S339" s="8">
        <v>0</v>
      </c>
      <c r="T339" s="8">
        <v>0</v>
      </c>
      <c r="U339" s="8">
        <v>138</v>
      </c>
      <c r="V339" s="8">
        <v>125</v>
      </c>
      <c r="W339" s="8">
        <v>0</v>
      </c>
      <c r="X339" s="8">
        <v>0</v>
      </c>
      <c r="Y339" s="8">
        <v>25</v>
      </c>
      <c r="Z339" s="8">
        <v>4</v>
      </c>
      <c r="AA339" s="19">
        <v>0</v>
      </c>
      <c r="AB339" s="8">
        <v>0</v>
      </c>
      <c r="AC339" s="8">
        <v>0</v>
      </c>
      <c r="AD339" s="8">
        <v>0</v>
      </c>
      <c r="AE339" s="8">
        <v>0</v>
      </c>
      <c r="AF339" s="8">
        <v>100</v>
      </c>
      <c r="AG339" s="8" t="s">
        <v>1686</v>
      </c>
      <c r="AH339" s="8" t="s">
        <v>1687</v>
      </c>
      <c r="AI339" s="60">
        <v>57.972999999999999</v>
      </c>
      <c r="AJ339" s="60">
        <v>320.10879999999997</v>
      </c>
      <c r="AK339" s="60">
        <v>483.19740000000002</v>
      </c>
      <c r="AL339" s="60">
        <f>Table2[[#This Row],[Company Direct Land Through FY20]]+Table2[[#This Row],[Company Direct Land FY20 and After]]</f>
        <v>803.30619999999999</v>
      </c>
      <c r="AM339" s="60">
        <v>71.449799999999996</v>
      </c>
      <c r="AN339" s="60">
        <v>432.39440000000002</v>
      </c>
      <c r="AO339" s="60">
        <v>595.52350000000001</v>
      </c>
      <c r="AP339" s="60">
        <f>Table2[[#This Row],[Company Direct Building Through FY20]]+Table2[[#This Row],[Company Direct Building FY20 and After]]</f>
        <v>1027.9178999999999</v>
      </c>
      <c r="AQ339" s="60">
        <v>0</v>
      </c>
      <c r="AR339" s="60">
        <v>25.692799999999998</v>
      </c>
      <c r="AS339" s="60">
        <v>0</v>
      </c>
      <c r="AT339" s="60">
        <f>Table2[[#This Row],[Mortgage Recording Tax Through FY20]]+Table2[[#This Row],[Mortgage Recording Tax FY20 and After]]</f>
        <v>25.692799999999998</v>
      </c>
      <c r="AU339" s="60">
        <v>66.873099999999994</v>
      </c>
      <c r="AV339" s="60">
        <v>182.4676</v>
      </c>
      <c r="AW339" s="60">
        <v>557.37750000000005</v>
      </c>
      <c r="AX339" s="60">
        <f>Table2[[#This Row],[Pilot Savings Through FY20]]+Table2[[#This Row],[Pilot Savings FY20 and After]]</f>
        <v>739.8451</v>
      </c>
      <c r="AY339" s="60">
        <v>0</v>
      </c>
      <c r="AZ339" s="60">
        <v>25.692799999999998</v>
      </c>
      <c r="BA339" s="60">
        <v>0</v>
      </c>
      <c r="BB339" s="60">
        <f>Table2[[#This Row],[Mortgage Recording Tax Exemption Through FY20]]+Table2[[#This Row],[Indirect and Induced Land FY20]]</f>
        <v>107.06440000000001</v>
      </c>
      <c r="BC339" s="60">
        <v>81.371600000000001</v>
      </c>
      <c r="BD339" s="60">
        <v>605.61389999999994</v>
      </c>
      <c r="BE339" s="60">
        <v>678.22059999999999</v>
      </c>
      <c r="BF339" s="60">
        <f>Table2[[#This Row],[Indirect and Induced Land Through FY20]]+Table2[[#This Row],[Indirect and Induced Land FY20 and After]]</f>
        <v>1283.8344999999999</v>
      </c>
      <c r="BG339" s="60">
        <v>288.49950000000001</v>
      </c>
      <c r="BH339" s="60">
        <v>2147.1772999999998</v>
      </c>
      <c r="BI339" s="60">
        <v>2404.6010999999999</v>
      </c>
      <c r="BJ339" s="60">
        <f>Table2[[#This Row],[Indirect and Induced Building Through FY20]]+Table2[[#This Row],[Indirect and Induced Building FY20 and After]]</f>
        <v>4551.7783999999992</v>
      </c>
      <c r="BK339" s="60">
        <v>432.42079999999999</v>
      </c>
      <c r="BL339" s="60">
        <v>3322.8267999999998</v>
      </c>
      <c r="BM339" s="60">
        <v>3604.1651000000002</v>
      </c>
      <c r="BN339" s="60">
        <f>Table2[[#This Row],[TOTAL Real Property Related Taxes Through FY20]]+Table2[[#This Row],[TOTAL Real Property Related Taxes FY20 and After]]</f>
        <v>6926.9919</v>
      </c>
      <c r="BO339" s="60">
        <v>1406.0986</v>
      </c>
      <c r="BP339" s="60">
        <v>10368.7875</v>
      </c>
      <c r="BQ339" s="60">
        <v>11719.624599999999</v>
      </c>
      <c r="BR339" s="60">
        <f>Table2[[#This Row],[Company Direct Through FY20]]+Table2[[#This Row],[Company Direct FY20 and After]]</f>
        <v>22088.412100000001</v>
      </c>
      <c r="BS339" s="60">
        <v>0</v>
      </c>
      <c r="BT339" s="60">
        <v>1.1825000000000001</v>
      </c>
      <c r="BU339" s="60">
        <v>0</v>
      </c>
      <c r="BV339" s="60">
        <f>Table2[[#This Row],[Sales Tax Exemption Through FY20]]+Table2[[#This Row],[Sales Tax Exemption FY20 and After]]</f>
        <v>1.1825000000000001</v>
      </c>
      <c r="BW339" s="60">
        <v>0</v>
      </c>
      <c r="BX339" s="60">
        <v>0</v>
      </c>
      <c r="BY339" s="60">
        <v>0</v>
      </c>
      <c r="BZ339" s="60">
        <f>Table2[[#This Row],[Energy Tax Savings Through FY20]]+Table2[[#This Row],[Energy Tax Savings FY20 and After]]</f>
        <v>0</v>
      </c>
      <c r="CA339" s="60">
        <v>0</v>
      </c>
      <c r="CB339" s="60">
        <v>0</v>
      </c>
      <c r="CC339" s="60">
        <v>0</v>
      </c>
      <c r="CD339" s="60">
        <f>Table2[[#This Row],[Tax Exempt Bond Savings Through FY20]]+Table2[[#This Row],[Tax Exempt Bond Savings FY20 and After]]</f>
        <v>0</v>
      </c>
      <c r="CE339" s="60">
        <v>368.33580000000001</v>
      </c>
      <c r="CF339" s="60">
        <v>3105.9301</v>
      </c>
      <c r="CG339" s="60">
        <v>3070.0252999999998</v>
      </c>
      <c r="CH339" s="60">
        <f>Table2[[#This Row],[Indirect and Induced Through FY20]]+Table2[[#This Row],[Indirect and Induced FY20 and After]]</f>
        <v>6175.9553999999998</v>
      </c>
      <c r="CI339" s="60">
        <v>1774.4344000000001</v>
      </c>
      <c r="CJ339" s="60">
        <v>13473.535099999999</v>
      </c>
      <c r="CK339" s="60">
        <v>14789.6499</v>
      </c>
      <c r="CL339" s="60">
        <f>Table2[[#This Row],[TOTAL Income Consumption Use Taxes Through FY20]]+Table2[[#This Row],[TOTAL Income Consumption Use Taxes FY20 and After]]</f>
        <v>28263.184999999998</v>
      </c>
      <c r="CM339" s="60">
        <v>66.873099999999994</v>
      </c>
      <c r="CN339" s="60">
        <v>209.34289999999999</v>
      </c>
      <c r="CO339" s="60">
        <v>557.37750000000005</v>
      </c>
      <c r="CP339" s="60">
        <f>Table2[[#This Row],[Assistance Provided Through FY20]]+Table2[[#This Row],[Assistance Provided FY20 and After]]</f>
        <v>766.72040000000004</v>
      </c>
      <c r="CQ339" s="60">
        <v>0</v>
      </c>
      <c r="CR339" s="60">
        <v>0</v>
      </c>
      <c r="CS339" s="60">
        <v>0</v>
      </c>
      <c r="CT339" s="60">
        <f>Table2[[#This Row],[Recapture Cancellation Reduction Amount Through FY20]]+Table2[[#This Row],[Recapture Cancellation Reduction Amount FY20 and After]]</f>
        <v>0</v>
      </c>
      <c r="CU339" s="60">
        <v>0</v>
      </c>
      <c r="CV339" s="60">
        <v>0</v>
      </c>
      <c r="CW339" s="60">
        <v>0</v>
      </c>
      <c r="CX339" s="60">
        <f>Table2[[#This Row],[Penalty Paid Through FY20]]+Table2[[#This Row],[Penalty Paid FY20 and After]]</f>
        <v>0</v>
      </c>
      <c r="CY339" s="60">
        <v>66.873099999999994</v>
      </c>
      <c r="CZ339" s="60">
        <v>209.34289999999999</v>
      </c>
      <c r="DA339" s="60">
        <v>557.37750000000005</v>
      </c>
      <c r="DB339" s="60">
        <f>Table2[[#This Row],[TOTAL Assistance Net of Recapture Penalties Through FY20]]+Table2[[#This Row],[TOTAL Assistance Net of Recapture Penalties FY20 and After]]</f>
        <v>766.72040000000004</v>
      </c>
      <c r="DC339" s="60">
        <v>1535.5214000000001</v>
      </c>
      <c r="DD339" s="60">
        <v>11146.9835</v>
      </c>
      <c r="DE339" s="60">
        <v>12798.345499999999</v>
      </c>
      <c r="DF339" s="60">
        <f>Table2[[#This Row],[Company Direct Tax Revenue Before Assistance Through FY20]]+Table2[[#This Row],[Company Direct Tax Revenue Before Assistance FY20 and After]]</f>
        <v>23945.328999999998</v>
      </c>
      <c r="DG339" s="60">
        <v>738.20690000000002</v>
      </c>
      <c r="DH339" s="60">
        <v>5858.7213000000002</v>
      </c>
      <c r="DI339" s="60">
        <v>6152.8469999999998</v>
      </c>
      <c r="DJ339" s="60">
        <f>Table2[[#This Row],[Indirect and Induced Tax Revenues FY20 and After]]+Table2[[#This Row],[Indirect and Induced Tax Revenues Through FY20]]</f>
        <v>12011.568299999999</v>
      </c>
      <c r="DK339" s="60">
        <v>2273.7283000000002</v>
      </c>
      <c r="DL339" s="60">
        <v>17005.7048</v>
      </c>
      <c r="DM339" s="60">
        <v>18951.192500000001</v>
      </c>
      <c r="DN339" s="60">
        <f>Table2[[#This Row],[TOTAL Tax Revenues Before Assistance FY20 and After]]+Table2[[#This Row],[TOTAL Tax Revenues Before Assistance Through FY20]]</f>
        <v>35956.897299999997</v>
      </c>
      <c r="DO339" s="60">
        <v>2206.8552</v>
      </c>
      <c r="DP339" s="60">
        <v>16796.3619</v>
      </c>
      <c r="DQ339" s="60">
        <v>18393.814999999999</v>
      </c>
      <c r="DR339" s="60">
        <f>Table2[[#This Row],[TOTAL Tax Revenues Net of Assistance Recapture and Penalty Through FY20]]+Table2[[#This Row],[TOTAL Tax Revenues Net of Assistance Recapture and Penalty FY20 and After]]</f>
        <v>35190.176899999999</v>
      </c>
      <c r="DS339" s="60">
        <v>0</v>
      </c>
      <c r="DT339" s="60">
        <v>0</v>
      </c>
      <c r="DU339" s="60">
        <v>0</v>
      </c>
      <c r="DV339" s="60">
        <v>0</v>
      </c>
      <c r="DW339" s="74">
        <v>0</v>
      </c>
      <c r="DX339" s="74">
        <v>0</v>
      </c>
      <c r="DY339" s="74">
        <v>0</v>
      </c>
      <c r="DZ339" s="74">
        <v>0</v>
      </c>
      <c r="EA339" s="74">
        <v>0</v>
      </c>
      <c r="EB339" s="74">
        <v>0</v>
      </c>
      <c r="EC339" s="74">
        <v>0</v>
      </c>
      <c r="ED339" s="74">
        <v>0</v>
      </c>
      <c r="EE339" s="74">
        <v>0</v>
      </c>
      <c r="EF339" s="74">
        <v>0</v>
      </c>
      <c r="EG339" s="74">
        <v>0</v>
      </c>
      <c r="EH339" s="74">
        <v>0</v>
      </c>
      <c r="EI339" s="8">
        <f>Table2[[#This Row],[Total Industrial Employees FY20]]+Table2[[#This Row],[Total Restaurant Employees FY20]]+Table2[[#This Row],[Total Retail Employees FY20]]+Table2[[#This Row],[Total Other Employees FY20]]</f>
        <v>0</v>
      </c>
      <c r="EJ339" s="8">
        <f>Table2[[#This Row],[Number of Industrial Employees Earning More than Living Wage FY20]]+Table2[[#This Row],[Number of Restaurant Employees Earning More than Living Wage FY20]]+Table2[[#This Row],[Number of Retail Employees Earning More than Living Wage FY20]]+Table2[[#This Row],[Number of Other Employees Earning More than Living Wage FY20]]</f>
        <v>0</v>
      </c>
      <c r="EK339" s="72">
        <v>0</v>
      </c>
    </row>
    <row r="340" spans="1:141" x14ac:dyDescent="0.25">
      <c r="A340" s="9">
        <v>94038</v>
      </c>
      <c r="B340" s="11" t="s">
        <v>439</v>
      </c>
      <c r="C340" s="11" t="s">
        <v>892</v>
      </c>
      <c r="D340" s="11" t="s">
        <v>1046</v>
      </c>
      <c r="E340" s="15">
        <v>3</v>
      </c>
      <c r="F340" s="7">
        <v>705</v>
      </c>
      <c r="G340" s="7">
        <v>1</v>
      </c>
      <c r="H340" s="7">
        <v>40015</v>
      </c>
      <c r="I340" s="7">
        <v>1178640</v>
      </c>
      <c r="J340" s="7">
        <v>531120</v>
      </c>
      <c r="K340" s="11" t="s">
        <v>1238</v>
      </c>
      <c r="L340" s="11" t="s">
        <v>1432</v>
      </c>
      <c r="M340" s="11" t="s">
        <v>1357</v>
      </c>
      <c r="N340" s="18">
        <v>1434114029</v>
      </c>
      <c r="O340" s="11" t="s">
        <v>1661</v>
      </c>
      <c r="P340" s="8">
        <v>54</v>
      </c>
      <c r="Q340" s="8">
        <v>7</v>
      </c>
      <c r="R340" s="8">
        <v>2586</v>
      </c>
      <c r="S340" s="8">
        <v>77</v>
      </c>
      <c r="T340" s="8">
        <v>208</v>
      </c>
      <c r="U340" s="8">
        <v>2932</v>
      </c>
      <c r="V340" s="8">
        <v>2901</v>
      </c>
      <c r="W340" s="8">
        <v>10</v>
      </c>
      <c r="X340" s="8">
        <v>0</v>
      </c>
      <c r="Y340" s="8">
        <v>0</v>
      </c>
      <c r="Z340" s="8">
        <v>3585</v>
      </c>
      <c r="AA340" s="19">
        <v>0</v>
      </c>
      <c r="AB340" s="8">
        <v>0</v>
      </c>
      <c r="AC340" s="8">
        <v>0</v>
      </c>
      <c r="AD340" s="8">
        <v>0</v>
      </c>
      <c r="AE340" s="8">
        <v>0</v>
      </c>
      <c r="AF340" s="8">
        <v>72.612551159618008</v>
      </c>
      <c r="AG340" s="8" t="s">
        <v>1686</v>
      </c>
      <c r="AH340" s="8" t="s">
        <v>1686</v>
      </c>
      <c r="AI340" s="60">
        <v>859.69209999999998</v>
      </c>
      <c r="AJ340" s="60">
        <v>2696.5940999999998</v>
      </c>
      <c r="AK340" s="60">
        <v>11160.5</v>
      </c>
      <c r="AL340" s="60">
        <f>Table2[[#This Row],[Company Direct Land Through FY20]]+Table2[[#This Row],[Company Direct Land FY20 and After]]</f>
        <v>13857.0941</v>
      </c>
      <c r="AM340" s="60">
        <v>14290.495500000001</v>
      </c>
      <c r="AN340" s="60">
        <v>35326.926299999999</v>
      </c>
      <c r="AO340" s="60">
        <v>185518.83319999999</v>
      </c>
      <c r="AP340" s="60">
        <f>Table2[[#This Row],[Company Direct Building Through FY20]]+Table2[[#This Row],[Company Direct Building FY20 and After]]</f>
        <v>220845.75949999999</v>
      </c>
      <c r="AQ340" s="60">
        <v>0</v>
      </c>
      <c r="AR340" s="60">
        <v>0</v>
      </c>
      <c r="AS340" s="60">
        <v>0</v>
      </c>
      <c r="AT340" s="60">
        <f>Table2[[#This Row],[Mortgage Recording Tax Through FY20]]+Table2[[#This Row],[Mortgage Recording Tax FY20 and After]]</f>
        <v>0</v>
      </c>
      <c r="AU340" s="60">
        <v>6391.3843999999999</v>
      </c>
      <c r="AV340" s="60">
        <v>4720.0896000000002</v>
      </c>
      <c r="AW340" s="60">
        <v>82972.7834</v>
      </c>
      <c r="AX340" s="60">
        <f>Table2[[#This Row],[Pilot Savings Through FY20]]+Table2[[#This Row],[Pilot Savings FY20 and After]]</f>
        <v>87692.873000000007</v>
      </c>
      <c r="AY340" s="60">
        <v>0</v>
      </c>
      <c r="AZ340" s="60">
        <v>0</v>
      </c>
      <c r="BA340" s="60">
        <v>0</v>
      </c>
      <c r="BB340" s="60">
        <f>Table2[[#This Row],[Mortgage Recording Tax Exemption Through FY20]]+Table2[[#This Row],[Indirect and Induced Land FY20]]</f>
        <v>1632.3639000000001</v>
      </c>
      <c r="BC340" s="60">
        <v>1632.3639000000001</v>
      </c>
      <c r="BD340" s="60">
        <v>2971.0853000000002</v>
      </c>
      <c r="BE340" s="60">
        <v>21108.611099999998</v>
      </c>
      <c r="BF340" s="60">
        <f>Table2[[#This Row],[Indirect and Induced Land Through FY20]]+Table2[[#This Row],[Indirect and Induced Land FY20 and After]]</f>
        <v>24079.696399999997</v>
      </c>
      <c r="BG340" s="60">
        <v>5787.4718000000003</v>
      </c>
      <c r="BH340" s="60">
        <v>10533.847</v>
      </c>
      <c r="BI340" s="60">
        <v>74839.620899999994</v>
      </c>
      <c r="BJ340" s="60">
        <f>Table2[[#This Row],[Indirect and Induced Building Through FY20]]+Table2[[#This Row],[Indirect and Induced Building FY20 and After]]</f>
        <v>85373.467899999989</v>
      </c>
      <c r="BK340" s="60">
        <v>16178.6389</v>
      </c>
      <c r="BL340" s="60">
        <v>46808.363100000002</v>
      </c>
      <c r="BM340" s="60">
        <v>209654.7818</v>
      </c>
      <c r="BN340" s="60">
        <f>Table2[[#This Row],[TOTAL Real Property Related Taxes Through FY20]]+Table2[[#This Row],[TOTAL Real Property Related Taxes FY20 and After]]</f>
        <v>256463.14490000001</v>
      </c>
      <c r="BO340" s="60">
        <v>15982.9578</v>
      </c>
      <c r="BP340" s="60">
        <v>30082.305499999999</v>
      </c>
      <c r="BQ340" s="60">
        <v>206848.12830000001</v>
      </c>
      <c r="BR340" s="60">
        <f>Table2[[#This Row],[Company Direct Through FY20]]+Table2[[#This Row],[Company Direct FY20 and After]]</f>
        <v>236930.4338</v>
      </c>
      <c r="BS340" s="60">
        <v>0</v>
      </c>
      <c r="BT340" s="60">
        <v>0</v>
      </c>
      <c r="BU340" s="60">
        <v>0</v>
      </c>
      <c r="BV340" s="60">
        <f>Table2[[#This Row],[Sales Tax Exemption Through FY20]]+Table2[[#This Row],[Sales Tax Exemption FY20 and After]]</f>
        <v>0</v>
      </c>
      <c r="BW340" s="60">
        <v>0</v>
      </c>
      <c r="BX340" s="60">
        <v>0</v>
      </c>
      <c r="BY340" s="60">
        <v>0</v>
      </c>
      <c r="BZ340" s="60">
        <f>Table2[[#This Row],[Energy Tax Savings Through FY20]]+Table2[[#This Row],[Energy Tax Savings FY20 and After]]</f>
        <v>0</v>
      </c>
      <c r="CA340" s="60">
        <v>0</v>
      </c>
      <c r="CB340" s="60">
        <v>0</v>
      </c>
      <c r="CC340" s="60">
        <v>0</v>
      </c>
      <c r="CD340" s="60">
        <f>Table2[[#This Row],[Tax Exempt Bond Savings Through FY20]]+Table2[[#This Row],[Tax Exempt Bond Savings FY20 and After]]</f>
        <v>0</v>
      </c>
      <c r="CE340" s="60">
        <v>6615.5535</v>
      </c>
      <c r="CF340" s="60">
        <v>12591.542799999999</v>
      </c>
      <c r="CG340" s="60">
        <v>85882.94</v>
      </c>
      <c r="CH340" s="60">
        <f>Table2[[#This Row],[Indirect and Induced Through FY20]]+Table2[[#This Row],[Indirect and Induced FY20 and After]]</f>
        <v>98474.482799999998</v>
      </c>
      <c r="CI340" s="60">
        <v>22598.511299999998</v>
      </c>
      <c r="CJ340" s="60">
        <v>42673.848299999998</v>
      </c>
      <c r="CK340" s="60">
        <v>292731.06829999998</v>
      </c>
      <c r="CL340" s="60">
        <f>Table2[[#This Row],[TOTAL Income Consumption Use Taxes Through FY20]]+Table2[[#This Row],[TOTAL Income Consumption Use Taxes FY20 and After]]</f>
        <v>335404.9166</v>
      </c>
      <c r="CM340" s="60">
        <v>6391.3843999999999</v>
      </c>
      <c r="CN340" s="60">
        <v>4720.0896000000002</v>
      </c>
      <c r="CO340" s="60">
        <v>82972.7834</v>
      </c>
      <c r="CP340" s="60">
        <f>Table2[[#This Row],[Assistance Provided Through FY20]]+Table2[[#This Row],[Assistance Provided FY20 and After]]</f>
        <v>87692.873000000007</v>
      </c>
      <c r="CQ340" s="60">
        <v>0</v>
      </c>
      <c r="CR340" s="60">
        <v>0</v>
      </c>
      <c r="CS340" s="60">
        <v>0</v>
      </c>
      <c r="CT340" s="60">
        <f>Table2[[#This Row],[Recapture Cancellation Reduction Amount Through FY20]]+Table2[[#This Row],[Recapture Cancellation Reduction Amount FY20 and After]]</f>
        <v>0</v>
      </c>
      <c r="CU340" s="60">
        <v>0</v>
      </c>
      <c r="CV340" s="60">
        <v>0</v>
      </c>
      <c r="CW340" s="60">
        <v>0</v>
      </c>
      <c r="CX340" s="60">
        <f>Table2[[#This Row],[Penalty Paid Through FY20]]+Table2[[#This Row],[Penalty Paid FY20 and After]]</f>
        <v>0</v>
      </c>
      <c r="CY340" s="60">
        <v>6391.3843999999999</v>
      </c>
      <c r="CZ340" s="60">
        <v>4720.0896000000002</v>
      </c>
      <c r="DA340" s="60">
        <v>82972.7834</v>
      </c>
      <c r="DB340" s="60">
        <f>Table2[[#This Row],[TOTAL Assistance Net of Recapture Penalties Through FY20]]+Table2[[#This Row],[TOTAL Assistance Net of Recapture Penalties FY20 and After]]</f>
        <v>87692.873000000007</v>
      </c>
      <c r="DC340" s="60">
        <v>31133.145400000001</v>
      </c>
      <c r="DD340" s="60">
        <v>68105.825899999996</v>
      </c>
      <c r="DE340" s="60">
        <v>403527.46149999998</v>
      </c>
      <c r="DF340" s="60">
        <f>Table2[[#This Row],[Company Direct Tax Revenue Before Assistance Through FY20]]+Table2[[#This Row],[Company Direct Tax Revenue Before Assistance FY20 and After]]</f>
        <v>471633.28739999997</v>
      </c>
      <c r="DG340" s="60">
        <v>14035.3892</v>
      </c>
      <c r="DH340" s="60">
        <v>26096.4751</v>
      </c>
      <c r="DI340" s="60">
        <v>181831.17199999999</v>
      </c>
      <c r="DJ340" s="60">
        <f>Table2[[#This Row],[Indirect and Induced Tax Revenues FY20 and After]]+Table2[[#This Row],[Indirect and Induced Tax Revenues Through FY20]]</f>
        <v>207927.6471</v>
      </c>
      <c r="DK340" s="60">
        <v>45168.534599999999</v>
      </c>
      <c r="DL340" s="60">
        <v>94202.301000000007</v>
      </c>
      <c r="DM340" s="60">
        <v>585358.6335</v>
      </c>
      <c r="DN340" s="60">
        <f>Table2[[#This Row],[TOTAL Tax Revenues Before Assistance FY20 and After]]+Table2[[#This Row],[TOTAL Tax Revenues Before Assistance Through FY20]]</f>
        <v>679560.93449999997</v>
      </c>
      <c r="DO340" s="60">
        <v>38777.150199999996</v>
      </c>
      <c r="DP340" s="60">
        <v>89482.2114</v>
      </c>
      <c r="DQ340" s="60">
        <v>502385.85009999998</v>
      </c>
      <c r="DR340" s="60">
        <f>Table2[[#This Row],[TOTAL Tax Revenues Net of Assistance Recapture and Penalty Through FY20]]+Table2[[#This Row],[TOTAL Tax Revenues Net of Assistance Recapture and Penalty FY20 and After]]</f>
        <v>591868.06149999995</v>
      </c>
      <c r="DS340" s="60">
        <v>0</v>
      </c>
      <c r="DT340" s="60">
        <v>0</v>
      </c>
      <c r="DU340" s="60">
        <v>0</v>
      </c>
      <c r="DV340" s="60">
        <v>0</v>
      </c>
      <c r="DW340" s="74">
        <v>8</v>
      </c>
      <c r="DX340" s="74">
        <v>30</v>
      </c>
      <c r="DY340" s="74">
        <v>0</v>
      </c>
      <c r="DZ340" s="74">
        <v>2904</v>
      </c>
      <c r="EA340" s="74">
        <v>8</v>
      </c>
      <c r="EB340" s="74">
        <v>30</v>
      </c>
      <c r="EC340" s="74">
        <v>0</v>
      </c>
      <c r="ED340" s="74">
        <v>2904</v>
      </c>
      <c r="EE340" s="74">
        <v>100</v>
      </c>
      <c r="EF340" s="74">
        <v>100</v>
      </c>
      <c r="EG340" s="74">
        <v>0</v>
      </c>
      <c r="EH340" s="74">
        <v>100</v>
      </c>
      <c r="EI340" s="8">
        <f>Table2[[#This Row],[Total Industrial Employees FY20]]+Table2[[#This Row],[Total Restaurant Employees FY20]]+Table2[[#This Row],[Total Retail Employees FY20]]+Table2[[#This Row],[Total Other Employees FY20]]</f>
        <v>2942</v>
      </c>
      <c r="EJ340" s="8">
        <f>Table2[[#This Row],[Number of Industrial Employees Earning More than Living Wage FY20]]+Table2[[#This Row],[Number of Restaurant Employees Earning More than Living Wage FY20]]+Table2[[#This Row],[Number of Retail Employees Earning More than Living Wage FY20]]+Table2[[#This Row],[Number of Other Employees Earning More than Living Wage FY20]]</f>
        <v>2942</v>
      </c>
      <c r="EK340" s="72">
        <f>Table2[[#This Row],[Total Employees Earning More than Living Wage FY20]]/Table2[[#This Row],[Total Jobs FY20]]</f>
        <v>1</v>
      </c>
    </row>
    <row r="341" spans="1:141" x14ac:dyDescent="0.25">
      <c r="A341" s="9">
        <v>92795</v>
      </c>
      <c r="B341" s="11" t="s">
        <v>258</v>
      </c>
      <c r="C341" s="11" t="s">
        <v>712</v>
      </c>
      <c r="D341" s="11" t="s">
        <v>1044</v>
      </c>
      <c r="E341" s="15">
        <v>47</v>
      </c>
      <c r="F341" s="7">
        <v>7160</v>
      </c>
      <c r="G341" s="7">
        <v>15</v>
      </c>
      <c r="H341" s="7">
        <v>8000</v>
      </c>
      <c r="I341" s="7">
        <v>8850</v>
      </c>
      <c r="J341" s="7">
        <v>623990</v>
      </c>
      <c r="K341" s="11" t="s">
        <v>1107</v>
      </c>
      <c r="L341" s="11" t="s">
        <v>1188</v>
      </c>
      <c r="M341" s="11" t="s">
        <v>1055</v>
      </c>
      <c r="N341" s="18">
        <v>2415000</v>
      </c>
      <c r="O341" s="11" t="s">
        <v>1663</v>
      </c>
      <c r="P341" s="8">
        <v>68</v>
      </c>
      <c r="Q341" s="8">
        <v>0</v>
      </c>
      <c r="R341" s="8">
        <v>28</v>
      </c>
      <c r="S341" s="8">
        <v>0</v>
      </c>
      <c r="T341" s="8">
        <v>37</v>
      </c>
      <c r="U341" s="8">
        <v>133</v>
      </c>
      <c r="V341" s="8">
        <v>99</v>
      </c>
      <c r="W341" s="8">
        <v>0</v>
      </c>
      <c r="X341" s="8">
        <v>0</v>
      </c>
      <c r="Y341" s="8">
        <v>0</v>
      </c>
      <c r="Z341" s="8">
        <v>4</v>
      </c>
      <c r="AA341" s="19">
        <v>0</v>
      </c>
      <c r="AB341" s="8">
        <v>0</v>
      </c>
      <c r="AC341" s="8">
        <v>0</v>
      </c>
      <c r="AD341" s="8">
        <v>0</v>
      </c>
      <c r="AE341" s="8">
        <v>0</v>
      </c>
      <c r="AF341" s="8">
        <v>100</v>
      </c>
      <c r="AG341" s="8" t="s">
        <v>1686</v>
      </c>
      <c r="AH341" s="8" t="s">
        <v>1687</v>
      </c>
      <c r="AI341" s="60">
        <v>0</v>
      </c>
      <c r="AJ341" s="60">
        <v>0</v>
      </c>
      <c r="AK341" s="60">
        <v>0</v>
      </c>
      <c r="AL341" s="60">
        <f>Table2[[#This Row],[Company Direct Land Through FY20]]+Table2[[#This Row],[Company Direct Land FY20 and After]]</f>
        <v>0</v>
      </c>
      <c r="AM341" s="60">
        <v>0</v>
      </c>
      <c r="AN341" s="60">
        <v>0</v>
      </c>
      <c r="AO341" s="60">
        <v>0</v>
      </c>
      <c r="AP341" s="60">
        <f>Table2[[#This Row],[Company Direct Building Through FY20]]+Table2[[#This Row],[Company Direct Building FY20 and After]]</f>
        <v>0</v>
      </c>
      <c r="AQ341" s="60">
        <v>0</v>
      </c>
      <c r="AR341" s="60">
        <v>0</v>
      </c>
      <c r="AS341" s="60">
        <v>0</v>
      </c>
      <c r="AT341" s="60">
        <f>Table2[[#This Row],[Mortgage Recording Tax Through FY20]]+Table2[[#This Row],[Mortgage Recording Tax FY20 and After]]</f>
        <v>0</v>
      </c>
      <c r="AU341" s="60">
        <v>0</v>
      </c>
      <c r="AV341" s="60">
        <v>0</v>
      </c>
      <c r="AW341" s="60">
        <v>0</v>
      </c>
      <c r="AX341" s="60">
        <f>Table2[[#This Row],[Pilot Savings Through FY20]]+Table2[[#This Row],[Pilot Savings FY20 and After]]</f>
        <v>0</v>
      </c>
      <c r="AY341" s="60">
        <v>0</v>
      </c>
      <c r="AZ341" s="60">
        <v>0</v>
      </c>
      <c r="BA341" s="60">
        <v>0</v>
      </c>
      <c r="BB341" s="60">
        <f>Table2[[#This Row],[Mortgage Recording Tax Exemption Through FY20]]+Table2[[#This Row],[Indirect and Induced Land FY20]]</f>
        <v>40.811700000000002</v>
      </c>
      <c r="BC341" s="60">
        <v>40.811700000000002</v>
      </c>
      <c r="BD341" s="60">
        <v>294.5104</v>
      </c>
      <c r="BE341" s="60">
        <v>54.8718</v>
      </c>
      <c r="BF341" s="60">
        <f>Table2[[#This Row],[Indirect and Induced Land Through FY20]]+Table2[[#This Row],[Indirect and Induced Land FY20 and After]]</f>
        <v>349.38220000000001</v>
      </c>
      <c r="BG341" s="60">
        <v>144.6962</v>
      </c>
      <c r="BH341" s="60">
        <v>1044.1739</v>
      </c>
      <c r="BI341" s="60">
        <v>194.5463</v>
      </c>
      <c r="BJ341" s="60">
        <f>Table2[[#This Row],[Indirect and Induced Building Through FY20]]+Table2[[#This Row],[Indirect and Induced Building FY20 and After]]</f>
        <v>1238.7202</v>
      </c>
      <c r="BK341" s="60">
        <v>185.50790000000001</v>
      </c>
      <c r="BL341" s="60">
        <v>1338.6842999999999</v>
      </c>
      <c r="BM341" s="60">
        <v>249.41810000000001</v>
      </c>
      <c r="BN341" s="60">
        <f>Table2[[#This Row],[TOTAL Real Property Related Taxes Through FY20]]+Table2[[#This Row],[TOTAL Real Property Related Taxes FY20 and After]]</f>
        <v>1588.1024</v>
      </c>
      <c r="BO341" s="60">
        <v>187.00299999999999</v>
      </c>
      <c r="BP341" s="60">
        <v>1583.1978999999999</v>
      </c>
      <c r="BQ341" s="60">
        <v>251.42850000000001</v>
      </c>
      <c r="BR341" s="60">
        <f>Table2[[#This Row],[Company Direct Through FY20]]+Table2[[#This Row],[Company Direct FY20 and After]]</f>
        <v>1834.6263999999999</v>
      </c>
      <c r="BS341" s="60">
        <v>0</v>
      </c>
      <c r="BT341" s="60">
        <v>0</v>
      </c>
      <c r="BU341" s="60">
        <v>0</v>
      </c>
      <c r="BV341" s="60">
        <f>Table2[[#This Row],[Sales Tax Exemption Through FY20]]+Table2[[#This Row],[Sales Tax Exemption FY20 and After]]</f>
        <v>0</v>
      </c>
      <c r="BW341" s="60">
        <v>0</v>
      </c>
      <c r="BX341" s="60">
        <v>0</v>
      </c>
      <c r="BY341" s="60">
        <v>0</v>
      </c>
      <c r="BZ341" s="60">
        <f>Table2[[#This Row],[Energy Tax Savings Through FY20]]+Table2[[#This Row],[Energy Tax Savings FY20 and After]]</f>
        <v>0</v>
      </c>
      <c r="CA341" s="60">
        <v>0.83760000000000001</v>
      </c>
      <c r="CB341" s="60">
        <v>15.836399999999999</v>
      </c>
      <c r="CC341" s="60">
        <v>1.0197000000000001</v>
      </c>
      <c r="CD341" s="60">
        <f>Table2[[#This Row],[Tax Exempt Bond Savings Through FY20]]+Table2[[#This Row],[Tax Exempt Bond Savings FY20 and After]]</f>
        <v>16.856099999999998</v>
      </c>
      <c r="CE341" s="60">
        <v>201.11859999999999</v>
      </c>
      <c r="CF341" s="60">
        <v>1814.3045</v>
      </c>
      <c r="CG341" s="60">
        <v>270.40710000000001</v>
      </c>
      <c r="CH341" s="60">
        <f>Table2[[#This Row],[Indirect and Induced Through FY20]]+Table2[[#This Row],[Indirect and Induced FY20 and After]]</f>
        <v>2084.7116000000001</v>
      </c>
      <c r="CI341" s="60">
        <v>387.28399999999999</v>
      </c>
      <c r="CJ341" s="60">
        <v>3381.6660000000002</v>
      </c>
      <c r="CK341" s="60">
        <v>520.81590000000006</v>
      </c>
      <c r="CL341" s="60">
        <f>Table2[[#This Row],[TOTAL Income Consumption Use Taxes Through FY20]]+Table2[[#This Row],[TOTAL Income Consumption Use Taxes FY20 and After]]</f>
        <v>3902.4819000000002</v>
      </c>
      <c r="CM341" s="60">
        <v>0.83760000000000001</v>
      </c>
      <c r="CN341" s="60">
        <v>15.836399999999999</v>
      </c>
      <c r="CO341" s="60">
        <v>1.0197000000000001</v>
      </c>
      <c r="CP341" s="60">
        <f>Table2[[#This Row],[Assistance Provided Through FY20]]+Table2[[#This Row],[Assistance Provided FY20 and After]]</f>
        <v>16.856099999999998</v>
      </c>
      <c r="CQ341" s="60">
        <v>0</v>
      </c>
      <c r="CR341" s="60">
        <v>0</v>
      </c>
      <c r="CS341" s="60">
        <v>0</v>
      </c>
      <c r="CT341" s="60">
        <f>Table2[[#This Row],[Recapture Cancellation Reduction Amount Through FY20]]+Table2[[#This Row],[Recapture Cancellation Reduction Amount FY20 and After]]</f>
        <v>0</v>
      </c>
      <c r="CU341" s="60">
        <v>0</v>
      </c>
      <c r="CV341" s="60">
        <v>0</v>
      </c>
      <c r="CW341" s="60">
        <v>0</v>
      </c>
      <c r="CX341" s="60">
        <f>Table2[[#This Row],[Penalty Paid Through FY20]]+Table2[[#This Row],[Penalty Paid FY20 and After]]</f>
        <v>0</v>
      </c>
      <c r="CY341" s="60">
        <v>0.83760000000000001</v>
      </c>
      <c r="CZ341" s="60">
        <v>15.836399999999999</v>
      </c>
      <c r="DA341" s="60">
        <v>1.0197000000000001</v>
      </c>
      <c r="DB341" s="60">
        <f>Table2[[#This Row],[TOTAL Assistance Net of Recapture Penalties Through FY20]]+Table2[[#This Row],[TOTAL Assistance Net of Recapture Penalties FY20 and After]]</f>
        <v>16.856099999999998</v>
      </c>
      <c r="DC341" s="60">
        <v>187.00299999999999</v>
      </c>
      <c r="DD341" s="60">
        <v>1583.1978999999999</v>
      </c>
      <c r="DE341" s="60">
        <v>251.42850000000001</v>
      </c>
      <c r="DF341" s="60">
        <f>Table2[[#This Row],[Company Direct Tax Revenue Before Assistance Through FY20]]+Table2[[#This Row],[Company Direct Tax Revenue Before Assistance FY20 and After]]</f>
        <v>1834.6263999999999</v>
      </c>
      <c r="DG341" s="60">
        <v>386.62650000000002</v>
      </c>
      <c r="DH341" s="60">
        <v>3152.9888000000001</v>
      </c>
      <c r="DI341" s="60">
        <v>519.8252</v>
      </c>
      <c r="DJ341" s="60">
        <f>Table2[[#This Row],[Indirect and Induced Tax Revenues FY20 and After]]+Table2[[#This Row],[Indirect and Induced Tax Revenues Through FY20]]</f>
        <v>3672.8140000000003</v>
      </c>
      <c r="DK341" s="60">
        <v>573.62950000000001</v>
      </c>
      <c r="DL341" s="60">
        <v>4736.1867000000002</v>
      </c>
      <c r="DM341" s="60">
        <v>771.25369999999998</v>
      </c>
      <c r="DN341" s="60">
        <f>Table2[[#This Row],[TOTAL Tax Revenues Before Assistance FY20 and After]]+Table2[[#This Row],[TOTAL Tax Revenues Before Assistance Through FY20]]</f>
        <v>5507.4404000000004</v>
      </c>
      <c r="DO341" s="60">
        <v>572.79190000000006</v>
      </c>
      <c r="DP341" s="60">
        <v>4720.3503000000001</v>
      </c>
      <c r="DQ341" s="60">
        <v>770.23400000000004</v>
      </c>
      <c r="DR341" s="60">
        <f>Table2[[#This Row],[TOTAL Tax Revenues Net of Assistance Recapture and Penalty Through FY20]]+Table2[[#This Row],[TOTAL Tax Revenues Net of Assistance Recapture and Penalty FY20 and After]]</f>
        <v>5490.5843000000004</v>
      </c>
      <c r="DS341" s="60">
        <v>0</v>
      </c>
      <c r="DT341" s="60">
        <v>0</v>
      </c>
      <c r="DU341" s="60">
        <v>0</v>
      </c>
      <c r="DV341" s="60">
        <v>0</v>
      </c>
      <c r="DW341" s="74">
        <v>0</v>
      </c>
      <c r="DX341" s="74">
        <v>0</v>
      </c>
      <c r="DY341" s="74">
        <v>0</v>
      </c>
      <c r="DZ341" s="74">
        <v>133</v>
      </c>
      <c r="EA341" s="74">
        <v>0</v>
      </c>
      <c r="EB341" s="74">
        <v>0</v>
      </c>
      <c r="EC341" s="74">
        <v>0</v>
      </c>
      <c r="ED341" s="74">
        <v>133</v>
      </c>
      <c r="EE341" s="74">
        <v>0</v>
      </c>
      <c r="EF341" s="74">
        <v>0</v>
      </c>
      <c r="EG341" s="74">
        <v>0</v>
      </c>
      <c r="EH341" s="74">
        <v>100</v>
      </c>
      <c r="EI341" s="8">
        <f>Table2[[#This Row],[Total Industrial Employees FY20]]+Table2[[#This Row],[Total Restaurant Employees FY20]]+Table2[[#This Row],[Total Retail Employees FY20]]+Table2[[#This Row],[Total Other Employees FY20]]</f>
        <v>133</v>
      </c>
      <c r="EJ341" s="8">
        <f>Table2[[#This Row],[Number of Industrial Employees Earning More than Living Wage FY20]]+Table2[[#This Row],[Number of Restaurant Employees Earning More than Living Wage FY20]]+Table2[[#This Row],[Number of Retail Employees Earning More than Living Wage FY20]]+Table2[[#This Row],[Number of Other Employees Earning More than Living Wage FY20]]</f>
        <v>133</v>
      </c>
      <c r="EK341" s="72">
        <f>Table2[[#This Row],[Total Employees Earning More than Living Wage FY20]]/Table2[[#This Row],[Total Jobs FY20]]</f>
        <v>1</v>
      </c>
    </row>
    <row r="342" spans="1:141" x14ac:dyDescent="0.25">
      <c r="A342" s="9">
        <v>92503</v>
      </c>
      <c r="B342" s="11" t="s">
        <v>209</v>
      </c>
      <c r="C342" s="11" t="s">
        <v>663</v>
      </c>
      <c r="D342" s="11" t="s">
        <v>1045</v>
      </c>
      <c r="E342" s="15">
        <v>20</v>
      </c>
      <c r="F342" s="7">
        <v>4943</v>
      </c>
      <c r="G342" s="7">
        <v>36</v>
      </c>
      <c r="H342" s="7">
        <v>25500</v>
      </c>
      <c r="I342" s="7">
        <v>25500</v>
      </c>
      <c r="J342" s="7">
        <v>337127</v>
      </c>
      <c r="K342" s="11" t="s">
        <v>1056</v>
      </c>
      <c r="L342" s="11" t="s">
        <v>1142</v>
      </c>
      <c r="M342" s="11" t="s">
        <v>1133</v>
      </c>
      <c r="N342" s="18">
        <v>2000000</v>
      </c>
      <c r="O342" s="11" t="s">
        <v>1667</v>
      </c>
      <c r="P342" s="8">
        <v>0</v>
      </c>
      <c r="Q342" s="8">
        <v>0</v>
      </c>
      <c r="R342" s="8">
        <v>41</v>
      </c>
      <c r="S342" s="8">
        <v>0</v>
      </c>
      <c r="T342" s="8">
        <v>0</v>
      </c>
      <c r="U342" s="8">
        <v>41</v>
      </c>
      <c r="V342" s="8">
        <v>41</v>
      </c>
      <c r="W342" s="8">
        <v>0</v>
      </c>
      <c r="X342" s="8">
        <v>0</v>
      </c>
      <c r="Y342" s="8">
        <v>0</v>
      </c>
      <c r="Z342" s="8">
        <v>19</v>
      </c>
      <c r="AA342" s="19">
        <v>0</v>
      </c>
      <c r="AB342" s="8">
        <v>0</v>
      </c>
      <c r="AC342" s="8">
        <v>0</v>
      </c>
      <c r="AD342" s="8">
        <v>0</v>
      </c>
      <c r="AE342" s="8">
        <v>0</v>
      </c>
      <c r="AF342" s="8">
        <v>100</v>
      </c>
      <c r="AG342" s="8" t="s">
        <v>1686</v>
      </c>
      <c r="AH342" s="8" t="s">
        <v>1687</v>
      </c>
      <c r="AI342" s="60">
        <v>28.043900000000001</v>
      </c>
      <c r="AJ342" s="60">
        <v>379.61410000000001</v>
      </c>
      <c r="AK342" s="60">
        <v>40.597999999999999</v>
      </c>
      <c r="AL342" s="60">
        <f>Table2[[#This Row],[Company Direct Land Through FY20]]+Table2[[#This Row],[Company Direct Land FY20 and After]]</f>
        <v>420.21210000000002</v>
      </c>
      <c r="AM342" s="60">
        <v>84.5274</v>
      </c>
      <c r="AN342" s="60">
        <v>590.28219999999999</v>
      </c>
      <c r="AO342" s="60">
        <v>122.3674</v>
      </c>
      <c r="AP342" s="60">
        <f>Table2[[#This Row],[Company Direct Building Through FY20]]+Table2[[#This Row],[Company Direct Building FY20 and After]]</f>
        <v>712.64959999999996</v>
      </c>
      <c r="AQ342" s="60">
        <v>0</v>
      </c>
      <c r="AR342" s="60">
        <v>35.090000000000003</v>
      </c>
      <c r="AS342" s="60">
        <v>0</v>
      </c>
      <c r="AT342" s="60">
        <f>Table2[[#This Row],[Mortgage Recording Tax Through FY20]]+Table2[[#This Row],[Mortgage Recording Tax FY20 and After]]</f>
        <v>35.090000000000003</v>
      </c>
      <c r="AU342" s="60">
        <v>92.625600000000006</v>
      </c>
      <c r="AV342" s="60">
        <v>522.03020000000004</v>
      </c>
      <c r="AW342" s="60">
        <v>134.0908</v>
      </c>
      <c r="AX342" s="60">
        <f>Table2[[#This Row],[Pilot Savings Through FY20]]+Table2[[#This Row],[Pilot Savings FY20 and After]]</f>
        <v>656.12100000000009</v>
      </c>
      <c r="AY342" s="60">
        <v>0</v>
      </c>
      <c r="AZ342" s="60">
        <v>35.090000000000003</v>
      </c>
      <c r="BA342" s="60">
        <v>0</v>
      </c>
      <c r="BB342" s="60">
        <f>Table2[[#This Row],[Mortgage Recording Tax Exemption Through FY20]]+Table2[[#This Row],[Indirect and Induced Land FY20]]</f>
        <v>65.928400000000011</v>
      </c>
      <c r="BC342" s="60">
        <v>30.8384</v>
      </c>
      <c r="BD342" s="60">
        <v>611.56150000000002</v>
      </c>
      <c r="BE342" s="60">
        <v>44.643500000000003</v>
      </c>
      <c r="BF342" s="60">
        <f>Table2[[#This Row],[Indirect and Induced Land Through FY20]]+Table2[[#This Row],[Indirect and Induced Land FY20 and After]]</f>
        <v>656.20500000000004</v>
      </c>
      <c r="BG342" s="60">
        <v>109.336</v>
      </c>
      <c r="BH342" s="60">
        <v>2168.2631000000001</v>
      </c>
      <c r="BI342" s="60">
        <v>158.2818</v>
      </c>
      <c r="BJ342" s="60">
        <f>Table2[[#This Row],[Indirect and Induced Building Through FY20]]+Table2[[#This Row],[Indirect and Induced Building FY20 and After]]</f>
        <v>2326.5449000000003</v>
      </c>
      <c r="BK342" s="60">
        <v>160.12010000000001</v>
      </c>
      <c r="BL342" s="60">
        <v>3227.6907000000001</v>
      </c>
      <c r="BM342" s="60">
        <v>231.79990000000001</v>
      </c>
      <c r="BN342" s="60">
        <f>Table2[[#This Row],[TOTAL Real Property Related Taxes Through FY20]]+Table2[[#This Row],[TOTAL Real Property Related Taxes FY20 and After]]</f>
        <v>3459.4906000000001</v>
      </c>
      <c r="BO342" s="60">
        <v>332.5369</v>
      </c>
      <c r="BP342" s="60">
        <v>7456.1364999999996</v>
      </c>
      <c r="BQ342" s="60">
        <v>481.40159999999997</v>
      </c>
      <c r="BR342" s="60">
        <f>Table2[[#This Row],[Company Direct Through FY20]]+Table2[[#This Row],[Company Direct FY20 and After]]</f>
        <v>7937.5380999999998</v>
      </c>
      <c r="BS342" s="60">
        <v>0</v>
      </c>
      <c r="BT342" s="60">
        <v>0</v>
      </c>
      <c r="BU342" s="60">
        <v>0</v>
      </c>
      <c r="BV342" s="60">
        <f>Table2[[#This Row],[Sales Tax Exemption Through FY20]]+Table2[[#This Row],[Sales Tax Exemption FY20 and After]]</f>
        <v>0</v>
      </c>
      <c r="BW342" s="60">
        <v>0</v>
      </c>
      <c r="BX342" s="60">
        <v>0</v>
      </c>
      <c r="BY342" s="60">
        <v>0</v>
      </c>
      <c r="BZ342" s="60">
        <f>Table2[[#This Row],[Energy Tax Savings Through FY20]]+Table2[[#This Row],[Energy Tax Savings FY20 and After]]</f>
        <v>0</v>
      </c>
      <c r="CA342" s="60">
        <v>5.3199999999999997E-2</v>
      </c>
      <c r="CB342" s="60">
        <v>2.0619000000000001</v>
      </c>
      <c r="CC342" s="60">
        <v>6.7699999999999996E-2</v>
      </c>
      <c r="CD342" s="60">
        <f>Table2[[#This Row],[Tax Exempt Bond Savings Through FY20]]+Table2[[#This Row],[Tax Exempt Bond Savings FY20 and After]]</f>
        <v>2.1295999999999999</v>
      </c>
      <c r="CE342" s="60">
        <v>139.5925</v>
      </c>
      <c r="CF342" s="60">
        <v>3626.4182000000001</v>
      </c>
      <c r="CG342" s="60">
        <v>202.0829</v>
      </c>
      <c r="CH342" s="60">
        <f>Table2[[#This Row],[Indirect and Induced Through FY20]]+Table2[[#This Row],[Indirect and Induced FY20 and After]]</f>
        <v>3828.5011</v>
      </c>
      <c r="CI342" s="60">
        <v>472.07619999999997</v>
      </c>
      <c r="CJ342" s="60">
        <v>11080.4928</v>
      </c>
      <c r="CK342" s="60">
        <v>683.41679999999997</v>
      </c>
      <c r="CL342" s="60">
        <f>Table2[[#This Row],[TOTAL Income Consumption Use Taxes Through FY20]]+Table2[[#This Row],[TOTAL Income Consumption Use Taxes FY20 and After]]</f>
        <v>11763.909599999999</v>
      </c>
      <c r="CM342" s="60">
        <v>92.678799999999995</v>
      </c>
      <c r="CN342" s="60">
        <v>559.18209999999999</v>
      </c>
      <c r="CO342" s="60">
        <v>134.1585</v>
      </c>
      <c r="CP342" s="60">
        <f>Table2[[#This Row],[Assistance Provided Through FY20]]+Table2[[#This Row],[Assistance Provided FY20 and After]]</f>
        <v>693.34059999999999</v>
      </c>
      <c r="CQ342" s="60">
        <v>0</v>
      </c>
      <c r="CR342" s="60">
        <v>0</v>
      </c>
      <c r="CS342" s="60">
        <v>0</v>
      </c>
      <c r="CT342" s="60">
        <f>Table2[[#This Row],[Recapture Cancellation Reduction Amount Through FY20]]+Table2[[#This Row],[Recapture Cancellation Reduction Amount FY20 and After]]</f>
        <v>0</v>
      </c>
      <c r="CU342" s="60">
        <v>0</v>
      </c>
      <c r="CV342" s="60">
        <v>0</v>
      </c>
      <c r="CW342" s="60">
        <v>0</v>
      </c>
      <c r="CX342" s="60">
        <f>Table2[[#This Row],[Penalty Paid Through FY20]]+Table2[[#This Row],[Penalty Paid FY20 and After]]</f>
        <v>0</v>
      </c>
      <c r="CY342" s="60">
        <v>92.678799999999995</v>
      </c>
      <c r="CZ342" s="60">
        <v>559.18209999999999</v>
      </c>
      <c r="DA342" s="60">
        <v>134.1585</v>
      </c>
      <c r="DB342" s="60">
        <f>Table2[[#This Row],[TOTAL Assistance Net of Recapture Penalties Through FY20]]+Table2[[#This Row],[TOTAL Assistance Net of Recapture Penalties FY20 and After]]</f>
        <v>693.34059999999999</v>
      </c>
      <c r="DC342" s="60">
        <v>445.10820000000001</v>
      </c>
      <c r="DD342" s="60">
        <v>8461.1227999999992</v>
      </c>
      <c r="DE342" s="60">
        <v>644.36699999999996</v>
      </c>
      <c r="DF342" s="60">
        <f>Table2[[#This Row],[Company Direct Tax Revenue Before Assistance Through FY20]]+Table2[[#This Row],[Company Direct Tax Revenue Before Assistance FY20 and After]]</f>
        <v>9105.4897999999994</v>
      </c>
      <c r="DG342" s="60">
        <v>279.76690000000002</v>
      </c>
      <c r="DH342" s="60">
        <v>6406.2428</v>
      </c>
      <c r="DI342" s="60">
        <v>405.00819999999999</v>
      </c>
      <c r="DJ342" s="60">
        <f>Table2[[#This Row],[Indirect and Induced Tax Revenues FY20 and After]]+Table2[[#This Row],[Indirect and Induced Tax Revenues Through FY20]]</f>
        <v>6811.2510000000002</v>
      </c>
      <c r="DK342" s="60">
        <v>724.87509999999997</v>
      </c>
      <c r="DL342" s="60">
        <v>14867.365599999999</v>
      </c>
      <c r="DM342" s="60">
        <v>1049.3751999999999</v>
      </c>
      <c r="DN342" s="60">
        <f>Table2[[#This Row],[TOTAL Tax Revenues Before Assistance FY20 and After]]+Table2[[#This Row],[TOTAL Tax Revenues Before Assistance Through FY20]]</f>
        <v>15916.7408</v>
      </c>
      <c r="DO342" s="60">
        <v>632.19629999999995</v>
      </c>
      <c r="DP342" s="60">
        <v>14308.183499999999</v>
      </c>
      <c r="DQ342" s="60">
        <v>915.21669999999995</v>
      </c>
      <c r="DR342" s="60">
        <f>Table2[[#This Row],[TOTAL Tax Revenues Net of Assistance Recapture and Penalty Through FY20]]+Table2[[#This Row],[TOTAL Tax Revenues Net of Assistance Recapture and Penalty FY20 and After]]</f>
        <v>15223.4002</v>
      </c>
      <c r="DS342" s="60">
        <v>0</v>
      </c>
      <c r="DT342" s="60">
        <v>0</v>
      </c>
      <c r="DU342" s="60">
        <v>0</v>
      </c>
      <c r="DV342" s="60">
        <v>0</v>
      </c>
      <c r="DW342" s="74">
        <v>0</v>
      </c>
      <c r="DX342" s="74">
        <v>0</v>
      </c>
      <c r="DY342" s="74">
        <v>0</v>
      </c>
      <c r="DZ342" s="74">
        <v>0</v>
      </c>
      <c r="EA342" s="74">
        <v>0</v>
      </c>
      <c r="EB342" s="74">
        <v>0</v>
      </c>
      <c r="EC342" s="74">
        <v>0</v>
      </c>
      <c r="ED342" s="74">
        <v>0</v>
      </c>
      <c r="EE342" s="74">
        <v>0</v>
      </c>
      <c r="EF342" s="74">
        <v>0</v>
      </c>
      <c r="EG342" s="74">
        <v>0</v>
      </c>
      <c r="EH342" s="74">
        <v>0</v>
      </c>
      <c r="EI342" s="8">
        <f>Table2[[#This Row],[Total Industrial Employees FY20]]+Table2[[#This Row],[Total Restaurant Employees FY20]]+Table2[[#This Row],[Total Retail Employees FY20]]+Table2[[#This Row],[Total Other Employees FY20]]</f>
        <v>0</v>
      </c>
      <c r="EJ342" s="8">
        <f>Table2[[#This Row],[Number of Industrial Employees Earning More than Living Wage FY20]]+Table2[[#This Row],[Number of Restaurant Employees Earning More than Living Wage FY20]]+Table2[[#This Row],[Number of Retail Employees Earning More than Living Wage FY20]]+Table2[[#This Row],[Number of Other Employees Earning More than Living Wage FY20]]</f>
        <v>0</v>
      </c>
      <c r="EK342" s="72">
        <v>0</v>
      </c>
    </row>
    <row r="343" spans="1:141" x14ac:dyDescent="0.25">
      <c r="A343" s="9">
        <v>94087</v>
      </c>
      <c r="B343" s="11" t="s">
        <v>492</v>
      </c>
      <c r="C343" s="11" t="s">
        <v>942</v>
      </c>
      <c r="D343" s="11" t="s">
        <v>1044</v>
      </c>
      <c r="E343" s="15">
        <v>33</v>
      </c>
      <c r="F343" s="7">
        <v>265</v>
      </c>
      <c r="G343" s="7">
        <v>10</v>
      </c>
      <c r="H343" s="7">
        <v>63258</v>
      </c>
      <c r="I343" s="7">
        <v>99970</v>
      </c>
      <c r="J343" s="7">
        <v>611110</v>
      </c>
      <c r="K343" s="11" t="s">
        <v>1097</v>
      </c>
      <c r="L343" s="11" t="s">
        <v>1510</v>
      </c>
      <c r="M343" s="11" t="s">
        <v>1511</v>
      </c>
      <c r="N343" s="18">
        <v>22000000</v>
      </c>
      <c r="O343" s="11" t="s">
        <v>1663</v>
      </c>
      <c r="P343" s="8">
        <v>5</v>
      </c>
      <c r="Q343" s="8">
        <v>65</v>
      </c>
      <c r="R343" s="8">
        <v>238</v>
      </c>
      <c r="S343" s="8">
        <v>1</v>
      </c>
      <c r="T343" s="8">
        <v>45</v>
      </c>
      <c r="U343" s="8">
        <v>354</v>
      </c>
      <c r="V343" s="8">
        <v>318</v>
      </c>
      <c r="W343" s="8">
        <v>2</v>
      </c>
      <c r="X343" s="8">
        <v>0</v>
      </c>
      <c r="Y343" s="8">
        <v>269</v>
      </c>
      <c r="Z343" s="8">
        <v>8</v>
      </c>
      <c r="AA343" s="19">
        <v>41</v>
      </c>
      <c r="AB343" s="8">
        <v>12</v>
      </c>
      <c r="AC343" s="8">
        <v>2</v>
      </c>
      <c r="AD343" s="8">
        <v>4</v>
      </c>
      <c r="AE343" s="8">
        <v>41</v>
      </c>
      <c r="AF343" s="8">
        <v>90.677966101694921</v>
      </c>
      <c r="AG343" s="8" t="s">
        <v>1686</v>
      </c>
      <c r="AH343" s="8" t="s">
        <v>1687</v>
      </c>
      <c r="AI343" s="60">
        <v>0</v>
      </c>
      <c r="AJ343" s="60">
        <v>0</v>
      </c>
      <c r="AK343" s="60">
        <v>0</v>
      </c>
      <c r="AL343" s="60">
        <f>Table2[[#This Row],[Company Direct Land Through FY20]]+Table2[[#This Row],[Company Direct Land FY20 and After]]</f>
        <v>0</v>
      </c>
      <c r="AM343" s="60">
        <v>0</v>
      </c>
      <c r="AN343" s="60">
        <v>0</v>
      </c>
      <c r="AO343" s="60">
        <v>0</v>
      </c>
      <c r="AP343" s="60">
        <f>Table2[[#This Row],[Company Direct Building Through FY20]]+Table2[[#This Row],[Company Direct Building FY20 and After]]</f>
        <v>0</v>
      </c>
      <c r="AQ343" s="60">
        <v>0</v>
      </c>
      <c r="AR343" s="60">
        <v>0</v>
      </c>
      <c r="AS343" s="60">
        <v>0</v>
      </c>
      <c r="AT343" s="60">
        <f>Table2[[#This Row],[Mortgage Recording Tax Through FY20]]+Table2[[#This Row],[Mortgage Recording Tax FY20 and After]]</f>
        <v>0</v>
      </c>
      <c r="AU343" s="60">
        <v>0</v>
      </c>
      <c r="AV343" s="60">
        <v>0</v>
      </c>
      <c r="AW343" s="60">
        <v>0</v>
      </c>
      <c r="AX343" s="60">
        <f>Table2[[#This Row],[Pilot Savings Through FY20]]+Table2[[#This Row],[Pilot Savings FY20 and After]]</f>
        <v>0</v>
      </c>
      <c r="AY343" s="60">
        <v>0</v>
      </c>
      <c r="AZ343" s="60">
        <v>0</v>
      </c>
      <c r="BA343" s="60">
        <v>0</v>
      </c>
      <c r="BB343" s="60">
        <f>Table2[[#This Row],[Mortgage Recording Tax Exemption Through FY20]]+Table2[[#This Row],[Indirect and Induced Land FY20]]</f>
        <v>129.08199999999999</v>
      </c>
      <c r="BC343" s="60">
        <v>129.08199999999999</v>
      </c>
      <c r="BD343" s="60">
        <v>811.02639999999997</v>
      </c>
      <c r="BE343" s="60">
        <v>1708.2038</v>
      </c>
      <c r="BF343" s="60">
        <f>Table2[[#This Row],[Indirect and Induced Land Through FY20]]+Table2[[#This Row],[Indirect and Induced Land FY20 and After]]</f>
        <v>2519.2302</v>
      </c>
      <c r="BG343" s="60">
        <v>457.65449999999998</v>
      </c>
      <c r="BH343" s="60">
        <v>2875.4567999999999</v>
      </c>
      <c r="BI343" s="60">
        <v>6056.3545999999997</v>
      </c>
      <c r="BJ343" s="60">
        <f>Table2[[#This Row],[Indirect and Induced Building Through FY20]]+Table2[[#This Row],[Indirect and Induced Building FY20 and After]]</f>
        <v>8931.8113999999987</v>
      </c>
      <c r="BK343" s="60">
        <v>586.73649999999998</v>
      </c>
      <c r="BL343" s="60">
        <v>3686.4832000000001</v>
      </c>
      <c r="BM343" s="60">
        <v>7764.5583999999999</v>
      </c>
      <c r="BN343" s="60">
        <f>Table2[[#This Row],[TOTAL Real Property Related Taxes Through FY20]]+Table2[[#This Row],[TOTAL Real Property Related Taxes FY20 and After]]</f>
        <v>11451.0416</v>
      </c>
      <c r="BO343" s="60">
        <v>658.68089999999995</v>
      </c>
      <c r="BP343" s="60">
        <v>4213.75</v>
      </c>
      <c r="BQ343" s="60">
        <v>8692.1916000000001</v>
      </c>
      <c r="BR343" s="60">
        <f>Table2[[#This Row],[Company Direct Through FY20]]+Table2[[#This Row],[Company Direct FY20 and After]]</f>
        <v>12905.9416</v>
      </c>
      <c r="BS343" s="60">
        <v>0</v>
      </c>
      <c r="BT343" s="60">
        <v>0</v>
      </c>
      <c r="BU343" s="60">
        <v>0</v>
      </c>
      <c r="BV343" s="60">
        <f>Table2[[#This Row],[Sales Tax Exemption Through FY20]]+Table2[[#This Row],[Sales Tax Exemption FY20 and After]]</f>
        <v>0</v>
      </c>
      <c r="BW343" s="60">
        <v>0</v>
      </c>
      <c r="BX343" s="60">
        <v>0</v>
      </c>
      <c r="BY343" s="60">
        <v>0</v>
      </c>
      <c r="BZ343" s="60">
        <f>Table2[[#This Row],[Energy Tax Savings Through FY20]]+Table2[[#This Row],[Energy Tax Savings FY20 and After]]</f>
        <v>0</v>
      </c>
      <c r="CA343" s="60">
        <v>17.015999999999998</v>
      </c>
      <c r="CB343" s="60">
        <v>84.042000000000002</v>
      </c>
      <c r="CC343" s="60">
        <v>156.89519999999999</v>
      </c>
      <c r="CD343" s="60">
        <f>Table2[[#This Row],[Tax Exempt Bond Savings Through FY20]]+Table2[[#This Row],[Tax Exempt Bond Savings FY20 and After]]</f>
        <v>240.93719999999999</v>
      </c>
      <c r="CE343" s="60">
        <v>636.11090000000002</v>
      </c>
      <c r="CF343" s="60">
        <v>4401.3092999999999</v>
      </c>
      <c r="CG343" s="60">
        <v>8501.8533000000007</v>
      </c>
      <c r="CH343" s="60">
        <f>Table2[[#This Row],[Indirect and Induced Through FY20]]+Table2[[#This Row],[Indirect and Induced FY20 and After]]</f>
        <v>12903.1626</v>
      </c>
      <c r="CI343" s="60">
        <v>1277.7757999999999</v>
      </c>
      <c r="CJ343" s="60">
        <v>8531.0172999999995</v>
      </c>
      <c r="CK343" s="60">
        <v>17037.149700000002</v>
      </c>
      <c r="CL343" s="60">
        <f>Table2[[#This Row],[TOTAL Income Consumption Use Taxes Through FY20]]+Table2[[#This Row],[TOTAL Income Consumption Use Taxes FY20 and After]]</f>
        <v>25568.167000000001</v>
      </c>
      <c r="CM343" s="60">
        <v>17.015999999999998</v>
      </c>
      <c r="CN343" s="60">
        <v>84.042000000000002</v>
      </c>
      <c r="CO343" s="60">
        <v>156.89519999999999</v>
      </c>
      <c r="CP343" s="60">
        <f>Table2[[#This Row],[Assistance Provided Through FY20]]+Table2[[#This Row],[Assistance Provided FY20 and After]]</f>
        <v>240.93719999999999</v>
      </c>
      <c r="CQ343" s="60">
        <v>0</v>
      </c>
      <c r="CR343" s="60">
        <v>0</v>
      </c>
      <c r="CS343" s="60">
        <v>0</v>
      </c>
      <c r="CT343" s="60">
        <f>Table2[[#This Row],[Recapture Cancellation Reduction Amount Through FY20]]+Table2[[#This Row],[Recapture Cancellation Reduction Amount FY20 and After]]</f>
        <v>0</v>
      </c>
      <c r="CU343" s="60">
        <v>0</v>
      </c>
      <c r="CV343" s="60">
        <v>0</v>
      </c>
      <c r="CW343" s="60">
        <v>0</v>
      </c>
      <c r="CX343" s="60">
        <f>Table2[[#This Row],[Penalty Paid Through FY20]]+Table2[[#This Row],[Penalty Paid FY20 and After]]</f>
        <v>0</v>
      </c>
      <c r="CY343" s="60">
        <v>17.015999999999998</v>
      </c>
      <c r="CZ343" s="60">
        <v>84.042000000000002</v>
      </c>
      <c r="DA343" s="60">
        <v>156.89519999999999</v>
      </c>
      <c r="DB343" s="60">
        <f>Table2[[#This Row],[TOTAL Assistance Net of Recapture Penalties Through FY20]]+Table2[[#This Row],[TOTAL Assistance Net of Recapture Penalties FY20 and After]]</f>
        <v>240.93719999999999</v>
      </c>
      <c r="DC343" s="60">
        <v>658.68089999999995</v>
      </c>
      <c r="DD343" s="60">
        <v>4213.75</v>
      </c>
      <c r="DE343" s="60">
        <v>8692.1916000000001</v>
      </c>
      <c r="DF343" s="60">
        <f>Table2[[#This Row],[Company Direct Tax Revenue Before Assistance Through FY20]]+Table2[[#This Row],[Company Direct Tax Revenue Before Assistance FY20 and After]]</f>
        <v>12905.9416</v>
      </c>
      <c r="DG343" s="60">
        <v>1222.8474000000001</v>
      </c>
      <c r="DH343" s="60">
        <v>8087.7924999999996</v>
      </c>
      <c r="DI343" s="60">
        <v>16266.411700000001</v>
      </c>
      <c r="DJ343" s="60">
        <f>Table2[[#This Row],[Indirect and Induced Tax Revenues FY20 and After]]+Table2[[#This Row],[Indirect and Induced Tax Revenues Through FY20]]</f>
        <v>24354.2042</v>
      </c>
      <c r="DK343" s="60">
        <v>1881.5282999999999</v>
      </c>
      <c r="DL343" s="60">
        <v>12301.5425</v>
      </c>
      <c r="DM343" s="60">
        <v>24958.603299999999</v>
      </c>
      <c r="DN343" s="60">
        <f>Table2[[#This Row],[TOTAL Tax Revenues Before Assistance FY20 and After]]+Table2[[#This Row],[TOTAL Tax Revenues Before Assistance Through FY20]]</f>
        <v>37260.145799999998</v>
      </c>
      <c r="DO343" s="60">
        <v>1864.5123000000001</v>
      </c>
      <c r="DP343" s="60">
        <v>12217.5005</v>
      </c>
      <c r="DQ343" s="60">
        <v>24801.7081</v>
      </c>
      <c r="DR343" s="60">
        <f>Table2[[#This Row],[TOTAL Tax Revenues Net of Assistance Recapture and Penalty Through FY20]]+Table2[[#This Row],[TOTAL Tax Revenues Net of Assistance Recapture and Penalty FY20 and After]]</f>
        <v>37019.208599999998</v>
      </c>
      <c r="DS343" s="60">
        <v>0</v>
      </c>
      <c r="DT343" s="60">
        <v>0</v>
      </c>
      <c r="DU343" s="60">
        <v>0</v>
      </c>
      <c r="DV343" s="60">
        <v>0</v>
      </c>
      <c r="DW343" s="74">
        <v>0</v>
      </c>
      <c r="DX343" s="74">
        <v>0</v>
      </c>
      <c r="DY343" s="74">
        <v>0</v>
      </c>
      <c r="DZ343" s="74">
        <v>356</v>
      </c>
      <c r="EA343" s="74">
        <v>0</v>
      </c>
      <c r="EB343" s="74">
        <v>0</v>
      </c>
      <c r="EC343" s="74">
        <v>0</v>
      </c>
      <c r="ED343" s="74">
        <v>356</v>
      </c>
      <c r="EE343" s="74">
        <v>0</v>
      </c>
      <c r="EF343" s="74">
        <v>0</v>
      </c>
      <c r="EG343" s="74">
        <v>0</v>
      </c>
      <c r="EH343" s="74">
        <v>100</v>
      </c>
      <c r="EI343" s="8">
        <f>Table2[[#This Row],[Total Industrial Employees FY20]]+Table2[[#This Row],[Total Restaurant Employees FY20]]+Table2[[#This Row],[Total Retail Employees FY20]]+Table2[[#This Row],[Total Other Employees FY20]]</f>
        <v>356</v>
      </c>
      <c r="EJ343" s="8">
        <f>Table2[[#This Row],[Number of Industrial Employees Earning More than Living Wage FY20]]+Table2[[#This Row],[Number of Restaurant Employees Earning More than Living Wage FY20]]+Table2[[#This Row],[Number of Retail Employees Earning More than Living Wage FY20]]+Table2[[#This Row],[Number of Other Employees Earning More than Living Wage FY20]]</f>
        <v>356</v>
      </c>
      <c r="EK343" s="72">
        <f>Table2[[#This Row],[Total Employees Earning More than Living Wage FY20]]/Table2[[#This Row],[Total Jobs FY20]]</f>
        <v>1</v>
      </c>
    </row>
    <row r="344" spans="1:141" x14ac:dyDescent="0.25">
      <c r="A344" s="9">
        <v>93919</v>
      </c>
      <c r="B344" s="11" t="s">
        <v>361</v>
      </c>
      <c r="C344" s="11" t="s">
        <v>814</v>
      </c>
      <c r="D344" s="11" t="s">
        <v>1045</v>
      </c>
      <c r="E344" s="15">
        <v>26</v>
      </c>
      <c r="F344" s="7">
        <v>328</v>
      </c>
      <c r="G344" s="7">
        <v>33</v>
      </c>
      <c r="H344" s="7">
        <v>10019</v>
      </c>
      <c r="I344" s="7">
        <v>11484</v>
      </c>
      <c r="J344" s="7">
        <v>311812</v>
      </c>
      <c r="K344" s="11" t="s">
        <v>1048</v>
      </c>
      <c r="L344" s="11" t="s">
        <v>1330</v>
      </c>
      <c r="M344" s="11" t="s">
        <v>1323</v>
      </c>
      <c r="N344" s="18">
        <v>2958403</v>
      </c>
      <c r="O344" s="11" t="s">
        <v>1666</v>
      </c>
      <c r="P344" s="8">
        <v>0</v>
      </c>
      <c r="Q344" s="8">
        <v>0</v>
      </c>
      <c r="R344" s="8">
        <v>40</v>
      </c>
      <c r="S344" s="8">
        <v>0</v>
      </c>
      <c r="T344" s="8">
        <v>0</v>
      </c>
      <c r="U344" s="8">
        <v>40</v>
      </c>
      <c r="V344" s="8">
        <v>40</v>
      </c>
      <c r="W344" s="8">
        <v>0</v>
      </c>
      <c r="X344" s="8">
        <v>0</v>
      </c>
      <c r="Y344" s="8">
        <v>70</v>
      </c>
      <c r="Z344" s="8">
        <v>10</v>
      </c>
      <c r="AA344" s="19">
        <v>0</v>
      </c>
      <c r="AB344" s="8">
        <v>0</v>
      </c>
      <c r="AC344" s="8">
        <v>0</v>
      </c>
      <c r="AD344" s="8">
        <v>0</v>
      </c>
      <c r="AE344" s="8">
        <v>0</v>
      </c>
      <c r="AF344" s="8">
        <v>97.5</v>
      </c>
      <c r="AG344" s="8" t="s">
        <v>1686</v>
      </c>
      <c r="AH344" s="8" t="s">
        <v>1687</v>
      </c>
      <c r="AI344" s="60">
        <v>21.4848</v>
      </c>
      <c r="AJ344" s="60">
        <v>148.2276</v>
      </c>
      <c r="AK344" s="60">
        <v>179.0729</v>
      </c>
      <c r="AL344" s="60">
        <f>Table2[[#This Row],[Company Direct Land Through FY20]]+Table2[[#This Row],[Company Direct Land FY20 and After]]</f>
        <v>327.3005</v>
      </c>
      <c r="AM344" s="60">
        <v>39.900500000000001</v>
      </c>
      <c r="AN344" s="60">
        <v>248.29759999999999</v>
      </c>
      <c r="AO344" s="60">
        <v>332.5641</v>
      </c>
      <c r="AP344" s="60">
        <f>Table2[[#This Row],[Company Direct Building Through FY20]]+Table2[[#This Row],[Company Direct Building FY20 and After]]</f>
        <v>580.86169999999993</v>
      </c>
      <c r="AQ344" s="60">
        <v>0</v>
      </c>
      <c r="AR344" s="60">
        <v>20.305599999999998</v>
      </c>
      <c r="AS344" s="60">
        <v>0</v>
      </c>
      <c r="AT344" s="60">
        <f>Table2[[#This Row],[Mortgage Recording Tax Through FY20]]+Table2[[#This Row],[Mortgage Recording Tax FY20 and After]]</f>
        <v>20.305599999999998</v>
      </c>
      <c r="AU344" s="60">
        <v>61.385399999999997</v>
      </c>
      <c r="AV344" s="60">
        <v>277.7097</v>
      </c>
      <c r="AW344" s="60">
        <v>511.63799999999998</v>
      </c>
      <c r="AX344" s="60">
        <f>Table2[[#This Row],[Pilot Savings Through FY20]]+Table2[[#This Row],[Pilot Savings FY20 and After]]</f>
        <v>789.34770000000003</v>
      </c>
      <c r="AY344" s="60">
        <v>0</v>
      </c>
      <c r="AZ344" s="60">
        <v>20.305599999999998</v>
      </c>
      <c r="BA344" s="60">
        <v>0</v>
      </c>
      <c r="BB344" s="60">
        <f>Table2[[#This Row],[Mortgage Recording Tax Exemption Through FY20]]+Table2[[#This Row],[Indirect and Induced Land FY20]]</f>
        <v>46.344700000000003</v>
      </c>
      <c r="BC344" s="60">
        <v>26.039100000000001</v>
      </c>
      <c r="BD344" s="60">
        <v>470.37799999999999</v>
      </c>
      <c r="BE344" s="60">
        <v>217.0326</v>
      </c>
      <c r="BF344" s="60">
        <f>Table2[[#This Row],[Indirect and Induced Land Through FY20]]+Table2[[#This Row],[Indirect and Induced Land FY20 and After]]</f>
        <v>687.41059999999993</v>
      </c>
      <c r="BG344" s="60">
        <v>92.320499999999996</v>
      </c>
      <c r="BH344" s="60">
        <v>1667.7043000000001</v>
      </c>
      <c r="BI344" s="60">
        <v>769.47789999999998</v>
      </c>
      <c r="BJ344" s="60">
        <f>Table2[[#This Row],[Indirect and Induced Building Through FY20]]+Table2[[#This Row],[Indirect and Induced Building FY20 and After]]</f>
        <v>2437.1822000000002</v>
      </c>
      <c r="BK344" s="60">
        <v>118.3595</v>
      </c>
      <c r="BL344" s="60">
        <v>2256.8978000000002</v>
      </c>
      <c r="BM344" s="60">
        <v>986.5095</v>
      </c>
      <c r="BN344" s="60">
        <f>Table2[[#This Row],[TOTAL Real Property Related Taxes Through FY20]]+Table2[[#This Row],[TOTAL Real Property Related Taxes FY20 and After]]</f>
        <v>3243.4073000000003</v>
      </c>
      <c r="BO344" s="60">
        <v>449.95159999999998</v>
      </c>
      <c r="BP344" s="60">
        <v>8022.8047999999999</v>
      </c>
      <c r="BQ344" s="60">
        <v>3750.2795000000001</v>
      </c>
      <c r="BR344" s="60">
        <f>Table2[[#This Row],[Company Direct Through FY20]]+Table2[[#This Row],[Company Direct FY20 and After]]</f>
        <v>11773.0843</v>
      </c>
      <c r="BS344" s="60">
        <v>0</v>
      </c>
      <c r="BT344" s="60">
        <v>0</v>
      </c>
      <c r="BU344" s="60">
        <v>0</v>
      </c>
      <c r="BV344" s="60">
        <f>Table2[[#This Row],[Sales Tax Exemption Through FY20]]+Table2[[#This Row],[Sales Tax Exemption FY20 and After]]</f>
        <v>0</v>
      </c>
      <c r="BW344" s="60">
        <v>0</v>
      </c>
      <c r="BX344" s="60">
        <v>0</v>
      </c>
      <c r="BY344" s="60">
        <v>0</v>
      </c>
      <c r="BZ344" s="60">
        <f>Table2[[#This Row],[Energy Tax Savings Through FY20]]+Table2[[#This Row],[Energy Tax Savings FY20 and After]]</f>
        <v>0</v>
      </c>
      <c r="CA344" s="60">
        <v>0</v>
      </c>
      <c r="CB344" s="60">
        <v>0</v>
      </c>
      <c r="CC344" s="60">
        <v>0</v>
      </c>
      <c r="CD344" s="60">
        <f>Table2[[#This Row],[Tax Exempt Bond Savings Through FY20]]+Table2[[#This Row],[Tax Exempt Bond Savings FY20 and After]]</f>
        <v>0</v>
      </c>
      <c r="CE344" s="60">
        <v>117.8683</v>
      </c>
      <c r="CF344" s="60">
        <v>2418.4472999999998</v>
      </c>
      <c r="CG344" s="60">
        <v>982.41589999999997</v>
      </c>
      <c r="CH344" s="60">
        <f>Table2[[#This Row],[Indirect and Induced Through FY20]]+Table2[[#This Row],[Indirect and Induced FY20 and After]]</f>
        <v>3400.8631999999998</v>
      </c>
      <c r="CI344" s="60">
        <v>567.81989999999996</v>
      </c>
      <c r="CJ344" s="60">
        <v>10441.2521</v>
      </c>
      <c r="CK344" s="60">
        <v>4732.6953999999996</v>
      </c>
      <c r="CL344" s="60">
        <f>Table2[[#This Row],[TOTAL Income Consumption Use Taxes Through FY20]]+Table2[[#This Row],[TOTAL Income Consumption Use Taxes FY20 and After]]</f>
        <v>15173.947499999998</v>
      </c>
      <c r="CM344" s="60">
        <v>61.385399999999997</v>
      </c>
      <c r="CN344" s="60">
        <v>298.01530000000002</v>
      </c>
      <c r="CO344" s="60">
        <v>511.63799999999998</v>
      </c>
      <c r="CP344" s="60">
        <f>Table2[[#This Row],[Assistance Provided Through FY20]]+Table2[[#This Row],[Assistance Provided FY20 and After]]</f>
        <v>809.65329999999994</v>
      </c>
      <c r="CQ344" s="60">
        <v>0</v>
      </c>
      <c r="CR344" s="60">
        <v>0</v>
      </c>
      <c r="CS344" s="60">
        <v>0</v>
      </c>
      <c r="CT344" s="60">
        <f>Table2[[#This Row],[Recapture Cancellation Reduction Amount Through FY20]]+Table2[[#This Row],[Recapture Cancellation Reduction Amount FY20 and After]]</f>
        <v>0</v>
      </c>
      <c r="CU344" s="60">
        <v>0</v>
      </c>
      <c r="CV344" s="60">
        <v>0</v>
      </c>
      <c r="CW344" s="60">
        <v>0</v>
      </c>
      <c r="CX344" s="60">
        <f>Table2[[#This Row],[Penalty Paid Through FY20]]+Table2[[#This Row],[Penalty Paid FY20 and After]]</f>
        <v>0</v>
      </c>
      <c r="CY344" s="60">
        <v>61.385399999999997</v>
      </c>
      <c r="CZ344" s="60">
        <v>298.01530000000002</v>
      </c>
      <c r="DA344" s="60">
        <v>511.63799999999998</v>
      </c>
      <c r="DB344" s="60">
        <f>Table2[[#This Row],[TOTAL Assistance Net of Recapture Penalties Through FY20]]+Table2[[#This Row],[TOTAL Assistance Net of Recapture Penalties FY20 and After]]</f>
        <v>809.65329999999994</v>
      </c>
      <c r="DC344" s="60">
        <v>511.33690000000001</v>
      </c>
      <c r="DD344" s="60">
        <v>8439.6355999999996</v>
      </c>
      <c r="DE344" s="60">
        <v>4261.9165000000003</v>
      </c>
      <c r="DF344" s="60">
        <f>Table2[[#This Row],[Company Direct Tax Revenue Before Assistance Through FY20]]+Table2[[#This Row],[Company Direct Tax Revenue Before Assistance FY20 and After]]</f>
        <v>12701.552100000001</v>
      </c>
      <c r="DG344" s="60">
        <v>236.22790000000001</v>
      </c>
      <c r="DH344" s="60">
        <v>4556.5295999999998</v>
      </c>
      <c r="DI344" s="60">
        <v>1968.9264000000001</v>
      </c>
      <c r="DJ344" s="60">
        <f>Table2[[#This Row],[Indirect and Induced Tax Revenues FY20 and After]]+Table2[[#This Row],[Indirect and Induced Tax Revenues Through FY20]]</f>
        <v>6525.4560000000001</v>
      </c>
      <c r="DK344" s="60">
        <v>747.56479999999999</v>
      </c>
      <c r="DL344" s="60">
        <v>12996.165199999999</v>
      </c>
      <c r="DM344" s="60">
        <v>6230.8428999999996</v>
      </c>
      <c r="DN344" s="60">
        <f>Table2[[#This Row],[TOTAL Tax Revenues Before Assistance FY20 and After]]+Table2[[#This Row],[TOTAL Tax Revenues Before Assistance Through FY20]]</f>
        <v>19227.008099999999</v>
      </c>
      <c r="DO344" s="60">
        <v>686.17939999999999</v>
      </c>
      <c r="DP344" s="60">
        <v>12698.1499</v>
      </c>
      <c r="DQ344" s="60">
        <v>5719.2048999999997</v>
      </c>
      <c r="DR344" s="60">
        <f>Table2[[#This Row],[TOTAL Tax Revenues Net of Assistance Recapture and Penalty Through FY20]]+Table2[[#This Row],[TOTAL Tax Revenues Net of Assistance Recapture and Penalty FY20 and After]]</f>
        <v>18417.354800000001</v>
      </c>
      <c r="DS344" s="60">
        <v>0</v>
      </c>
      <c r="DT344" s="60">
        <v>0</v>
      </c>
      <c r="DU344" s="60">
        <v>0</v>
      </c>
      <c r="DV344" s="60">
        <v>0</v>
      </c>
      <c r="DW344" s="74">
        <v>40</v>
      </c>
      <c r="DX344" s="74">
        <v>0</v>
      </c>
      <c r="DY344" s="74">
        <v>0</v>
      </c>
      <c r="DZ344" s="74">
        <v>0</v>
      </c>
      <c r="EA344" s="74">
        <v>40</v>
      </c>
      <c r="EB344" s="74">
        <v>0</v>
      </c>
      <c r="EC344" s="74">
        <v>0</v>
      </c>
      <c r="ED344" s="74">
        <v>0</v>
      </c>
      <c r="EE344" s="74">
        <v>100</v>
      </c>
      <c r="EF344" s="74">
        <v>0</v>
      </c>
      <c r="EG344" s="74">
        <v>0</v>
      </c>
      <c r="EH344" s="74">
        <v>0</v>
      </c>
      <c r="EI344" s="8">
        <f>Table2[[#This Row],[Total Industrial Employees FY20]]+Table2[[#This Row],[Total Restaurant Employees FY20]]+Table2[[#This Row],[Total Retail Employees FY20]]+Table2[[#This Row],[Total Other Employees FY20]]</f>
        <v>40</v>
      </c>
      <c r="EJ344" s="8">
        <f>Table2[[#This Row],[Number of Industrial Employees Earning More than Living Wage FY20]]+Table2[[#This Row],[Number of Restaurant Employees Earning More than Living Wage FY20]]+Table2[[#This Row],[Number of Retail Employees Earning More than Living Wage FY20]]+Table2[[#This Row],[Number of Other Employees Earning More than Living Wage FY20]]</f>
        <v>40</v>
      </c>
      <c r="EK344" s="72">
        <f>Table2[[#This Row],[Total Employees Earning More than Living Wage FY20]]/Table2[[#This Row],[Total Jobs FY20]]</f>
        <v>1</v>
      </c>
    </row>
    <row r="345" spans="1:141" x14ac:dyDescent="0.25">
      <c r="A345" s="30">
        <v>91044</v>
      </c>
      <c r="B345" s="32" t="s">
        <v>147</v>
      </c>
      <c r="C345" s="33" t="s">
        <v>601</v>
      </c>
      <c r="D345" s="33" t="s">
        <v>1043</v>
      </c>
      <c r="E345" s="34">
        <v>17</v>
      </c>
      <c r="F345" s="36">
        <v>2561</v>
      </c>
      <c r="G345" s="37">
        <v>42</v>
      </c>
      <c r="H345" s="38">
        <v>15750</v>
      </c>
      <c r="I345" s="38">
        <v>18000</v>
      </c>
      <c r="J345" s="39">
        <v>561790</v>
      </c>
      <c r="K345" s="40" t="s">
        <v>1048</v>
      </c>
      <c r="L345" s="41" t="s">
        <v>1049</v>
      </c>
      <c r="M345" s="42" t="s">
        <v>1050</v>
      </c>
      <c r="N345" s="44">
        <v>1169400</v>
      </c>
      <c r="O345" s="40" t="s">
        <v>1658</v>
      </c>
      <c r="P345" s="46">
        <v>1</v>
      </c>
      <c r="Q345" s="46">
        <v>0</v>
      </c>
      <c r="R345" s="46">
        <v>81</v>
      </c>
      <c r="S345" s="46">
        <v>0</v>
      </c>
      <c r="T345" s="46">
        <v>0</v>
      </c>
      <c r="U345" s="46">
        <v>82</v>
      </c>
      <c r="V345" s="46">
        <v>81</v>
      </c>
      <c r="W345" s="46">
        <v>0</v>
      </c>
      <c r="X345" s="46">
        <v>0</v>
      </c>
      <c r="Y345" s="46">
        <v>0</v>
      </c>
      <c r="Z345" s="46">
        <v>35</v>
      </c>
      <c r="AA345" s="48">
        <v>0</v>
      </c>
      <c r="AB345" s="46">
        <v>0</v>
      </c>
      <c r="AC345" s="46">
        <v>0</v>
      </c>
      <c r="AD345" s="46">
        <v>0</v>
      </c>
      <c r="AE345" s="46">
        <v>0</v>
      </c>
      <c r="AF345" s="46">
        <v>82.926829268292678</v>
      </c>
      <c r="AG345" s="46" t="s">
        <v>1686</v>
      </c>
      <c r="AH345" s="46" t="s">
        <v>1687</v>
      </c>
      <c r="AI345" s="59">
        <v>5.8601999999999999</v>
      </c>
      <c r="AJ345" s="59">
        <v>106.52849999999999</v>
      </c>
      <c r="AK345" s="59">
        <v>1.9824999999999999</v>
      </c>
      <c r="AL345" s="59">
        <f>Table2[[#This Row],[Company Direct Land Through FY20]]+Table2[[#This Row],[Company Direct Land FY20 and After]]</f>
        <v>108.511</v>
      </c>
      <c r="AM345" s="59">
        <v>37.454300000000003</v>
      </c>
      <c r="AN345" s="59">
        <v>328.14170000000001</v>
      </c>
      <c r="AO345" s="59">
        <v>12.6709</v>
      </c>
      <c r="AP345" s="63">
        <f>Table2[[#This Row],[Company Direct Building Through FY20]]+Table2[[#This Row],[Company Direct Building FY20 and After]]</f>
        <v>340.81260000000003</v>
      </c>
      <c r="AQ345" s="59">
        <v>0</v>
      </c>
      <c r="AR345" s="59">
        <v>15.553599999999999</v>
      </c>
      <c r="AS345" s="59">
        <v>0</v>
      </c>
      <c r="AT345" s="63">
        <f>Table2[[#This Row],[Mortgage Recording Tax Through FY20]]+Table2[[#This Row],[Mortgage Recording Tax FY20 and After]]</f>
        <v>15.553599999999999</v>
      </c>
      <c r="AU345" s="59">
        <v>12.7601</v>
      </c>
      <c r="AV345" s="59">
        <v>221.05439999999999</v>
      </c>
      <c r="AW345" s="59">
        <v>4.3167999999999997</v>
      </c>
      <c r="AX345" s="63">
        <f>Table2[[#This Row],[Pilot Savings Through FY20]]+Table2[[#This Row],[Pilot Savings FY20 and After]]</f>
        <v>225.37119999999999</v>
      </c>
      <c r="AY345" s="59">
        <v>0</v>
      </c>
      <c r="AZ345" s="59">
        <v>15.553599999999999</v>
      </c>
      <c r="BA345" s="59">
        <v>0</v>
      </c>
      <c r="BB345" s="63">
        <f>Table2[[#This Row],[Mortgage Recording Tax Exemption Through FY20]]+Table2[[#This Row],[Indirect and Induced Land FY20]]</f>
        <v>50.546400000000006</v>
      </c>
      <c r="BC345" s="59">
        <v>34.992800000000003</v>
      </c>
      <c r="BD345" s="59">
        <v>179.3168</v>
      </c>
      <c r="BE345" s="59">
        <v>11.838100000000001</v>
      </c>
      <c r="BF345" s="63">
        <f>Table2[[#This Row],[Indirect and Induced Land Through FY20]]+Table2[[#This Row],[Indirect and Induced Land FY20 and After]]</f>
        <v>191.1549</v>
      </c>
      <c r="BG345" s="59">
        <v>124.0655</v>
      </c>
      <c r="BH345" s="59">
        <v>635.76020000000005</v>
      </c>
      <c r="BI345" s="59">
        <v>41.971600000000002</v>
      </c>
      <c r="BJ345" s="63">
        <f>Table2[[#This Row],[Indirect and Induced Building Through FY20]]+Table2[[#This Row],[Indirect and Induced Building FY20 and After]]</f>
        <v>677.73180000000002</v>
      </c>
      <c r="BK345" s="59">
        <v>189.61269999999999</v>
      </c>
      <c r="BL345" s="59">
        <v>1028.6928</v>
      </c>
      <c r="BM345" s="59">
        <v>64.146299999999997</v>
      </c>
      <c r="BN345" s="63">
        <f>Table2[[#This Row],[TOTAL Real Property Related Taxes Through FY20]]+Table2[[#This Row],[TOTAL Real Property Related Taxes FY20 and After]]</f>
        <v>1092.8391000000001</v>
      </c>
      <c r="BO345" s="59">
        <v>220.8288</v>
      </c>
      <c r="BP345" s="59">
        <v>1526.9905000000001</v>
      </c>
      <c r="BQ345" s="59">
        <v>74.706900000000005</v>
      </c>
      <c r="BR345" s="63">
        <f>Table2[[#This Row],[Company Direct Through FY20]]+Table2[[#This Row],[Company Direct FY20 and After]]</f>
        <v>1601.6974</v>
      </c>
      <c r="BS345" s="59">
        <v>0</v>
      </c>
      <c r="BT345" s="59">
        <v>1.4362999999999999</v>
      </c>
      <c r="BU345" s="59">
        <v>0</v>
      </c>
      <c r="BV345" s="63">
        <f>Table2[[#This Row],[Sales Tax Exemption Through FY20]]+Table2[[#This Row],[Sales Tax Exemption FY20 and After]]</f>
        <v>1.4362999999999999</v>
      </c>
      <c r="BW345" s="59">
        <v>0</v>
      </c>
      <c r="BX345" s="59">
        <v>0</v>
      </c>
      <c r="BY345" s="59">
        <v>0</v>
      </c>
      <c r="BZ345" s="59">
        <f>Table2[[#This Row],[Energy Tax Savings Through FY20]]+Table2[[#This Row],[Energy Tax Savings FY20 and After]]</f>
        <v>0</v>
      </c>
      <c r="CA345" s="59">
        <v>0</v>
      </c>
      <c r="CB345" s="59">
        <v>0</v>
      </c>
      <c r="CC345" s="59">
        <v>0</v>
      </c>
      <c r="CD345" s="63">
        <f>Table2[[#This Row],[Tax Exempt Bond Savings Through FY20]]+Table2[[#This Row],[Tax Exempt Bond Savings FY20 and After]]</f>
        <v>0</v>
      </c>
      <c r="CE345" s="59">
        <v>158.3981</v>
      </c>
      <c r="CF345" s="59">
        <v>1014.9524</v>
      </c>
      <c r="CG345" s="59">
        <v>53.586500000000001</v>
      </c>
      <c r="CH345" s="63">
        <f>Table2[[#This Row],[Indirect and Induced Through FY20]]+Table2[[#This Row],[Indirect and Induced FY20 and After]]</f>
        <v>1068.5389</v>
      </c>
      <c r="CI345" s="59">
        <v>379.2269</v>
      </c>
      <c r="CJ345" s="59">
        <v>2540.5066000000002</v>
      </c>
      <c r="CK345" s="59">
        <v>128.29339999999999</v>
      </c>
      <c r="CL345" s="63">
        <f>Table2[[#This Row],[TOTAL Income Consumption Use Taxes Through FY20]]+Table2[[#This Row],[TOTAL Income Consumption Use Taxes FY20 and After]]</f>
        <v>2668.8</v>
      </c>
      <c r="CM345" s="59">
        <v>12.7601</v>
      </c>
      <c r="CN345" s="59">
        <v>238.04429999999999</v>
      </c>
      <c r="CO345" s="59">
        <v>4.3167999999999997</v>
      </c>
      <c r="CP345" s="63">
        <f>Table2[[#This Row],[Assistance Provided Through FY20]]+Table2[[#This Row],[Assistance Provided FY20 and After]]</f>
        <v>242.36109999999999</v>
      </c>
      <c r="CQ345" s="59">
        <v>0</v>
      </c>
      <c r="CR345" s="59">
        <v>0</v>
      </c>
      <c r="CS345" s="59">
        <v>0</v>
      </c>
      <c r="CT345" s="63">
        <f>Table2[[#This Row],[Recapture Cancellation Reduction Amount Through FY20]]+Table2[[#This Row],[Recapture Cancellation Reduction Amount FY20 and After]]</f>
        <v>0</v>
      </c>
      <c r="CU345" s="59">
        <v>0</v>
      </c>
      <c r="CV345" s="59">
        <v>0</v>
      </c>
      <c r="CW345" s="59">
        <v>0</v>
      </c>
      <c r="CX345" s="63">
        <f>Table2[[#This Row],[Penalty Paid Through FY20]]+Table2[[#This Row],[Penalty Paid FY20 and After]]</f>
        <v>0</v>
      </c>
      <c r="CY345" s="59">
        <v>12.7601</v>
      </c>
      <c r="CZ345" s="59">
        <v>238.04429999999999</v>
      </c>
      <c r="DA345" s="59">
        <v>4.3167999999999997</v>
      </c>
      <c r="DB345" s="63">
        <f>Table2[[#This Row],[TOTAL Assistance Net of Recapture Penalties Through FY20]]+Table2[[#This Row],[TOTAL Assistance Net of Recapture Penalties FY20 and After]]</f>
        <v>242.36109999999999</v>
      </c>
      <c r="DC345" s="59">
        <v>264.14330000000001</v>
      </c>
      <c r="DD345" s="59">
        <v>1977.2143000000001</v>
      </c>
      <c r="DE345" s="59">
        <v>89.360299999999995</v>
      </c>
      <c r="DF345" s="63">
        <f>Table2[[#This Row],[Company Direct Tax Revenue Before Assistance Through FY20]]+Table2[[#This Row],[Company Direct Tax Revenue Before Assistance FY20 and After]]</f>
        <v>2066.5745999999999</v>
      </c>
      <c r="DG345" s="59">
        <v>317.45639999999997</v>
      </c>
      <c r="DH345" s="59">
        <v>1830.0293999999999</v>
      </c>
      <c r="DI345" s="59">
        <v>107.39619999999999</v>
      </c>
      <c r="DJ345" s="63">
        <f>Table2[[#This Row],[Indirect and Induced Tax Revenues FY20 and After]]+Table2[[#This Row],[Indirect and Induced Tax Revenues Through FY20]]</f>
        <v>1937.4255999999998</v>
      </c>
      <c r="DK345" s="59">
        <v>581.59969999999998</v>
      </c>
      <c r="DL345" s="59">
        <v>3807.2437</v>
      </c>
      <c r="DM345" s="59">
        <v>196.75649999999999</v>
      </c>
      <c r="DN345" s="59">
        <f>Table2[[#This Row],[TOTAL Tax Revenues Before Assistance FY20 and After]]+Table2[[#This Row],[TOTAL Tax Revenues Before Assistance Through FY20]]</f>
        <v>4004.0001999999999</v>
      </c>
      <c r="DO345" s="59">
        <v>568.83960000000002</v>
      </c>
      <c r="DP345" s="59">
        <v>3569.1994</v>
      </c>
      <c r="DQ345" s="59">
        <v>192.43969999999999</v>
      </c>
      <c r="DR345" s="64">
        <f>Table2[[#This Row],[TOTAL Tax Revenues Net of Assistance Recapture and Penalty Through FY20]]+Table2[[#This Row],[TOTAL Tax Revenues Net of Assistance Recapture and Penalty FY20 and After]]</f>
        <v>3761.6390999999999</v>
      </c>
      <c r="DS345" s="64">
        <v>0</v>
      </c>
      <c r="DT345" s="64">
        <v>0</v>
      </c>
      <c r="DU345" s="64">
        <v>0</v>
      </c>
      <c r="DV345" s="64">
        <v>0</v>
      </c>
      <c r="DW345" s="74">
        <v>62</v>
      </c>
      <c r="DX345" s="74">
        <v>0</v>
      </c>
      <c r="DY345" s="74">
        <v>4</v>
      </c>
      <c r="DZ345" s="74">
        <v>16</v>
      </c>
      <c r="EA345" s="74">
        <v>62</v>
      </c>
      <c r="EB345" s="74">
        <v>0</v>
      </c>
      <c r="EC345" s="74">
        <v>4</v>
      </c>
      <c r="ED345" s="74">
        <v>16</v>
      </c>
      <c r="EE345" s="74">
        <v>100</v>
      </c>
      <c r="EF345" s="74">
        <v>0</v>
      </c>
      <c r="EG345" s="74">
        <v>100</v>
      </c>
      <c r="EH345" s="74">
        <v>100</v>
      </c>
      <c r="EI345" s="46">
        <f>Table2[[#This Row],[Total Industrial Employees FY20]]+Table2[[#This Row],[Total Restaurant Employees FY20]]+Table2[[#This Row],[Total Retail Employees FY20]]+Table2[[#This Row],[Total Other Employees FY20]]</f>
        <v>82</v>
      </c>
      <c r="EJ345" s="46">
        <f>Table2[[#This Row],[Number of Industrial Employees Earning More than Living Wage FY20]]+Table2[[#This Row],[Number of Restaurant Employees Earning More than Living Wage FY20]]+Table2[[#This Row],[Number of Retail Employees Earning More than Living Wage FY20]]+Table2[[#This Row],[Number of Other Employees Earning More than Living Wage FY20]]</f>
        <v>82</v>
      </c>
      <c r="EK345" s="69">
        <f>Table2[[#This Row],[Total Employees Earning More than Living Wage FY20]]/Table2[[#This Row],[Total Jobs FY20]]</f>
        <v>1</v>
      </c>
    </row>
    <row r="346" spans="1:141" x14ac:dyDescent="0.25">
      <c r="A346" s="9">
        <v>92797</v>
      </c>
      <c r="B346" s="11" t="s">
        <v>248</v>
      </c>
      <c r="C346" s="11" t="s">
        <v>702</v>
      </c>
      <c r="D346" s="11" t="s">
        <v>1046</v>
      </c>
      <c r="E346" s="15">
        <v>3</v>
      </c>
      <c r="F346" s="7">
        <v>1099</v>
      </c>
      <c r="G346" s="7">
        <v>43</v>
      </c>
      <c r="H346" s="7">
        <v>12552</v>
      </c>
      <c r="I346" s="7">
        <v>34823</v>
      </c>
      <c r="J346" s="7">
        <v>713990</v>
      </c>
      <c r="K346" s="11" t="s">
        <v>1048</v>
      </c>
      <c r="L346" s="11" t="s">
        <v>1186</v>
      </c>
      <c r="M346" s="11" t="s">
        <v>1187</v>
      </c>
      <c r="N346" s="18">
        <v>4300000</v>
      </c>
      <c r="O346" s="11" t="s">
        <v>1658</v>
      </c>
      <c r="P346" s="8">
        <v>0</v>
      </c>
      <c r="Q346" s="8">
        <v>0</v>
      </c>
      <c r="R346" s="8">
        <v>15</v>
      </c>
      <c r="S346" s="8">
        <v>0</v>
      </c>
      <c r="T346" s="8">
        <v>0</v>
      </c>
      <c r="U346" s="8">
        <v>15</v>
      </c>
      <c r="V346" s="8">
        <v>15</v>
      </c>
      <c r="W346" s="8">
        <v>0</v>
      </c>
      <c r="X346" s="8">
        <v>0</v>
      </c>
      <c r="Y346" s="8">
        <v>0</v>
      </c>
      <c r="Z346" s="8">
        <v>5</v>
      </c>
      <c r="AA346" s="19">
        <v>0</v>
      </c>
      <c r="AB346" s="8">
        <v>0</v>
      </c>
      <c r="AC346" s="8">
        <v>0</v>
      </c>
      <c r="AD346" s="8">
        <v>0</v>
      </c>
      <c r="AE346" s="8">
        <v>0</v>
      </c>
      <c r="AF346" s="8">
        <v>46.666666666666664</v>
      </c>
      <c r="AG346" s="8" t="s">
        <v>1687</v>
      </c>
      <c r="AH346" s="8" t="s">
        <v>1687</v>
      </c>
      <c r="AI346" s="60">
        <v>59.193899999999999</v>
      </c>
      <c r="AJ346" s="60">
        <v>629.96910000000003</v>
      </c>
      <c r="AK346" s="60">
        <v>144.6688</v>
      </c>
      <c r="AL346" s="60">
        <f>Table2[[#This Row],[Company Direct Land Through FY20]]+Table2[[#This Row],[Company Direct Land FY20 and After]]</f>
        <v>774.63790000000006</v>
      </c>
      <c r="AM346" s="60">
        <v>48.086199999999998</v>
      </c>
      <c r="AN346" s="60">
        <v>661.90430000000003</v>
      </c>
      <c r="AO346" s="60">
        <v>117.5217</v>
      </c>
      <c r="AP346" s="60">
        <f>Table2[[#This Row],[Company Direct Building Through FY20]]+Table2[[#This Row],[Company Direct Building FY20 and After]]</f>
        <v>779.42600000000004</v>
      </c>
      <c r="AQ346" s="60">
        <v>0</v>
      </c>
      <c r="AR346" s="60">
        <v>58.600299999999997</v>
      </c>
      <c r="AS346" s="60">
        <v>0</v>
      </c>
      <c r="AT346" s="60">
        <f>Table2[[#This Row],[Mortgage Recording Tax Through FY20]]+Table2[[#This Row],[Mortgage Recording Tax FY20 and After]]</f>
        <v>58.600299999999997</v>
      </c>
      <c r="AU346" s="60">
        <v>65.277799999999999</v>
      </c>
      <c r="AV346" s="60">
        <v>313.00779999999997</v>
      </c>
      <c r="AW346" s="60">
        <v>159.5376</v>
      </c>
      <c r="AX346" s="60">
        <f>Table2[[#This Row],[Pilot Savings Through FY20]]+Table2[[#This Row],[Pilot Savings FY20 and After]]</f>
        <v>472.54539999999997</v>
      </c>
      <c r="AY346" s="60">
        <v>0</v>
      </c>
      <c r="AZ346" s="60">
        <v>58.600299999999997</v>
      </c>
      <c r="BA346" s="60">
        <v>0</v>
      </c>
      <c r="BB346" s="60">
        <f>Table2[[#This Row],[Mortgage Recording Tax Exemption Through FY20]]+Table2[[#This Row],[Indirect and Induced Land FY20]]</f>
        <v>64.062399999999997</v>
      </c>
      <c r="BC346" s="60">
        <v>5.4621000000000004</v>
      </c>
      <c r="BD346" s="60">
        <v>53.505000000000003</v>
      </c>
      <c r="BE346" s="60">
        <v>13.349500000000001</v>
      </c>
      <c r="BF346" s="60">
        <f>Table2[[#This Row],[Indirect and Induced Land Through FY20]]+Table2[[#This Row],[Indirect and Induced Land FY20 and After]]</f>
        <v>66.854500000000002</v>
      </c>
      <c r="BG346" s="60">
        <v>19.3657</v>
      </c>
      <c r="BH346" s="60">
        <v>189.69890000000001</v>
      </c>
      <c r="BI346" s="60">
        <v>47.3294</v>
      </c>
      <c r="BJ346" s="60">
        <f>Table2[[#This Row],[Indirect and Induced Building Through FY20]]+Table2[[#This Row],[Indirect and Induced Building FY20 and After]]</f>
        <v>237.0283</v>
      </c>
      <c r="BK346" s="60">
        <v>66.830100000000002</v>
      </c>
      <c r="BL346" s="60">
        <v>1222.0695000000001</v>
      </c>
      <c r="BM346" s="60">
        <v>163.33179999999999</v>
      </c>
      <c r="BN346" s="60">
        <f>Table2[[#This Row],[TOTAL Real Property Related Taxes Through FY20]]+Table2[[#This Row],[TOTAL Real Property Related Taxes FY20 and After]]</f>
        <v>1385.4013</v>
      </c>
      <c r="BO346" s="60">
        <v>33.501600000000003</v>
      </c>
      <c r="BP346" s="60">
        <v>356.9812</v>
      </c>
      <c r="BQ346" s="60">
        <v>81.877200000000002</v>
      </c>
      <c r="BR346" s="60">
        <f>Table2[[#This Row],[Company Direct Through FY20]]+Table2[[#This Row],[Company Direct FY20 and After]]</f>
        <v>438.85840000000002</v>
      </c>
      <c r="BS346" s="60">
        <v>0</v>
      </c>
      <c r="BT346" s="60">
        <v>2.2326999999999999</v>
      </c>
      <c r="BU346" s="60">
        <v>0</v>
      </c>
      <c r="BV346" s="60">
        <f>Table2[[#This Row],[Sales Tax Exemption Through FY20]]+Table2[[#This Row],[Sales Tax Exemption FY20 and After]]</f>
        <v>2.2326999999999999</v>
      </c>
      <c r="BW346" s="60">
        <v>0</v>
      </c>
      <c r="BX346" s="60">
        <v>0</v>
      </c>
      <c r="BY346" s="60">
        <v>0</v>
      </c>
      <c r="BZ346" s="60">
        <f>Table2[[#This Row],[Energy Tax Savings Through FY20]]+Table2[[#This Row],[Energy Tax Savings FY20 and After]]</f>
        <v>0</v>
      </c>
      <c r="CA346" s="60">
        <v>0</v>
      </c>
      <c r="CB346" s="60">
        <v>0</v>
      </c>
      <c r="CC346" s="60">
        <v>0</v>
      </c>
      <c r="CD346" s="60">
        <f>Table2[[#This Row],[Tax Exempt Bond Savings Through FY20]]+Table2[[#This Row],[Tax Exempt Bond Savings FY20 and After]]</f>
        <v>0</v>
      </c>
      <c r="CE346" s="60">
        <v>22.136600000000001</v>
      </c>
      <c r="CF346" s="60">
        <v>267.35230000000001</v>
      </c>
      <c r="CG346" s="60">
        <v>54.101500000000001</v>
      </c>
      <c r="CH346" s="60">
        <f>Table2[[#This Row],[Indirect and Induced Through FY20]]+Table2[[#This Row],[Indirect and Induced FY20 and After]]</f>
        <v>321.4538</v>
      </c>
      <c r="CI346" s="60">
        <v>55.638199999999998</v>
      </c>
      <c r="CJ346" s="60">
        <v>622.10080000000005</v>
      </c>
      <c r="CK346" s="60">
        <v>135.9787</v>
      </c>
      <c r="CL346" s="60">
        <f>Table2[[#This Row],[TOTAL Income Consumption Use Taxes Through FY20]]+Table2[[#This Row],[TOTAL Income Consumption Use Taxes FY20 and After]]</f>
        <v>758.07950000000005</v>
      </c>
      <c r="CM346" s="60">
        <v>65.277799999999999</v>
      </c>
      <c r="CN346" s="60">
        <v>373.8408</v>
      </c>
      <c r="CO346" s="60">
        <v>159.5376</v>
      </c>
      <c r="CP346" s="60">
        <f>Table2[[#This Row],[Assistance Provided Through FY20]]+Table2[[#This Row],[Assistance Provided FY20 and After]]</f>
        <v>533.37840000000006</v>
      </c>
      <c r="CQ346" s="60">
        <v>0</v>
      </c>
      <c r="CR346" s="60">
        <v>0</v>
      </c>
      <c r="CS346" s="60">
        <v>0</v>
      </c>
      <c r="CT346" s="60">
        <f>Table2[[#This Row],[Recapture Cancellation Reduction Amount Through FY20]]+Table2[[#This Row],[Recapture Cancellation Reduction Amount FY20 and After]]</f>
        <v>0</v>
      </c>
      <c r="CU346" s="60">
        <v>0</v>
      </c>
      <c r="CV346" s="60">
        <v>0</v>
      </c>
      <c r="CW346" s="60">
        <v>0</v>
      </c>
      <c r="CX346" s="60">
        <f>Table2[[#This Row],[Penalty Paid Through FY20]]+Table2[[#This Row],[Penalty Paid FY20 and After]]</f>
        <v>0</v>
      </c>
      <c r="CY346" s="60">
        <v>65.277799999999999</v>
      </c>
      <c r="CZ346" s="60">
        <v>373.8408</v>
      </c>
      <c r="DA346" s="60">
        <v>159.5376</v>
      </c>
      <c r="DB346" s="60">
        <f>Table2[[#This Row],[TOTAL Assistance Net of Recapture Penalties Through FY20]]+Table2[[#This Row],[TOTAL Assistance Net of Recapture Penalties FY20 and After]]</f>
        <v>533.37840000000006</v>
      </c>
      <c r="DC346" s="60">
        <v>140.7817</v>
      </c>
      <c r="DD346" s="60">
        <v>1707.4549</v>
      </c>
      <c r="DE346" s="60">
        <v>344.0677</v>
      </c>
      <c r="DF346" s="60">
        <f>Table2[[#This Row],[Company Direct Tax Revenue Before Assistance Through FY20]]+Table2[[#This Row],[Company Direct Tax Revenue Before Assistance FY20 and After]]</f>
        <v>2051.5225999999998</v>
      </c>
      <c r="DG346" s="60">
        <v>46.964399999999998</v>
      </c>
      <c r="DH346" s="60">
        <v>510.55619999999999</v>
      </c>
      <c r="DI346" s="60">
        <v>114.7804</v>
      </c>
      <c r="DJ346" s="60">
        <f>Table2[[#This Row],[Indirect and Induced Tax Revenues FY20 and After]]+Table2[[#This Row],[Indirect and Induced Tax Revenues Through FY20]]</f>
        <v>625.33659999999998</v>
      </c>
      <c r="DK346" s="60">
        <v>187.74610000000001</v>
      </c>
      <c r="DL346" s="60">
        <v>2218.0111000000002</v>
      </c>
      <c r="DM346" s="60">
        <v>458.84809999999999</v>
      </c>
      <c r="DN346" s="60">
        <f>Table2[[#This Row],[TOTAL Tax Revenues Before Assistance FY20 and After]]+Table2[[#This Row],[TOTAL Tax Revenues Before Assistance Through FY20]]</f>
        <v>2676.8592000000003</v>
      </c>
      <c r="DO346" s="60">
        <v>122.4683</v>
      </c>
      <c r="DP346" s="60">
        <v>1844.1703</v>
      </c>
      <c r="DQ346" s="60">
        <v>299.31049999999999</v>
      </c>
      <c r="DR346" s="60">
        <f>Table2[[#This Row],[TOTAL Tax Revenues Net of Assistance Recapture and Penalty Through FY20]]+Table2[[#This Row],[TOTAL Tax Revenues Net of Assistance Recapture and Penalty FY20 and After]]</f>
        <v>2143.4807999999998</v>
      </c>
      <c r="DS346" s="60">
        <v>0</v>
      </c>
      <c r="DT346" s="60">
        <v>0</v>
      </c>
      <c r="DU346" s="60">
        <v>0</v>
      </c>
      <c r="DV346" s="60">
        <v>0</v>
      </c>
      <c r="DW346" s="74">
        <v>0</v>
      </c>
      <c r="DX346" s="74">
        <v>0</v>
      </c>
      <c r="DY346" s="74">
        <v>0</v>
      </c>
      <c r="DZ346" s="74">
        <v>15</v>
      </c>
      <c r="EA346" s="74">
        <v>0</v>
      </c>
      <c r="EB346" s="74">
        <v>0</v>
      </c>
      <c r="EC346" s="74">
        <v>0</v>
      </c>
      <c r="ED346" s="74">
        <v>15</v>
      </c>
      <c r="EE346" s="74">
        <v>0</v>
      </c>
      <c r="EF346" s="74">
        <v>0</v>
      </c>
      <c r="EG346" s="74">
        <v>0</v>
      </c>
      <c r="EH346" s="74">
        <v>100</v>
      </c>
      <c r="EI346" s="8">
        <f>Table2[[#This Row],[Total Industrial Employees FY20]]+Table2[[#This Row],[Total Restaurant Employees FY20]]+Table2[[#This Row],[Total Retail Employees FY20]]+Table2[[#This Row],[Total Other Employees FY20]]</f>
        <v>15</v>
      </c>
      <c r="EJ346" s="8">
        <f>Table2[[#This Row],[Number of Industrial Employees Earning More than Living Wage FY20]]+Table2[[#This Row],[Number of Restaurant Employees Earning More than Living Wage FY20]]+Table2[[#This Row],[Number of Retail Employees Earning More than Living Wage FY20]]+Table2[[#This Row],[Number of Other Employees Earning More than Living Wage FY20]]</f>
        <v>15</v>
      </c>
      <c r="EK346" s="72">
        <f>Table2[[#This Row],[Total Employees Earning More than Living Wage FY20]]/Table2[[#This Row],[Total Jobs FY20]]</f>
        <v>1</v>
      </c>
    </row>
    <row r="347" spans="1:141" x14ac:dyDescent="0.25">
      <c r="A347" s="9">
        <v>93204</v>
      </c>
      <c r="B347" s="11" t="s">
        <v>308</v>
      </c>
      <c r="C347" s="11" t="s">
        <v>761</v>
      </c>
      <c r="D347" s="11" t="s">
        <v>1044</v>
      </c>
      <c r="E347" s="15">
        <v>33</v>
      </c>
      <c r="F347" s="7">
        <v>2666</v>
      </c>
      <c r="G347" s="7">
        <v>125</v>
      </c>
      <c r="H347" s="7">
        <v>639494</v>
      </c>
      <c r="I347" s="7">
        <v>502075</v>
      </c>
      <c r="J347" s="7">
        <v>424820</v>
      </c>
      <c r="K347" s="11" t="s">
        <v>1048</v>
      </c>
      <c r="L347" s="11" t="s">
        <v>1260</v>
      </c>
      <c r="M347" s="11" t="s">
        <v>1225</v>
      </c>
      <c r="N347" s="18">
        <v>7805000</v>
      </c>
      <c r="O347" s="11" t="s">
        <v>1676</v>
      </c>
      <c r="P347" s="8">
        <v>0</v>
      </c>
      <c r="Q347" s="8">
        <v>0</v>
      </c>
      <c r="R347" s="8">
        <v>511</v>
      </c>
      <c r="S347" s="8">
        <v>26</v>
      </c>
      <c r="T347" s="8">
        <v>0</v>
      </c>
      <c r="U347" s="8">
        <v>537</v>
      </c>
      <c r="V347" s="8">
        <v>537</v>
      </c>
      <c r="W347" s="8">
        <v>0</v>
      </c>
      <c r="X347" s="8">
        <v>0</v>
      </c>
      <c r="Y347" s="8">
        <v>714</v>
      </c>
      <c r="Z347" s="8">
        <v>0</v>
      </c>
      <c r="AA347" s="19">
        <v>10</v>
      </c>
      <c r="AB347" s="8">
        <v>0</v>
      </c>
      <c r="AC347" s="8">
        <v>11</v>
      </c>
      <c r="AD347" s="8">
        <v>70</v>
      </c>
      <c r="AE347" s="8">
        <v>10</v>
      </c>
      <c r="AF347" s="8">
        <v>75.977653631284909</v>
      </c>
      <c r="AG347" s="8" t="s">
        <v>1686</v>
      </c>
      <c r="AH347" s="8" t="s">
        <v>1687</v>
      </c>
      <c r="AI347" s="60">
        <v>314.93209999999999</v>
      </c>
      <c r="AJ347" s="60">
        <v>4533.1643000000004</v>
      </c>
      <c r="AK347" s="60">
        <v>1455.0369000000001</v>
      </c>
      <c r="AL347" s="60">
        <f>Table2[[#This Row],[Company Direct Land Through FY20]]+Table2[[#This Row],[Company Direct Land FY20 and After]]</f>
        <v>5988.2012000000004</v>
      </c>
      <c r="AM347" s="60">
        <v>1206.4809</v>
      </c>
      <c r="AN347" s="60">
        <v>6999.7424000000001</v>
      </c>
      <c r="AO347" s="60">
        <v>5574.1363000000001</v>
      </c>
      <c r="AP347" s="60">
        <f>Table2[[#This Row],[Company Direct Building Through FY20]]+Table2[[#This Row],[Company Direct Building FY20 and After]]</f>
        <v>12573.878700000001</v>
      </c>
      <c r="AQ347" s="60">
        <v>0</v>
      </c>
      <c r="AR347" s="60">
        <v>0</v>
      </c>
      <c r="AS347" s="60">
        <v>0</v>
      </c>
      <c r="AT347" s="60">
        <f>Table2[[#This Row],[Mortgage Recording Tax Through FY20]]+Table2[[#This Row],[Mortgage Recording Tax FY20 and After]]</f>
        <v>0</v>
      </c>
      <c r="AU347" s="60">
        <v>588.5258</v>
      </c>
      <c r="AV347" s="60">
        <v>5389.32</v>
      </c>
      <c r="AW347" s="60">
        <v>2719.0839000000001</v>
      </c>
      <c r="AX347" s="60">
        <f>Table2[[#This Row],[Pilot Savings Through FY20]]+Table2[[#This Row],[Pilot Savings FY20 and After]]</f>
        <v>8108.4038999999993</v>
      </c>
      <c r="AY347" s="60">
        <v>0</v>
      </c>
      <c r="AZ347" s="60">
        <v>0</v>
      </c>
      <c r="BA347" s="60">
        <v>0</v>
      </c>
      <c r="BB347" s="60">
        <f>Table2[[#This Row],[Mortgage Recording Tax Exemption Through FY20]]+Table2[[#This Row],[Indirect and Induced Land FY20]]</f>
        <v>912.34950000000003</v>
      </c>
      <c r="BC347" s="60">
        <v>912.34950000000003</v>
      </c>
      <c r="BD347" s="60">
        <v>6822.3334000000004</v>
      </c>
      <c r="BE347" s="60">
        <v>4215.2022999999999</v>
      </c>
      <c r="BF347" s="60">
        <f>Table2[[#This Row],[Indirect and Induced Land Through FY20]]+Table2[[#This Row],[Indirect and Induced Land FY20 and After]]</f>
        <v>11037.5357</v>
      </c>
      <c r="BG347" s="60">
        <v>3234.6938</v>
      </c>
      <c r="BH347" s="60">
        <v>24188.273000000001</v>
      </c>
      <c r="BI347" s="60">
        <v>14944.808499999999</v>
      </c>
      <c r="BJ347" s="60">
        <f>Table2[[#This Row],[Indirect and Induced Building Through FY20]]+Table2[[#This Row],[Indirect and Induced Building FY20 and After]]</f>
        <v>39133.0815</v>
      </c>
      <c r="BK347" s="60">
        <v>5079.9305000000004</v>
      </c>
      <c r="BL347" s="60">
        <v>37154.193099999997</v>
      </c>
      <c r="BM347" s="60">
        <v>23470.1001</v>
      </c>
      <c r="BN347" s="60">
        <f>Table2[[#This Row],[TOTAL Real Property Related Taxes Through FY20]]+Table2[[#This Row],[TOTAL Real Property Related Taxes FY20 and After]]</f>
        <v>60624.2932</v>
      </c>
      <c r="BO347" s="60">
        <v>7664.1451999999999</v>
      </c>
      <c r="BP347" s="60">
        <v>73678.762600000002</v>
      </c>
      <c r="BQ347" s="60">
        <v>35409.589200000002</v>
      </c>
      <c r="BR347" s="60">
        <f>Table2[[#This Row],[Company Direct Through FY20]]+Table2[[#This Row],[Company Direct FY20 and After]]</f>
        <v>109088.3518</v>
      </c>
      <c r="BS347" s="60">
        <v>0</v>
      </c>
      <c r="BT347" s="60">
        <v>178.14320000000001</v>
      </c>
      <c r="BU347" s="60">
        <v>0</v>
      </c>
      <c r="BV347" s="60">
        <f>Table2[[#This Row],[Sales Tax Exemption Through FY20]]+Table2[[#This Row],[Sales Tax Exemption FY20 and After]]</f>
        <v>178.14320000000001</v>
      </c>
      <c r="BW347" s="60">
        <v>3.2202999999999999</v>
      </c>
      <c r="BX347" s="60">
        <v>19.5885</v>
      </c>
      <c r="BY347" s="60">
        <v>6.7721999999999998</v>
      </c>
      <c r="BZ347" s="60">
        <f>Table2[[#This Row],[Energy Tax Savings Through FY20]]+Table2[[#This Row],[Energy Tax Savings FY20 and After]]</f>
        <v>26.360700000000001</v>
      </c>
      <c r="CA347" s="60">
        <v>0</v>
      </c>
      <c r="CB347" s="60">
        <v>0</v>
      </c>
      <c r="CC347" s="60">
        <v>0</v>
      </c>
      <c r="CD347" s="60">
        <f>Table2[[#This Row],[Tax Exempt Bond Savings Through FY20]]+Table2[[#This Row],[Tax Exempt Bond Savings FY20 and After]]</f>
        <v>0</v>
      </c>
      <c r="CE347" s="60">
        <v>4496.0209000000004</v>
      </c>
      <c r="CF347" s="60">
        <v>41434.5101</v>
      </c>
      <c r="CG347" s="60">
        <v>20772.343499999999</v>
      </c>
      <c r="CH347" s="60">
        <f>Table2[[#This Row],[Indirect and Induced Through FY20]]+Table2[[#This Row],[Indirect and Induced FY20 and After]]</f>
        <v>62206.853600000002</v>
      </c>
      <c r="CI347" s="60">
        <v>12156.9458</v>
      </c>
      <c r="CJ347" s="60">
        <v>114915.541</v>
      </c>
      <c r="CK347" s="60">
        <v>56175.160499999998</v>
      </c>
      <c r="CL347" s="60">
        <f>Table2[[#This Row],[TOTAL Income Consumption Use Taxes Through FY20]]+Table2[[#This Row],[TOTAL Income Consumption Use Taxes FY20 and After]]</f>
        <v>171090.7015</v>
      </c>
      <c r="CM347" s="60">
        <v>591.74609999999996</v>
      </c>
      <c r="CN347" s="60">
        <v>5587.0517</v>
      </c>
      <c r="CO347" s="60">
        <v>2725.8561</v>
      </c>
      <c r="CP347" s="60">
        <f>Table2[[#This Row],[Assistance Provided Through FY20]]+Table2[[#This Row],[Assistance Provided FY20 and After]]</f>
        <v>8312.9078000000009</v>
      </c>
      <c r="CQ347" s="60">
        <v>0</v>
      </c>
      <c r="CR347" s="60">
        <v>0</v>
      </c>
      <c r="CS347" s="60">
        <v>0</v>
      </c>
      <c r="CT347" s="60">
        <f>Table2[[#This Row],[Recapture Cancellation Reduction Amount Through FY20]]+Table2[[#This Row],[Recapture Cancellation Reduction Amount FY20 and After]]</f>
        <v>0</v>
      </c>
      <c r="CU347" s="60">
        <v>0</v>
      </c>
      <c r="CV347" s="60">
        <v>0</v>
      </c>
      <c r="CW347" s="60">
        <v>0</v>
      </c>
      <c r="CX347" s="60">
        <f>Table2[[#This Row],[Penalty Paid Through FY20]]+Table2[[#This Row],[Penalty Paid FY20 and After]]</f>
        <v>0</v>
      </c>
      <c r="CY347" s="60">
        <v>591.74609999999996</v>
      </c>
      <c r="CZ347" s="60">
        <v>5587.0517</v>
      </c>
      <c r="DA347" s="60">
        <v>2725.8561</v>
      </c>
      <c r="DB347" s="60">
        <f>Table2[[#This Row],[TOTAL Assistance Net of Recapture Penalties Through FY20]]+Table2[[#This Row],[TOTAL Assistance Net of Recapture Penalties FY20 and After]]</f>
        <v>8312.9078000000009</v>
      </c>
      <c r="DC347" s="60">
        <v>9185.5581999999995</v>
      </c>
      <c r="DD347" s="60">
        <v>85211.669299999994</v>
      </c>
      <c r="DE347" s="60">
        <v>42438.7624</v>
      </c>
      <c r="DF347" s="60">
        <f>Table2[[#This Row],[Company Direct Tax Revenue Before Assistance Through FY20]]+Table2[[#This Row],[Company Direct Tax Revenue Before Assistance FY20 and After]]</f>
        <v>127650.43169999999</v>
      </c>
      <c r="DG347" s="60">
        <v>8643.0642000000007</v>
      </c>
      <c r="DH347" s="60">
        <v>72445.116500000004</v>
      </c>
      <c r="DI347" s="60">
        <v>39932.354299999999</v>
      </c>
      <c r="DJ347" s="60">
        <f>Table2[[#This Row],[Indirect and Induced Tax Revenues FY20 and After]]+Table2[[#This Row],[Indirect and Induced Tax Revenues Through FY20]]</f>
        <v>112377.47080000001</v>
      </c>
      <c r="DK347" s="60">
        <v>17828.6224</v>
      </c>
      <c r="DL347" s="60">
        <v>157656.78580000001</v>
      </c>
      <c r="DM347" s="60">
        <v>82371.116699999999</v>
      </c>
      <c r="DN347" s="60">
        <f>Table2[[#This Row],[TOTAL Tax Revenues Before Assistance FY20 and After]]+Table2[[#This Row],[TOTAL Tax Revenues Before Assistance Through FY20]]</f>
        <v>240027.90250000003</v>
      </c>
      <c r="DO347" s="60">
        <v>17236.8763</v>
      </c>
      <c r="DP347" s="60">
        <v>152069.7341</v>
      </c>
      <c r="DQ347" s="60">
        <v>79645.260599999994</v>
      </c>
      <c r="DR347" s="60">
        <f>Table2[[#This Row],[TOTAL Tax Revenues Net of Assistance Recapture and Penalty Through FY20]]+Table2[[#This Row],[TOTAL Tax Revenues Net of Assistance Recapture and Penalty FY20 and After]]</f>
        <v>231714.99469999998</v>
      </c>
      <c r="DS347" s="60">
        <v>0</v>
      </c>
      <c r="DT347" s="60">
        <v>45.82</v>
      </c>
      <c r="DU347" s="60">
        <v>0</v>
      </c>
      <c r="DV347" s="60">
        <v>0</v>
      </c>
      <c r="DW347" s="74">
        <v>0</v>
      </c>
      <c r="DX347" s="74">
        <v>0</v>
      </c>
      <c r="DY347" s="74">
        <v>0</v>
      </c>
      <c r="DZ347" s="74">
        <v>537</v>
      </c>
      <c r="EA347" s="74">
        <v>0</v>
      </c>
      <c r="EB347" s="74">
        <v>0</v>
      </c>
      <c r="EC347" s="74">
        <v>0</v>
      </c>
      <c r="ED347" s="74">
        <v>537</v>
      </c>
      <c r="EE347" s="74">
        <v>0</v>
      </c>
      <c r="EF347" s="74">
        <v>0</v>
      </c>
      <c r="EG347" s="74">
        <v>0</v>
      </c>
      <c r="EH347" s="74">
        <v>100</v>
      </c>
      <c r="EI347" s="8">
        <f>Table2[[#This Row],[Total Industrial Employees FY20]]+Table2[[#This Row],[Total Restaurant Employees FY20]]+Table2[[#This Row],[Total Retail Employees FY20]]+Table2[[#This Row],[Total Other Employees FY20]]</f>
        <v>537</v>
      </c>
      <c r="EJ347" s="8">
        <f>Table2[[#This Row],[Number of Industrial Employees Earning More than Living Wage FY20]]+Table2[[#This Row],[Number of Restaurant Employees Earning More than Living Wage FY20]]+Table2[[#This Row],[Number of Retail Employees Earning More than Living Wage FY20]]+Table2[[#This Row],[Number of Other Employees Earning More than Living Wage FY20]]</f>
        <v>537</v>
      </c>
      <c r="EK347" s="72">
        <f>Table2[[#This Row],[Total Employees Earning More than Living Wage FY20]]/Table2[[#This Row],[Total Jobs FY20]]</f>
        <v>1</v>
      </c>
    </row>
    <row r="348" spans="1:141" x14ac:dyDescent="0.25">
      <c r="A348" s="9">
        <v>93173</v>
      </c>
      <c r="B348" s="11" t="s">
        <v>288</v>
      </c>
      <c r="C348" s="11" t="s">
        <v>741</v>
      </c>
      <c r="D348" s="11" t="s">
        <v>1043</v>
      </c>
      <c r="E348" s="15">
        <v>13</v>
      </c>
      <c r="F348" s="7">
        <v>5610</v>
      </c>
      <c r="G348" s="7">
        <v>25</v>
      </c>
      <c r="H348" s="7">
        <v>286919</v>
      </c>
      <c r="I348" s="7">
        <v>214000</v>
      </c>
      <c r="J348" s="7">
        <v>312111</v>
      </c>
      <c r="K348" s="11" t="s">
        <v>1048</v>
      </c>
      <c r="L348" s="11" t="s">
        <v>1231</v>
      </c>
      <c r="M348" s="11" t="s">
        <v>1232</v>
      </c>
      <c r="N348" s="18">
        <v>53000000</v>
      </c>
      <c r="O348" s="11" t="s">
        <v>1679</v>
      </c>
      <c r="P348" s="8">
        <v>0</v>
      </c>
      <c r="Q348" s="8">
        <v>0</v>
      </c>
      <c r="R348" s="8">
        <v>0</v>
      </c>
      <c r="S348" s="8">
        <v>0</v>
      </c>
      <c r="T348" s="8">
        <v>0</v>
      </c>
      <c r="U348" s="8">
        <v>0</v>
      </c>
      <c r="V348" s="8">
        <v>104</v>
      </c>
      <c r="W348" s="8">
        <v>0</v>
      </c>
      <c r="X348" s="8">
        <v>0</v>
      </c>
      <c r="Y348" s="8">
        <v>0</v>
      </c>
      <c r="Z348" s="8">
        <v>2</v>
      </c>
      <c r="AA348" s="19">
        <v>0</v>
      </c>
      <c r="AB348" s="8">
        <v>0</v>
      </c>
      <c r="AC348" s="8">
        <v>0</v>
      </c>
      <c r="AD348" s="8">
        <v>0</v>
      </c>
      <c r="AE348" s="8">
        <v>0</v>
      </c>
      <c r="AF348" s="8">
        <v>0</v>
      </c>
      <c r="AI348" s="60">
        <v>43.132399999999997</v>
      </c>
      <c r="AJ348" s="60">
        <v>2916.9648000000002</v>
      </c>
      <c r="AK348" s="60">
        <v>0</v>
      </c>
      <c r="AL348" s="60">
        <f>Table2[[#This Row],[Company Direct Land Through FY20]]+Table2[[#This Row],[Company Direct Land FY20 and After]]</f>
        <v>2916.9648000000002</v>
      </c>
      <c r="AM348" s="60">
        <v>80.102999999999994</v>
      </c>
      <c r="AN348" s="60">
        <v>2622.1244999999999</v>
      </c>
      <c r="AO348" s="60">
        <v>0</v>
      </c>
      <c r="AP348" s="60">
        <f>Table2[[#This Row],[Company Direct Building Through FY20]]+Table2[[#This Row],[Company Direct Building FY20 and After]]</f>
        <v>2622.1244999999999</v>
      </c>
      <c r="AQ348" s="60">
        <v>0</v>
      </c>
      <c r="AR348" s="60">
        <v>443.02719999999999</v>
      </c>
      <c r="AS348" s="60">
        <v>0</v>
      </c>
      <c r="AT348" s="60">
        <f>Table2[[#This Row],[Mortgage Recording Tax Through FY20]]+Table2[[#This Row],[Mortgage Recording Tax FY20 and After]]</f>
        <v>443.02719999999999</v>
      </c>
      <c r="AU348" s="60">
        <v>0</v>
      </c>
      <c r="AV348" s="60">
        <v>0</v>
      </c>
      <c r="AW348" s="60">
        <v>0</v>
      </c>
      <c r="AX348" s="60">
        <f>Table2[[#This Row],[Pilot Savings Through FY20]]+Table2[[#This Row],[Pilot Savings FY20 and After]]</f>
        <v>0</v>
      </c>
      <c r="AY348" s="60">
        <v>0</v>
      </c>
      <c r="AZ348" s="60">
        <v>443.02719999999999</v>
      </c>
      <c r="BA348" s="60">
        <v>0</v>
      </c>
      <c r="BB348" s="60">
        <f>Table2[[#This Row],[Mortgage Recording Tax Exemption Through FY20]]+Table2[[#This Row],[Indirect and Induced Land FY20]]</f>
        <v>510.7287</v>
      </c>
      <c r="BC348" s="60">
        <v>67.701499999999996</v>
      </c>
      <c r="BD348" s="60">
        <v>643.30169999999998</v>
      </c>
      <c r="BE348" s="60">
        <v>0</v>
      </c>
      <c r="BF348" s="60">
        <f>Table2[[#This Row],[Indirect and Induced Land Through FY20]]+Table2[[#This Row],[Indirect and Induced Land FY20 and After]]</f>
        <v>643.30169999999998</v>
      </c>
      <c r="BG348" s="60">
        <v>240.0324</v>
      </c>
      <c r="BH348" s="60">
        <v>2280.7963</v>
      </c>
      <c r="BI348" s="60">
        <v>0</v>
      </c>
      <c r="BJ348" s="60">
        <f>Table2[[#This Row],[Indirect and Induced Building Through FY20]]+Table2[[#This Row],[Indirect and Induced Building FY20 and After]]</f>
        <v>2280.7963</v>
      </c>
      <c r="BK348" s="60">
        <v>430.96929999999998</v>
      </c>
      <c r="BL348" s="60">
        <v>8463.1872999999996</v>
      </c>
      <c r="BM348" s="60">
        <v>0</v>
      </c>
      <c r="BN348" s="60">
        <f>Table2[[#This Row],[TOTAL Real Property Related Taxes Through FY20]]+Table2[[#This Row],[TOTAL Real Property Related Taxes FY20 and After]]</f>
        <v>8463.1872999999996</v>
      </c>
      <c r="BO348" s="60">
        <v>1169.874</v>
      </c>
      <c r="BP348" s="60">
        <v>11268.741900000001</v>
      </c>
      <c r="BQ348" s="60">
        <v>0</v>
      </c>
      <c r="BR348" s="60">
        <f>Table2[[#This Row],[Company Direct Through FY20]]+Table2[[#This Row],[Company Direct FY20 and After]]</f>
        <v>11268.741900000001</v>
      </c>
      <c r="BS348" s="60">
        <v>0</v>
      </c>
      <c r="BT348" s="60">
        <v>301.88330000000002</v>
      </c>
      <c r="BU348" s="60">
        <v>0</v>
      </c>
      <c r="BV348" s="60">
        <f>Table2[[#This Row],[Sales Tax Exemption Through FY20]]+Table2[[#This Row],[Sales Tax Exemption FY20 and After]]</f>
        <v>301.88330000000002</v>
      </c>
      <c r="BW348" s="60">
        <v>0</v>
      </c>
      <c r="BX348" s="60">
        <v>0</v>
      </c>
      <c r="BY348" s="60">
        <v>0</v>
      </c>
      <c r="BZ348" s="60">
        <f>Table2[[#This Row],[Energy Tax Savings Through FY20]]+Table2[[#This Row],[Energy Tax Savings FY20 and After]]</f>
        <v>0</v>
      </c>
      <c r="CA348" s="60">
        <v>0</v>
      </c>
      <c r="CB348" s="60">
        <v>0</v>
      </c>
      <c r="CC348" s="60">
        <v>0</v>
      </c>
      <c r="CD348" s="60">
        <f>Table2[[#This Row],[Tax Exempt Bond Savings Through FY20]]+Table2[[#This Row],[Tax Exempt Bond Savings FY20 and After]]</f>
        <v>0</v>
      </c>
      <c r="CE348" s="60">
        <v>306.45650000000001</v>
      </c>
      <c r="CF348" s="60">
        <v>3481.4342000000001</v>
      </c>
      <c r="CG348" s="60">
        <v>0</v>
      </c>
      <c r="CH348" s="60">
        <f>Table2[[#This Row],[Indirect and Induced Through FY20]]+Table2[[#This Row],[Indirect and Induced FY20 and After]]</f>
        <v>3481.4342000000001</v>
      </c>
      <c r="CI348" s="60">
        <v>1476.3305</v>
      </c>
      <c r="CJ348" s="60">
        <v>14448.292799999999</v>
      </c>
      <c r="CK348" s="60">
        <v>0</v>
      </c>
      <c r="CL348" s="60">
        <f>Table2[[#This Row],[TOTAL Income Consumption Use Taxes Through FY20]]+Table2[[#This Row],[TOTAL Income Consumption Use Taxes FY20 and After]]</f>
        <v>14448.292799999999</v>
      </c>
      <c r="CM348" s="60">
        <v>0</v>
      </c>
      <c r="CN348" s="60">
        <v>744.91049999999996</v>
      </c>
      <c r="CO348" s="60">
        <v>0</v>
      </c>
      <c r="CP348" s="60">
        <f>Table2[[#This Row],[Assistance Provided Through FY20]]+Table2[[#This Row],[Assistance Provided FY20 and After]]</f>
        <v>744.91049999999996</v>
      </c>
      <c r="CQ348" s="60">
        <v>0</v>
      </c>
      <c r="CR348" s="60">
        <v>0</v>
      </c>
      <c r="CS348" s="60">
        <v>0</v>
      </c>
      <c r="CT348" s="60">
        <f>Table2[[#This Row],[Recapture Cancellation Reduction Amount Through FY20]]+Table2[[#This Row],[Recapture Cancellation Reduction Amount FY20 and After]]</f>
        <v>0</v>
      </c>
      <c r="CU348" s="60">
        <v>0</v>
      </c>
      <c r="CV348" s="60">
        <v>0</v>
      </c>
      <c r="CW348" s="60">
        <v>0</v>
      </c>
      <c r="CX348" s="60">
        <f>Table2[[#This Row],[Penalty Paid Through FY20]]+Table2[[#This Row],[Penalty Paid FY20 and After]]</f>
        <v>0</v>
      </c>
      <c r="CY348" s="60">
        <v>0</v>
      </c>
      <c r="CZ348" s="60">
        <v>744.91049999999996</v>
      </c>
      <c r="DA348" s="60">
        <v>0</v>
      </c>
      <c r="DB348" s="60">
        <f>Table2[[#This Row],[TOTAL Assistance Net of Recapture Penalties Through FY20]]+Table2[[#This Row],[TOTAL Assistance Net of Recapture Penalties FY20 and After]]</f>
        <v>744.91049999999996</v>
      </c>
      <c r="DC348" s="60">
        <v>1293.1094000000001</v>
      </c>
      <c r="DD348" s="60">
        <v>17250.858400000001</v>
      </c>
      <c r="DE348" s="60">
        <v>0</v>
      </c>
      <c r="DF348" s="60">
        <f>Table2[[#This Row],[Company Direct Tax Revenue Before Assistance Through FY20]]+Table2[[#This Row],[Company Direct Tax Revenue Before Assistance FY20 and After]]</f>
        <v>17250.858400000001</v>
      </c>
      <c r="DG348" s="60">
        <v>614.19039999999995</v>
      </c>
      <c r="DH348" s="60">
        <v>6405.5321999999996</v>
      </c>
      <c r="DI348" s="60">
        <v>0</v>
      </c>
      <c r="DJ348" s="60">
        <f>Table2[[#This Row],[Indirect and Induced Tax Revenues FY20 and After]]+Table2[[#This Row],[Indirect and Induced Tax Revenues Through FY20]]</f>
        <v>6405.5321999999996</v>
      </c>
      <c r="DK348" s="60">
        <v>1907.2998</v>
      </c>
      <c r="DL348" s="60">
        <v>23656.390599999999</v>
      </c>
      <c r="DM348" s="60">
        <v>0</v>
      </c>
      <c r="DN348" s="60">
        <f>Table2[[#This Row],[TOTAL Tax Revenues Before Assistance FY20 and After]]+Table2[[#This Row],[TOTAL Tax Revenues Before Assistance Through FY20]]</f>
        <v>23656.390599999999</v>
      </c>
      <c r="DO348" s="60">
        <v>1907.2998</v>
      </c>
      <c r="DP348" s="60">
        <v>22911.480100000001</v>
      </c>
      <c r="DQ348" s="60">
        <v>0</v>
      </c>
      <c r="DR348" s="60">
        <f>Table2[[#This Row],[TOTAL Tax Revenues Net of Assistance Recapture and Penalty Through FY20]]+Table2[[#This Row],[TOTAL Tax Revenues Net of Assistance Recapture and Penalty FY20 and After]]</f>
        <v>22911.480100000001</v>
      </c>
      <c r="DS348" s="60">
        <v>0</v>
      </c>
      <c r="DT348" s="60">
        <v>0</v>
      </c>
      <c r="DU348" s="60">
        <v>0</v>
      </c>
      <c r="DV348" s="60">
        <v>0</v>
      </c>
      <c r="DW348" s="75">
        <v>0</v>
      </c>
      <c r="DX348" s="75">
        <v>0</v>
      </c>
      <c r="DY348" s="75">
        <v>0</v>
      </c>
      <c r="DZ348" s="75">
        <v>0</v>
      </c>
      <c r="EA348" s="75">
        <v>0</v>
      </c>
      <c r="EB348" s="75">
        <v>0</v>
      </c>
      <c r="EC348" s="75">
        <v>0</v>
      </c>
      <c r="ED348" s="75">
        <v>0</v>
      </c>
      <c r="EE348" s="75">
        <v>0</v>
      </c>
      <c r="EF348" s="75">
        <v>0</v>
      </c>
      <c r="EG348" s="75">
        <v>0</v>
      </c>
      <c r="EH348" s="75">
        <v>0</v>
      </c>
      <c r="EI348" s="76">
        <v>0</v>
      </c>
      <c r="EJ348" s="76">
        <v>0</v>
      </c>
      <c r="EK348" s="77">
        <v>0</v>
      </c>
    </row>
    <row r="349" spans="1:141" x14ac:dyDescent="0.25">
      <c r="A349" s="9">
        <v>93092</v>
      </c>
      <c r="B349" s="11" t="s">
        <v>282</v>
      </c>
      <c r="C349" s="11" t="s">
        <v>735</v>
      </c>
      <c r="D349" s="11" t="s">
        <v>1045</v>
      </c>
      <c r="E349" s="15">
        <v>30</v>
      </c>
      <c r="F349" s="7">
        <v>2573</v>
      </c>
      <c r="G349" s="7">
        <v>1</v>
      </c>
      <c r="H349" s="7">
        <v>224865</v>
      </c>
      <c r="I349" s="7">
        <v>140000</v>
      </c>
      <c r="J349" s="7">
        <v>312111</v>
      </c>
      <c r="K349" s="11" t="s">
        <v>1048</v>
      </c>
      <c r="L349" s="11" t="s">
        <v>1224</v>
      </c>
      <c r="M349" s="11" t="s">
        <v>1225</v>
      </c>
      <c r="N349" s="18">
        <v>13250000</v>
      </c>
      <c r="O349" s="11" t="s">
        <v>1658</v>
      </c>
      <c r="P349" s="8">
        <v>0</v>
      </c>
      <c r="Q349" s="8">
        <v>0</v>
      </c>
      <c r="R349" s="8">
        <v>125</v>
      </c>
      <c r="S349" s="8">
        <v>0</v>
      </c>
      <c r="T349" s="8">
        <v>0</v>
      </c>
      <c r="U349" s="8">
        <v>125</v>
      </c>
      <c r="V349" s="8">
        <v>125</v>
      </c>
      <c r="W349" s="8">
        <v>0</v>
      </c>
      <c r="X349" s="8">
        <v>0</v>
      </c>
      <c r="Y349" s="8">
        <v>154</v>
      </c>
      <c r="Z349" s="8">
        <v>4</v>
      </c>
      <c r="AA349" s="19">
        <v>0</v>
      </c>
      <c r="AB349" s="8">
        <v>0</v>
      </c>
      <c r="AC349" s="8">
        <v>0</v>
      </c>
      <c r="AD349" s="8">
        <v>0</v>
      </c>
      <c r="AE349" s="8">
        <v>0</v>
      </c>
      <c r="AF349" s="8">
        <v>84.8</v>
      </c>
      <c r="AG349" s="8" t="s">
        <v>1686</v>
      </c>
      <c r="AH349" s="8" t="s">
        <v>1687</v>
      </c>
      <c r="AI349" s="60">
        <v>228.79390000000001</v>
      </c>
      <c r="AJ349" s="60">
        <v>1885.7710999999999</v>
      </c>
      <c r="AK349" s="60">
        <v>994.88440000000003</v>
      </c>
      <c r="AL349" s="60">
        <f>Table2[[#This Row],[Company Direct Land Through FY20]]+Table2[[#This Row],[Company Direct Land FY20 and After]]</f>
        <v>2880.6554999999998</v>
      </c>
      <c r="AM349" s="60">
        <v>422.22820000000002</v>
      </c>
      <c r="AN349" s="60">
        <v>1752.2910999999999</v>
      </c>
      <c r="AO349" s="60">
        <v>1836.0114000000001</v>
      </c>
      <c r="AP349" s="60">
        <f>Table2[[#This Row],[Company Direct Building Through FY20]]+Table2[[#This Row],[Company Direct Building FY20 and After]]</f>
        <v>3588.3024999999998</v>
      </c>
      <c r="AQ349" s="60">
        <v>0</v>
      </c>
      <c r="AR349" s="60">
        <v>175.45</v>
      </c>
      <c r="AS349" s="60">
        <v>0</v>
      </c>
      <c r="AT349" s="60">
        <f>Table2[[#This Row],[Mortgage Recording Tax Through FY20]]+Table2[[#This Row],[Mortgage Recording Tax FY20 and After]]</f>
        <v>175.45</v>
      </c>
      <c r="AU349" s="60">
        <v>395.33179999999999</v>
      </c>
      <c r="AV349" s="60">
        <v>1421.7918</v>
      </c>
      <c r="AW349" s="60">
        <v>1719.0555999999999</v>
      </c>
      <c r="AX349" s="60">
        <f>Table2[[#This Row],[Pilot Savings Through FY20]]+Table2[[#This Row],[Pilot Savings FY20 and After]]</f>
        <v>3140.8473999999997</v>
      </c>
      <c r="AY349" s="60">
        <v>0</v>
      </c>
      <c r="AZ349" s="60">
        <v>175.45</v>
      </c>
      <c r="BA349" s="60">
        <v>0</v>
      </c>
      <c r="BB349" s="60">
        <f>Table2[[#This Row],[Mortgage Recording Tax Exemption Through FY20]]+Table2[[#This Row],[Indirect and Induced Land FY20]]</f>
        <v>256.82159999999999</v>
      </c>
      <c r="BC349" s="60">
        <v>81.371600000000001</v>
      </c>
      <c r="BD349" s="60">
        <v>972.75070000000005</v>
      </c>
      <c r="BE349" s="60">
        <v>353.83530000000002</v>
      </c>
      <c r="BF349" s="60">
        <f>Table2[[#This Row],[Indirect and Induced Land Through FY20]]+Table2[[#This Row],[Indirect and Induced Land FY20 and After]]</f>
        <v>1326.586</v>
      </c>
      <c r="BG349" s="60">
        <v>288.49950000000001</v>
      </c>
      <c r="BH349" s="60">
        <v>3448.8429999999998</v>
      </c>
      <c r="BI349" s="60">
        <v>1254.508</v>
      </c>
      <c r="BJ349" s="60">
        <f>Table2[[#This Row],[Indirect and Induced Building Through FY20]]+Table2[[#This Row],[Indirect and Induced Building FY20 and After]]</f>
        <v>4703.3509999999997</v>
      </c>
      <c r="BK349" s="60">
        <v>625.56140000000005</v>
      </c>
      <c r="BL349" s="60">
        <v>6637.8640999999998</v>
      </c>
      <c r="BM349" s="60">
        <v>2720.1835000000001</v>
      </c>
      <c r="BN349" s="60">
        <f>Table2[[#This Row],[TOTAL Real Property Related Taxes Through FY20]]+Table2[[#This Row],[TOTAL Real Property Related Taxes FY20 and After]]</f>
        <v>9358.0475999999999</v>
      </c>
      <c r="BO349" s="60">
        <v>1406.0986</v>
      </c>
      <c r="BP349" s="60">
        <v>16943.086599999999</v>
      </c>
      <c r="BQ349" s="60">
        <v>6114.2617</v>
      </c>
      <c r="BR349" s="60">
        <f>Table2[[#This Row],[Company Direct Through FY20]]+Table2[[#This Row],[Company Direct FY20 and After]]</f>
        <v>23057.348299999998</v>
      </c>
      <c r="BS349" s="60">
        <v>0</v>
      </c>
      <c r="BT349" s="60">
        <v>0</v>
      </c>
      <c r="BU349" s="60">
        <v>0</v>
      </c>
      <c r="BV349" s="60">
        <f>Table2[[#This Row],[Sales Tax Exemption Through FY20]]+Table2[[#This Row],[Sales Tax Exemption FY20 and After]]</f>
        <v>0</v>
      </c>
      <c r="BW349" s="60">
        <v>0</v>
      </c>
      <c r="BX349" s="60">
        <v>0</v>
      </c>
      <c r="BY349" s="60">
        <v>0</v>
      </c>
      <c r="BZ349" s="60">
        <f>Table2[[#This Row],[Energy Tax Savings Through FY20]]+Table2[[#This Row],[Energy Tax Savings FY20 and After]]</f>
        <v>0</v>
      </c>
      <c r="CA349" s="60">
        <v>0</v>
      </c>
      <c r="CB349" s="60">
        <v>0</v>
      </c>
      <c r="CC349" s="60">
        <v>0</v>
      </c>
      <c r="CD349" s="60">
        <f>Table2[[#This Row],[Tax Exempt Bond Savings Through FY20]]+Table2[[#This Row],[Tax Exempt Bond Savings FY20 and After]]</f>
        <v>0</v>
      </c>
      <c r="CE349" s="60">
        <v>368.33580000000001</v>
      </c>
      <c r="CF349" s="60">
        <v>5520.8820999999998</v>
      </c>
      <c r="CG349" s="60">
        <v>1601.6674</v>
      </c>
      <c r="CH349" s="60">
        <f>Table2[[#This Row],[Indirect and Induced Through FY20]]+Table2[[#This Row],[Indirect and Induced FY20 and After]]</f>
        <v>7122.5495000000001</v>
      </c>
      <c r="CI349" s="60">
        <v>1774.4344000000001</v>
      </c>
      <c r="CJ349" s="60">
        <v>22463.968700000001</v>
      </c>
      <c r="CK349" s="60">
        <v>7715.9291000000003</v>
      </c>
      <c r="CL349" s="60">
        <f>Table2[[#This Row],[TOTAL Income Consumption Use Taxes Through FY20]]+Table2[[#This Row],[TOTAL Income Consumption Use Taxes FY20 and After]]</f>
        <v>30179.897800000002</v>
      </c>
      <c r="CM349" s="60">
        <v>395.33179999999999</v>
      </c>
      <c r="CN349" s="60">
        <v>1597.2418</v>
      </c>
      <c r="CO349" s="60">
        <v>1719.0555999999999</v>
      </c>
      <c r="CP349" s="60">
        <f>Table2[[#This Row],[Assistance Provided Through FY20]]+Table2[[#This Row],[Assistance Provided FY20 and After]]</f>
        <v>3316.2973999999999</v>
      </c>
      <c r="CQ349" s="60">
        <v>0</v>
      </c>
      <c r="CR349" s="60">
        <v>0</v>
      </c>
      <c r="CS349" s="60">
        <v>0</v>
      </c>
      <c r="CT349" s="60">
        <f>Table2[[#This Row],[Recapture Cancellation Reduction Amount Through FY20]]+Table2[[#This Row],[Recapture Cancellation Reduction Amount FY20 and After]]</f>
        <v>0</v>
      </c>
      <c r="CU349" s="60">
        <v>0</v>
      </c>
      <c r="CV349" s="60">
        <v>0</v>
      </c>
      <c r="CW349" s="60">
        <v>0</v>
      </c>
      <c r="CX349" s="60">
        <f>Table2[[#This Row],[Penalty Paid Through FY20]]+Table2[[#This Row],[Penalty Paid FY20 and After]]</f>
        <v>0</v>
      </c>
      <c r="CY349" s="60">
        <v>395.33179999999999</v>
      </c>
      <c r="CZ349" s="60">
        <v>1597.2418</v>
      </c>
      <c r="DA349" s="60">
        <v>1719.0555999999999</v>
      </c>
      <c r="DB349" s="60">
        <f>Table2[[#This Row],[TOTAL Assistance Net of Recapture Penalties Through FY20]]+Table2[[#This Row],[TOTAL Assistance Net of Recapture Penalties FY20 and After]]</f>
        <v>3316.2973999999999</v>
      </c>
      <c r="DC349" s="60">
        <v>2057.1206999999999</v>
      </c>
      <c r="DD349" s="60">
        <v>20756.5988</v>
      </c>
      <c r="DE349" s="60">
        <v>8945.1574999999993</v>
      </c>
      <c r="DF349" s="60">
        <f>Table2[[#This Row],[Company Direct Tax Revenue Before Assistance Through FY20]]+Table2[[#This Row],[Company Direct Tax Revenue Before Assistance FY20 and After]]</f>
        <v>29701.756300000001</v>
      </c>
      <c r="DG349" s="60">
        <v>738.20690000000002</v>
      </c>
      <c r="DH349" s="60">
        <v>9942.4758000000002</v>
      </c>
      <c r="DI349" s="60">
        <v>3210.0106999999998</v>
      </c>
      <c r="DJ349" s="60">
        <f>Table2[[#This Row],[Indirect and Induced Tax Revenues FY20 and After]]+Table2[[#This Row],[Indirect and Induced Tax Revenues Through FY20]]</f>
        <v>13152.486499999999</v>
      </c>
      <c r="DK349" s="60">
        <v>2795.3276000000001</v>
      </c>
      <c r="DL349" s="60">
        <v>30699.0746</v>
      </c>
      <c r="DM349" s="60">
        <v>12155.1682</v>
      </c>
      <c r="DN349" s="60">
        <f>Table2[[#This Row],[TOTAL Tax Revenues Before Assistance FY20 and After]]+Table2[[#This Row],[TOTAL Tax Revenues Before Assistance Through FY20]]</f>
        <v>42854.2428</v>
      </c>
      <c r="DO349" s="60">
        <v>2399.9958000000001</v>
      </c>
      <c r="DP349" s="60">
        <v>29101.8328</v>
      </c>
      <c r="DQ349" s="60">
        <v>10436.1126</v>
      </c>
      <c r="DR349" s="60">
        <f>Table2[[#This Row],[TOTAL Tax Revenues Net of Assistance Recapture and Penalty Through FY20]]+Table2[[#This Row],[TOTAL Tax Revenues Net of Assistance Recapture and Penalty FY20 and After]]</f>
        <v>39537.945399999997</v>
      </c>
      <c r="DS349" s="60">
        <v>0</v>
      </c>
      <c r="DT349" s="60">
        <v>0</v>
      </c>
      <c r="DU349" s="60">
        <v>0</v>
      </c>
      <c r="DV349" s="60">
        <v>0</v>
      </c>
      <c r="DW349" s="74">
        <v>40</v>
      </c>
      <c r="DX349" s="74">
        <v>0</v>
      </c>
      <c r="DY349" s="74">
        <v>0</v>
      </c>
      <c r="DZ349" s="74">
        <v>85</v>
      </c>
      <c r="EA349" s="74">
        <v>40</v>
      </c>
      <c r="EB349" s="74">
        <v>0</v>
      </c>
      <c r="EC349" s="74">
        <v>0</v>
      </c>
      <c r="ED349" s="74">
        <v>85</v>
      </c>
      <c r="EE349" s="74">
        <v>100</v>
      </c>
      <c r="EF349" s="74">
        <v>0</v>
      </c>
      <c r="EG349" s="74">
        <v>0</v>
      </c>
      <c r="EH349" s="74">
        <v>100</v>
      </c>
      <c r="EI349" s="8">
        <f>Table2[[#This Row],[Total Industrial Employees FY20]]+Table2[[#This Row],[Total Restaurant Employees FY20]]+Table2[[#This Row],[Total Retail Employees FY20]]+Table2[[#This Row],[Total Other Employees FY20]]</f>
        <v>125</v>
      </c>
      <c r="EJ349" s="8">
        <f>Table2[[#This Row],[Number of Industrial Employees Earning More than Living Wage FY20]]+Table2[[#This Row],[Number of Restaurant Employees Earning More than Living Wage FY20]]+Table2[[#This Row],[Number of Retail Employees Earning More than Living Wage FY20]]+Table2[[#This Row],[Number of Other Employees Earning More than Living Wage FY20]]</f>
        <v>125</v>
      </c>
      <c r="EK349" s="72">
        <f>Table2[[#This Row],[Total Employees Earning More than Living Wage FY20]]/Table2[[#This Row],[Total Jobs FY20]]</f>
        <v>1</v>
      </c>
    </row>
    <row r="350" spans="1:141" x14ac:dyDescent="0.25">
      <c r="A350" s="9">
        <v>94172</v>
      </c>
      <c r="B350" s="11" t="s">
        <v>560</v>
      </c>
      <c r="C350" s="11" t="s">
        <v>1008</v>
      </c>
      <c r="D350" s="11" t="s">
        <v>1047</v>
      </c>
      <c r="E350" s="15">
        <v>49</v>
      </c>
      <c r="F350" s="7">
        <v>1161</v>
      </c>
      <c r="G350" s="7">
        <v>150</v>
      </c>
      <c r="H350" s="7">
        <v>65000</v>
      </c>
      <c r="I350" s="7">
        <v>16146</v>
      </c>
      <c r="J350" s="7">
        <v>624120</v>
      </c>
      <c r="K350" s="11" t="s">
        <v>1097</v>
      </c>
      <c r="L350" s="11" t="s">
        <v>1561</v>
      </c>
      <c r="M350" s="11" t="s">
        <v>1603</v>
      </c>
      <c r="N350" s="18">
        <v>5000000</v>
      </c>
      <c r="O350" s="11" t="s">
        <v>1671</v>
      </c>
      <c r="P350" s="8">
        <v>436</v>
      </c>
      <c r="Q350" s="8">
        <v>0</v>
      </c>
      <c r="R350" s="8">
        <v>96</v>
      </c>
      <c r="S350" s="8">
        <v>0</v>
      </c>
      <c r="T350" s="8">
        <v>0</v>
      </c>
      <c r="U350" s="8">
        <v>532</v>
      </c>
      <c r="V350" s="8">
        <v>314</v>
      </c>
      <c r="W350" s="8">
        <v>0</v>
      </c>
      <c r="X350" s="8">
        <v>0</v>
      </c>
      <c r="Y350" s="8">
        <v>0</v>
      </c>
      <c r="Z350" s="8">
        <v>0</v>
      </c>
      <c r="AA350" s="19">
        <v>3</v>
      </c>
      <c r="AB350" s="8">
        <v>69</v>
      </c>
      <c r="AC350" s="8">
        <v>16</v>
      </c>
      <c r="AD350" s="8">
        <v>9</v>
      </c>
      <c r="AE350" s="8">
        <v>3</v>
      </c>
      <c r="AF350" s="8">
        <v>92.481203007518801</v>
      </c>
      <c r="AG350" s="8" t="s">
        <v>1686</v>
      </c>
      <c r="AH350" s="8" t="s">
        <v>1687</v>
      </c>
      <c r="AI350" s="60">
        <v>0</v>
      </c>
      <c r="AJ350" s="60">
        <v>0</v>
      </c>
      <c r="AK350" s="60">
        <v>0</v>
      </c>
      <c r="AL350" s="60">
        <f>Table2[[#This Row],[Company Direct Land Through FY20]]+Table2[[#This Row],[Company Direct Land FY20 and After]]</f>
        <v>0</v>
      </c>
      <c r="AM350" s="60">
        <v>0</v>
      </c>
      <c r="AN350" s="60">
        <v>0</v>
      </c>
      <c r="AO350" s="60">
        <v>0</v>
      </c>
      <c r="AP350" s="60">
        <f>Table2[[#This Row],[Company Direct Building Through FY20]]+Table2[[#This Row],[Company Direct Building FY20 and After]]</f>
        <v>0</v>
      </c>
      <c r="AQ350" s="60">
        <v>0</v>
      </c>
      <c r="AR350" s="60">
        <v>81.760000000000005</v>
      </c>
      <c r="AS350" s="60">
        <v>0</v>
      </c>
      <c r="AT350" s="60">
        <f>Table2[[#This Row],[Mortgage Recording Tax Through FY20]]+Table2[[#This Row],[Mortgage Recording Tax FY20 and After]]</f>
        <v>81.760000000000005</v>
      </c>
      <c r="AU350" s="60">
        <v>0</v>
      </c>
      <c r="AV350" s="60">
        <v>0</v>
      </c>
      <c r="AW350" s="60">
        <v>0</v>
      </c>
      <c r="AX350" s="60">
        <f>Table2[[#This Row],[Pilot Savings Through FY20]]+Table2[[#This Row],[Pilot Savings FY20 and After]]</f>
        <v>0</v>
      </c>
      <c r="AY350" s="60">
        <v>0</v>
      </c>
      <c r="AZ350" s="60">
        <v>81.760000000000005</v>
      </c>
      <c r="BA350" s="60">
        <v>0</v>
      </c>
      <c r="BB350" s="60">
        <f>Table2[[#This Row],[Mortgage Recording Tax Exemption Through FY20]]+Table2[[#This Row],[Indirect and Induced Land FY20]]</f>
        <v>181.899</v>
      </c>
      <c r="BC350" s="60">
        <v>100.139</v>
      </c>
      <c r="BD350" s="60">
        <v>220.22739999999999</v>
      </c>
      <c r="BE350" s="60">
        <v>1889.0625</v>
      </c>
      <c r="BF350" s="60">
        <f>Table2[[#This Row],[Indirect and Induced Land Through FY20]]+Table2[[#This Row],[Indirect and Induced Land FY20 and After]]</f>
        <v>2109.2898999999998</v>
      </c>
      <c r="BG350" s="60">
        <v>355.03829999999999</v>
      </c>
      <c r="BH350" s="60">
        <v>780.80619999999999</v>
      </c>
      <c r="BI350" s="60">
        <v>6697.5828000000001</v>
      </c>
      <c r="BJ350" s="60">
        <f>Table2[[#This Row],[Indirect and Induced Building Through FY20]]+Table2[[#This Row],[Indirect and Induced Building FY20 and After]]</f>
        <v>7478.3890000000001</v>
      </c>
      <c r="BK350" s="60">
        <v>455.1773</v>
      </c>
      <c r="BL350" s="60">
        <v>1001.0336</v>
      </c>
      <c r="BM350" s="60">
        <v>8586.6453000000001</v>
      </c>
      <c r="BN350" s="60">
        <f>Table2[[#This Row],[TOTAL Real Property Related Taxes Through FY20]]+Table2[[#This Row],[TOTAL Real Property Related Taxes FY20 and After]]</f>
        <v>9587.6789000000008</v>
      </c>
      <c r="BO350" s="60">
        <v>476.50420000000003</v>
      </c>
      <c r="BP350" s="60">
        <v>1071.8255999999999</v>
      </c>
      <c r="BQ350" s="60">
        <v>8988.9626000000007</v>
      </c>
      <c r="BR350" s="60">
        <f>Table2[[#This Row],[Company Direct Through FY20]]+Table2[[#This Row],[Company Direct FY20 and After]]</f>
        <v>10060.788200000001</v>
      </c>
      <c r="BS350" s="60">
        <v>0</v>
      </c>
      <c r="BT350" s="60">
        <v>0</v>
      </c>
      <c r="BU350" s="60">
        <v>0</v>
      </c>
      <c r="BV350" s="60">
        <f>Table2[[#This Row],[Sales Tax Exemption Through FY20]]+Table2[[#This Row],[Sales Tax Exemption FY20 and After]]</f>
        <v>0</v>
      </c>
      <c r="BW350" s="60">
        <v>0</v>
      </c>
      <c r="BX350" s="60">
        <v>0</v>
      </c>
      <c r="BY350" s="60">
        <v>0</v>
      </c>
      <c r="BZ350" s="60">
        <f>Table2[[#This Row],[Energy Tax Savings Through FY20]]+Table2[[#This Row],[Energy Tax Savings FY20 and After]]</f>
        <v>0</v>
      </c>
      <c r="CA350" s="60">
        <v>3.609</v>
      </c>
      <c r="CB350" s="60">
        <v>5.2138999999999998</v>
      </c>
      <c r="CC350" s="60">
        <v>44.979399999999998</v>
      </c>
      <c r="CD350" s="60">
        <f>Table2[[#This Row],[Tax Exempt Bond Savings Through FY20]]+Table2[[#This Row],[Tax Exempt Bond Savings FY20 and After]]</f>
        <v>50.193300000000001</v>
      </c>
      <c r="CE350" s="60">
        <v>495.71379999999999</v>
      </c>
      <c r="CF350" s="60">
        <v>1125.0671</v>
      </c>
      <c r="CG350" s="60">
        <v>9351.3382999999994</v>
      </c>
      <c r="CH350" s="60">
        <f>Table2[[#This Row],[Indirect and Induced Through FY20]]+Table2[[#This Row],[Indirect and Induced FY20 and After]]</f>
        <v>10476.4054</v>
      </c>
      <c r="CI350" s="60">
        <v>968.60900000000004</v>
      </c>
      <c r="CJ350" s="60">
        <v>2191.6788000000001</v>
      </c>
      <c r="CK350" s="60">
        <v>18295.321499999998</v>
      </c>
      <c r="CL350" s="60">
        <f>Table2[[#This Row],[TOTAL Income Consumption Use Taxes Through FY20]]+Table2[[#This Row],[TOTAL Income Consumption Use Taxes FY20 and After]]</f>
        <v>20487.0003</v>
      </c>
      <c r="CM350" s="60">
        <v>3.609</v>
      </c>
      <c r="CN350" s="60">
        <v>86.9739</v>
      </c>
      <c r="CO350" s="60">
        <v>44.979399999999998</v>
      </c>
      <c r="CP350" s="60">
        <f>Table2[[#This Row],[Assistance Provided Through FY20]]+Table2[[#This Row],[Assistance Provided FY20 and After]]</f>
        <v>131.95330000000001</v>
      </c>
      <c r="CQ350" s="60">
        <v>0</v>
      </c>
      <c r="CR350" s="60">
        <v>0</v>
      </c>
      <c r="CS350" s="60">
        <v>0</v>
      </c>
      <c r="CT350" s="60">
        <f>Table2[[#This Row],[Recapture Cancellation Reduction Amount Through FY20]]+Table2[[#This Row],[Recapture Cancellation Reduction Amount FY20 and After]]</f>
        <v>0</v>
      </c>
      <c r="CU350" s="60">
        <v>0</v>
      </c>
      <c r="CV350" s="60">
        <v>0</v>
      </c>
      <c r="CW350" s="60">
        <v>0</v>
      </c>
      <c r="CX350" s="60">
        <f>Table2[[#This Row],[Penalty Paid Through FY20]]+Table2[[#This Row],[Penalty Paid FY20 and After]]</f>
        <v>0</v>
      </c>
      <c r="CY350" s="60">
        <v>3.609</v>
      </c>
      <c r="CZ350" s="60">
        <v>86.9739</v>
      </c>
      <c r="DA350" s="60">
        <v>44.979399999999998</v>
      </c>
      <c r="DB350" s="60">
        <f>Table2[[#This Row],[TOTAL Assistance Net of Recapture Penalties Through FY20]]+Table2[[#This Row],[TOTAL Assistance Net of Recapture Penalties FY20 and After]]</f>
        <v>131.95330000000001</v>
      </c>
      <c r="DC350" s="60">
        <v>476.50420000000003</v>
      </c>
      <c r="DD350" s="60">
        <v>1153.5856000000001</v>
      </c>
      <c r="DE350" s="60">
        <v>8988.9626000000007</v>
      </c>
      <c r="DF350" s="60">
        <f>Table2[[#This Row],[Company Direct Tax Revenue Before Assistance Through FY20]]+Table2[[#This Row],[Company Direct Tax Revenue Before Assistance FY20 and After]]</f>
        <v>10142.548200000001</v>
      </c>
      <c r="DG350" s="60">
        <v>950.89110000000005</v>
      </c>
      <c r="DH350" s="60">
        <v>2126.1007</v>
      </c>
      <c r="DI350" s="60">
        <v>17937.9836</v>
      </c>
      <c r="DJ350" s="60">
        <f>Table2[[#This Row],[Indirect and Induced Tax Revenues FY20 and After]]+Table2[[#This Row],[Indirect and Induced Tax Revenues Through FY20]]</f>
        <v>20064.084299999999</v>
      </c>
      <c r="DK350" s="60">
        <v>1427.3952999999999</v>
      </c>
      <c r="DL350" s="60">
        <v>3279.6862999999998</v>
      </c>
      <c r="DM350" s="60">
        <v>26926.946199999998</v>
      </c>
      <c r="DN350" s="60">
        <f>Table2[[#This Row],[TOTAL Tax Revenues Before Assistance FY20 and After]]+Table2[[#This Row],[TOTAL Tax Revenues Before Assistance Through FY20]]</f>
        <v>30206.6325</v>
      </c>
      <c r="DO350" s="60">
        <v>1423.7863</v>
      </c>
      <c r="DP350" s="60">
        <v>3192.7123999999999</v>
      </c>
      <c r="DQ350" s="60">
        <v>26881.966799999998</v>
      </c>
      <c r="DR350" s="60">
        <f>Table2[[#This Row],[TOTAL Tax Revenues Net of Assistance Recapture and Penalty Through FY20]]+Table2[[#This Row],[TOTAL Tax Revenues Net of Assistance Recapture and Penalty FY20 and After]]</f>
        <v>30074.679199999999</v>
      </c>
      <c r="DS350" s="60">
        <v>0</v>
      </c>
      <c r="DT350" s="60">
        <v>0</v>
      </c>
      <c r="DU350" s="60">
        <v>0</v>
      </c>
      <c r="DV350" s="60">
        <v>0</v>
      </c>
      <c r="DW350" s="74">
        <v>0</v>
      </c>
      <c r="DX350" s="74">
        <v>0</v>
      </c>
      <c r="DY350" s="74">
        <v>0</v>
      </c>
      <c r="DZ350" s="74">
        <v>532</v>
      </c>
      <c r="EA350" s="74">
        <v>0</v>
      </c>
      <c r="EB350" s="74">
        <v>0</v>
      </c>
      <c r="EC350" s="74">
        <v>0</v>
      </c>
      <c r="ED350" s="74">
        <v>532</v>
      </c>
      <c r="EE350" s="74">
        <v>0</v>
      </c>
      <c r="EF350" s="74">
        <v>0</v>
      </c>
      <c r="EG350" s="74">
        <v>0</v>
      </c>
      <c r="EH350" s="74">
        <v>100</v>
      </c>
      <c r="EI350" s="8">
        <f>Table2[[#This Row],[Total Industrial Employees FY20]]+Table2[[#This Row],[Total Restaurant Employees FY20]]+Table2[[#This Row],[Total Retail Employees FY20]]+Table2[[#This Row],[Total Other Employees FY20]]</f>
        <v>532</v>
      </c>
      <c r="EJ350" s="8">
        <f>Table2[[#This Row],[Number of Industrial Employees Earning More than Living Wage FY20]]+Table2[[#This Row],[Number of Restaurant Employees Earning More than Living Wage FY20]]+Table2[[#This Row],[Number of Retail Employees Earning More than Living Wage FY20]]+Table2[[#This Row],[Number of Other Employees Earning More than Living Wage FY20]]</f>
        <v>532</v>
      </c>
      <c r="EK350" s="72">
        <f>Table2[[#This Row],[Total Employees Earning More than Living Wage FY20]]/Table2[[#This Row],[Total Jobs FY20]]</f>
        <v>1</v>
      </c>
    </row>
    <row r="351" spans="1:141" x14ac:dyDescent="0.25">
      <c r="A351" s="9">
        <v>94112</v>
      </c>
      <c r="B351" s="11" t="s">
        <v>518</v>
      </c>
      <c r="C351" s="11" t="s">
        <v>967</v>
      </c>
      <c r="D351" s="11" t="s">
        <v>1045</v>
      </c>
      <c r="E351" s="15">
        <v>30</v>
      </c>
      <c r="F351" s="7">
        <v>2611</v>
      </c>
      <c r="G351" s="7">
        <v>1001</v>
      </c>
      <c r="H351" s="7">
        <v>68000</v>
      </c>
      <c r="I351" s="7">
        <v>150000</v>
      </c>
      <c r="J351" s="7">
        <v>532490</v>
      </c>
      <c r="K351" s="11" t="s">
        <v>1048</v>
      </c>
      <c r="L351" s="11" t="s">
        <v>1547</v>
      </c>
      <c r="M351" s="11" t="s">
        <v>1548</v>
      </c>
      <c r="N351" s="18">
        <v>47450000</v>
      </c>
      <c r="O351" s="11" t="s">
        <v>1658</v>
      </c>
      <c r="P351" s="8">
        <v>0</v>
      </c>
      <c r="Q351" s="8">
        <v>0</v>
      </c>
      <c r="R351" s="8">
        <v>1</v>
      </c>
      <c r="S351" s="8">
        <v>0</v>
      </c>
      <c r="T351" s="8">
        <v>0</v>
      </c>
      <c r="U351" s="8">
        <v>1</v>
      </c>
      <c r="V351" s="8">
        <v>1</v>
      </c>
      <c r="W351" s="8">
        <v>71</v>
      </c>
      <c r="X351" s="8">
        <v>0</v>
      </c>
      <c r="Y351" s="8">
        <v>0</v>
      </c>
      <c r="Z351" s="8">
        <v>10</v>
      </c>
      <c r="AA351" s="19">
        <v>0</v>
      </c>
      <c r="AB351" s="8">
        <v>0</v>
      </c>
      <c r="AC351" s="8">
        <v>0</v>
      </c>
      <c r="AD351" s="8">
        <v>0</v>
      </c>
      <c r="AE351" s="8">
        <v>0</v>
      </c>
      <c r="AF351" s="8">
        <v>0</v>
      </c>
      <c r="AG351" s="8" t="s">
        <v>1686</v>
      </c>
      <c r="AH351" s="8" t="s">
        <v>1687</v>
      </c>
      <c r="AI351" s="60">
        <v>23.234000000000002</v>
      </c>
      <c r="AJ351" s="60">
        <v>211.51</v>
      </c>
      <c r="AK351" s="60">
        <v>300.78519999999997</v>
      </c>
      <c r="AL351" s="60">
        <f>Table2[[#This Row],[Company Direct Land Through FY20]]+Table2[[#This Row],[Company Direct Land FY20 and After]]</f>
        <v>512.29520000000002</v>
      </c>
      <c r="AM351" s="60">
        <v>43.149000000000001</v>
      </c>
      <c r="AN351" s="60">
        <v>448.14350000000002</v>
      </c>
      <c r="AO351" s="60">
        <v>558.60239999999999</v>
      </c>
      <c r="AP351" s="60">
        <f>Table2[[#This Row],[Company Direct Building Through FY20]]+Table2[[#This Row],[Company Direct Building FY20 and After]]</f>
        <v>1006.7459</v>
      </c>
      <c r="AQ351" s="60">
        <v>0</v>
      </c>
      <c r="AR351" s="60">
        <v>245.7</v>
      </c>
      <c r="AS351" s="60">
        <v>0</v>
      </c>
      <c r="AT351" s="60">
        <f>Table2[[#This Row],[Mortgage Recording Tax Through FY20]]+Table2[[#This Row],[Mortgage Recording Tax FY20 and After]]</f>
        <v>245.7</v>
      </c>
      <c r="AU351" s="60">
        <v>66.383099999999999</v>
      </c>
      <c r="AV351" s="60">
        <v>227.0712</v>
      </c>
      <c r="AW351" s="60">
        <v>859.38829999999996</v>
      </c>
      <c r="AX351" s="60">
        <f>Table2[[#This Row],[Pilot Savings Through FY20]]+Table2[[#This Row],[Pilot Savings FY20 and After]]</f>
        <v>1086.4594999999999</v>
      </c>
      <c r="AY351" s="60">
        <v>0</v>
      </c>
      <c r="AZ351" s="60">
        <v>245.7</v>
      </c>
      <c r="BA351" s="60">
        <v>0</v>
      </c>
      <c r="BB351" s="60">
        <f>Table2[[#This Row],[Mortgage Recording Tax Exemption Through FY20]]+Table2[[#This Row],[Indirect and Induced Land FY20]]</f>
        <v>303.06950000000001</v>
      </c>
      <c r="BC351" s="60">
        <v>57.369500000000002</v>
      </c>
      <c r="BD351" s="60">
        <v>132.56899999999999</v>
      </c>
      <c r="BE351" s="60">
        <v>157.20609999999999</v>
      </c>
      <c r="BF351" s="60">
        <f>Table2[[#This Row],[Indirect and Induced Land Through FY20]]+Table2[[#This Row],[Indirect and Induced Land FY20 and After]]</f>
        <v>289.77509999999995</v>
      </c>
      <c r="BG351" s="60">
        <v>203.40110000000001</v>
      </c>
      <c r="BH351" s="60">
        <v>470.01740000000001</v>
      </c>
      <c r="BI351" s="60">
        <v>557.3664</v>
      </c>
      <c r="BJ351" s="60">
        <f>Table2[[#This Row],[Indirect and Induced Building Through FY20]]+Table2[[#This Row],[Indirect and Induced Building FY20 and After]]</f>
        <v>1027.3838000000001</v>
      </c>
      <c r="BK351" s="60">
        <v>260.77050000000003</v>
      </c>
      <c r="BL351" s="60">
        <v>1035.1686999999999</v>
      </c>
      <c r="BM351" s="60">
        <v>714.57180000000005</v>
      </c>
      <c r="BN351" s="60">
        <f>Table2[[#This Row],[TOTAL Real Property Related Taxes Through FY20]]+Table2[[#This Row],[TOTAL Real Property Related Taxes FY20 and After]]</f>
        <v>1749.7404999999999</v>
      </c>
      <c r="BO351" s="60">
        <v>408.46690000000001</v>
      </c>
      <c r="BP351" s="60">
        <v>1000.2521</v>
      </c>
      <c r="BQ351" s="60">
        <v>209.3562</v>
      </c>
      <c r="BR351" s="60">
        <f>Table2[[#This Row],[Company Direct Through FY20]]+Table2[[#This Row],[Company Direct FY20 and After]]</f>
        <v>1209.6083000000001</v>
      </c>
      <c r="BS351" s="60">
        <v>204.28559999999999</v>
      </c>
      <c r="BT351" s="60">
        <v>268.19220000000001</v>
      </c>
      <c r="BU351" s="60">
        <v>0</v>
      </c>
      <c r="BV351" s="60">
        <f>Table2[[#This Row],[Sales Tax Exemption Through FY20]]+Table2[[#This Row],[Sales Tax Exemption FY20 and After]]</f>
        <v>268.19220000000001</v>
      </c>
      <c r="BW351" s="60">
        <v>0</v>
      </c>
      <c r="BX351" s="60">
        <v>0</v>
      </c>
      <c r="BY351" s="60">
        <v>0</v>
      </c>
      <c r="BZ351" s="60">
        <f>Table2[[#This Row],[Energy Tax Savings Through FY20]]+Table2[[#This Row],[Energy Tax Savings FY20 and After]]</f>
        <v>0</v>
      </c>
      <c r="CA351" s="60">
        <v>0</v>
      </c>
      <c r="CB351" s="60">
        <v>0</v>
      </c>
      <c r="CC351" s="60">
        <v>0</v>
      </c>
      <c r="CD351" s="60">
        <f>Table2[[#This Row],[Tax Exempt Bond Savings Through FY20]]+Table2[[#This Row],[Tax Exempt Bond Savings FY20 and After]]</f>
        <v>0</v>
      </c>
      <c r="CE351" s="60">
        <v>259.68819999999999</v>
      </c>
      <c r="CF351" s="60">
        <v>645.09870000000001</v>
      </c>
      <c r="CG351" s="60">
        <v>3361.8942999999999</v>
      </c>
      <c r="CH351" s="60">
        <f>Table2[[#This Row],[Indirect and Induced Through FY20]]+Table2[[#This Row],[Indirect and Induced FY20 and After]]</f>
        <v>4006.9929999999999</v>
      </c>
      <c r="CI351" s="60">
        <v>463.86950000000002</v>
      </c>
      <c r="CJ351" s="60">
        <v>1377.1586</v>
      </c>
      <c r="CK351" s="60">
        <v>3571.2505000000001</v>
      </c>
      <c r="CL351" s="60">
        <f>Table2[[#This Row],[TOTAL Income Consumption Use Taxes Through FY20]]+Table2[[#This Row],[TOTAL Income Consumption Use Taxes FY20 and After]]</f>
        <v>4948.4090999999999</v>
      </c>
      <c r="CM351" s="60">
        <v>270.6687</v>
      </c>
      <c r="CN351" s="60">
        <v>740.96339999999998</v>
      </c>
      <c r="CO351" s="60">
        <v>859.38829999999996</v>
      </c>
      <c r="CP351" s="60">
        <f>Table2[[#This Row],[Assistance Provided Through FY20]]+Table2[[#This Row],[Assistance Provided FY20 and After]]</f>
        <v>1600.3516999999999</v>
      </c>
      <c r="CQ351" s="60">
        <v>0</v>
      </c>
      <c r="CR351" s="60">
        <v>0</v>
      </c>
      <c r="CS351" s="60">
        <v>0</v>
      </c>
      <c r="CT351" s="60">
        <f>Table2[[#This Row],[Recapture Cancellation Reduction Amount Through FY20]]+Table2[[#This Row],[Recapture Cancellation Reduction Amount FY20 and After]]</f>
        <v>0</v>
      </c>
      <c r="CU351" s="60">
        <v>0</v>
      </c>
      <c r="CV351" s="60">
        <v>0</v>
      </c>
      <c r="CW351" s="60">
        <v>0</v>
      </c>
      <c r="CX351" s="60">
        <f>Table2[[#This Row],[Penalty Paid Through FY20]]+Table2[[#This Row],[Penalty Paid FY20 and After]]</f>
        <v>0</v>
      </c>
      <c r="CY351" s="60">
        <v>270.6687</v>
      </c>
      <c r="CZ351" s="60">
        <v>740.96339999999998</v>
      </c>
      <c r="DA351" s="60">
        <v>859.38829999999996</v>
      </c>
      <c r="DB351" s="60">
        <f>Table2[[#This Row],[TOTAL Assistance Net of Recapture Penalties Through FY20]]+Table2[[#This Row],[TOTAL Assistance Net of Recapture Penalties FY20 and After]]</f>
        <v>1600.3516999999999</v>
      </c>
      <c r="DC351" s="60">
        <v>474.84989999999999</v>
      </c>
      <c r="DD351" s="60">
        <v>1905.6056000000001</v>
      </c>
      <c r="DE351" s="60">
        <v>1068.7438</v>
      </c>
      <c r="DF351" s="60">
        <f>Table2[[#This Row],[Company Direct Tax Revenue Before Assistance Through FY20]]+Table2[[#This Row],[Company Direct Tax Revenue Before Assistance FY20 and After]]</f>
        <v>2974.3494000000001</v>
      </c>
      <c r="DG351" s="60">
        <v>520.4588</v>
      </c>
      <c r="DH351" s="60">
        <v>1247.6850999999999</v>
      </c>
      <c r="DI351" s="60">
        <v>4076.4668000000001</v>
      </c>
      <c r="DJ351" s="60">
        <f>Table2[[#This Row],[Indirect and Induced Tax Revenues FY20 and After]]+Table2[[#This Row],[Indirect and Induced Tax Revenues Through FY20]]</f>
        <v>5324.1518999999998</v>
      </c>
      <c r="DK351" s="60">
        <v>995.30870000000004</v>
      </c>
      <c r="DL351" s="60">
        <v>3153.2907</v>
      </c>
      <c r="DM351" s="60">
        <v>5145.2106000000003</v>
      </c>
      <c r="DN351" s="60">
        <f>Table2[[#This Row],[TOTAL Tax Revenues Before Assistance FY20 and After]]+Table2[[#This Row],[TOTAL Tax Revenues Before Assistance Through FY20]]</f>
        <v>8298.5012999999999</v>
      </c>
      <c r="DO351" s="60">
        <v>724.64</v>
      </c>
      <c r="DP351" s="60">
        <v>2412.3272999999999</v>
      </c>
      <c r="DQ351" s="60">
        <v>4285.8222999999998</v>
      </c>
      <c r="DR351" s="60">
        <f>Table2[[#This Row],[TOTAL Tax Revenues Net of Assistance Recapture and Penalty Through FY20]]+Table2[[#This Row],[TOTAL Tax Revenues Net of Assistance Recapture and Penalty FY20 and After]]</f>
        <v>6698.1495999999997</v>
      </c>
      <c r="DS351" s="60">
        <v>0</v>
      </c>
      <c r="DT351" s="60">
        <v>0</v>
      </c>
      <c r="DU351" s="60">
        <v>0</v>
      </c>
      <c r="DV351" s="60">
        <v>0</v>
      </c>
      <c r="DW351" s="74">
        <v>0</v>
      </c>
      <c r="DX351" s="74">
        <v>0</v>
      </c>
      <c r="DY351" s="74">
        <v>0</v>
      </c>
      <c r="DZ351" s="74">
        <v>72</v>
      </c>
      <c r="EA351" s="74">
        <v>0</v>
      </c>
      <c r="EB351" s="74">
        <v>0</v>
      </c>
      <c r="EC351" s="74">
        <v>0</v>
      </c>
      <c r="ED351" s="74">
        <v>72</v>
      </c>
      <c r="EE351" s="74">
        <v>0</v>
      </c>
      <c r="EF351" s="74">
        <v>0</v>
      </c>
      <c r="EG351" s="74">
        <v>0</v>
      </c>
      <c r="EH351" s="74">
        <v>100</v>
      </c>
      <c r="EI351" s="8">
        <f>Table2[[#This Row],[Total Industrial Employees FY20]]+Table2[[#This Row],[Total Restaurant Employees FY20]]+Table2[[#This Row],[Total Retail Employees FY20]]+Table2[[#This Row],[Total Other Employees FY20]]</f>
        <v>72</v>
      </c>
      <c r="EJ351" s="8">
        <f>Table2[[#This Row],[Number of Industrial Employees Earning More than Living Wage FY20]]+Table2[[#This Row],[Number of Restaurant Employees Earning More than Living Wage FY20]]+Table2[[#This Row],[Number of Retail Employees Earning More than Living Wage FY20]]+Table2[[#This Row],[Number of Other Employees Earning More than Living Wage FY20]]</f>
        <v>72</v>
      </c>
      <c r="EK351" s="72">
        <f>Table2[[#This Row],[Total Employees Earning More than Living Wage FY20]]/Table2[[#This Row],[Total Jobs FY20]]</f>
        <v>1</v>
      </c>
    </row>
    <row r="352" spans="1:141" x14ac:dyDescent="0.25">
      <c r="A352" s="9">
        <v>93964</v>
      </c>
      <c r="B352" s="11" t="s">
        <v>427</v>
      </c>
      <c r="C352" s="11" t="s">
        <v>880</v>
      </c>
      <c r="D352" s="11" t="s">
        <v>1044</v>
      </c>
      <c r="E352" s="15">
        <v>43</v>
      </c>
      <c r="F352" s="7">
        <v>6143</v>
      </c>
      <c r="G352" s="7">
        <v>1</v>
      </c>
      <c r="H352" s="7">
        <v>1020818</v>
      </c>
      <c r="I352" s="7">
        <v>162790</v>
      </c>
      <c r="J352" s="7">
        <v>611110</v>
      </c>
      <c r="K352" s="11" t="s">
        <v>1097</v>
      </c>
      <c r="L352" s="11" t="s">
        <v>1417</v>
      </c>
      <c r="M352" s="11" t="s">
        <v>1418</v>
      </c>
      <c r="N352" s="18">
        <v>10000000</v>
      </c>
      <c r="O352" s="11" t="s">
        <v>1671</v>
      </c>
      <c r="P352" s="8">
        <v>23</v>
      </c>
      <c r="Q352" s="8">
        <v>30</v>
      </c>
      <c r="R352" s="8">
        <v>265</v>
      </c>
      <c r="S352" s="8">
        <v>0</v>
      </c>
      <c r="T352" s="8">
        <v>0</v>
      </c>
      <c r="U352" s="8">
        <v>318</v>
      </c>
      <c r="V352" s="8">
        <v>291</v>
      </c>
      <c r="W352" s="8">
        <v>0</v>
      </c>
      <c r="X352" s="8">
        <v>0</v>
      </c>
      <c r="Y352" s="8">
        <v>228</v>
      </c>
      <c r="Z352" s="8">
        <v>0</v>
      </c>
      <c r="AA352" s="19">
        <v>47</v>
      </c>
      <c r="AB352" s="8">
        <v>0</v>
      </c>
      <c r="AC352" s="8">
        <v>2</v>
      </c>
      <c r="AD352" s="8">
        <v>3</v>
      </c>
      <c r="AE352" s="8">
        <v>47</v>
      </c>
      <c r="AF352" s="8">
        <v>91.19496855345912</v>
      </c>
      <c r="AG352" s="8" t="s">
        <v>1686</v>
      </c>
      <c r="AH352" s="8" t="s">
        <v>1687</v>
      </c>
      <c r="AI352" s="60">
        <v>0</v>
      </c>
      <c r="AJ352" s="60">
        <v>0</v>
      </c>
      <c r="AK352" s="60">
        <v>0</v>
      </c>
      <c r="AL352" s="60">
        <f>Table2[[#This Row],[Company Direct Land Through FY20]]+Table2[[#This Row],[Company Direct Land FY20 and After]]</f>
        <v>0</v>
      </c>
      <c r="AM352" s="60">
        <v>0</v>
      </c>
      <c r="AN352" s="60">
        <v>0</v>
      </c>
      <c r="AO352" s="60">
        <v>0</v>
      </c>
      <c r="AP352" s="60">
        <f>Table2[[#This Row],[Company Direct Building Through FY20]]+Table2[[#This Row],[Company Direct Building FY20 and After]]</f>
        <v>0</v>
      </c>
      <c r="AQ352" s="60">
        <v>0</v>
      </c>
      <c r="AR352" s="60">
        <v>167.44</v>
      </c>
      <c r="AS352" s="60">
        <v>0</v>
      </c>
      <c r="AT352" s="60">
        <f>Table2[[#This Row],[Mortgage Recording Tax Through FY20]]+Table2[[#This Row],[Mortgage Recording Tax FY20 and After]]</f>
        <v>167.44</v>
      </c>
      <c r="AU352" s="60">
        <v>0</v>
      </c>
      <c r="AV352" s="60">
        <v>0</v>
      </c>
      <c r="AW352" s="60">
        <v>0</v>
      </c>
      <c r="AX352" s="60">
        <f>Table2[[#This Row],[Pilot Savings Through FY20]]+Table2[[#This Row],[Pilot Savings FY20 and After]]</f>
        <v>0</v>
      </c>
      <c r="AY352" s="60">
        <v>0</v>
      </c>
      <c r="AZ352" s="60">
        <v>167.44</v>
      </c>
      <c r="BA352" s="60">
        <v>0</v>
      </c>
      <c r="BB352" s="60">
        <f>Table2[[#This Row],[Mortgage Recording Tax Exemption Through FY20]]+Table2[[#This Row],[Indirect and Induced Land FY20]]</f>
        <v>284.0686</v>
      </c>
      <c r="BC352" s="60">
        <v>116.62860000000001</v>
      </c>
      <c r="BD352" s="60">
        <v>662.00869999999998</v>
      </c>
      <c r="BE352" s="60">
        <v>1197.2076999999999</v>
      </c>
      <c r="BF352" s="60">
        <f>Table2[[#This Row],[Indirect and Induced Land Through FY20]]+Table2[[#This Row],[Indirect and Induced Land FY20 and After]]</f>
        <v>1859.2163999999998</v>
      </c>
      <c r="BG352" s="60">
        <v>413.50130000000001</v>
      </c>
      <c r="BH352" s="60">
        <v>2347.1217999999999</v>
      </c>
      <c r="BI352" s="60">
        <v>4244.6454999999996</v>
      </c>
      <c r="BJ352" s="60">
        <f>Table2[[#This Row],[Indirect and Induced Building Through FY20]]+Table2[[#This Row],[Indirect and Induced Building FY20 and After]]</f>
        <v>6591.7672999999995</v>
      </c>
      <c r="BK352" s="60">
        <v>530.12990000000002</v>
      </c>
      <c r="BL352" s="60">
        <v>3009.1305000000002</v>
      </c>
      <c r="BM352" s="60">
        <v>5441.8531999999996</v>
      </c>
      <c r="BN352" s="60">
        <f>Table2[[#This Row],[TOTAL Real Property Related Taxes Through FY20]]+Table2[[#This Row],[TOTAL Real Property Related Taxes FY20 and After]]</f>
        <v>8450.9837000000007</v>
      </c>
      <c r="BO352" s="60">
        <v>595.13350000000003</v>
      </c>
      <c r="BP352" s="60">
        <v>3372.0021000000002</v>
      </c>
      <c r="BQ352" s="60">
        <v>6109.1237000000001</v>
      </c>
      <c r="BR352" s="60">
        <f>Table2[[#This Row],[Company Direct Through FY20]]+Table2[[#This Row],[Company Direct FY20 and After]]</f>
        <v>9481.1257999999998</v>
      </c>
      <c r="BS352" s="60">
        <v>0</v>
      </c>
      <c r="BT352" s="60">
        <v>0</v>
      </c>
      <c r="BU352" s="60">
        <v>0</v>
      </c>
      <c r="BV352" s="60">
        <f>Table2[[#This Row],[Sales Tax Exemption Through FY20]]+Table2[[#This Row],[Sales Tax Exemption FY20 and After]]</f>
        <v>0</v>
      </c>
      <c r="BW352" s="60">
        <v>0</v>
      </c>
      <c r="BX352" s="60">
        <v>0</v>
      </c>
      <c r="BY352" s="60">
        <v>0</v>
      </c>
      <c r="BZ352" s="60">
        <f>Table2[[#This Row],[Energy Tax Savings Through FY20]]+Table2[[#This Row],[Energy Tax Savings FY20 and After]]</f>
        <v>0</v>
      </c>
      <c r="CA352" s="60">
        <v>5.3026999999999997</v>
      </c>
      <c r="CB352" s="60">
        <v>30.024699999999999</v>
      </c>
      <c r="CC352" s="60">
        <v>40.333799999999997</v>
      </c>
      <c r="CD352" s="60">
        <f>Table2[[#This Row],[Tax Exempt Bond Savings Through FY20]]+Table2[[#This Row],[Tax Exempt Bond Savings FY20 and After]]</f>
        <v>70.358499999999992</v>
      </c>
      <c r="CE352" s="60">
        <v>574.74080000000004</v>
      </c>
      <c r="CF352" s="60">
        <v>3593.0891000000001</v>
      </c>
      <c r="CG352" s="60">
        <v>5899.7893000000004</v>
      </c>
      <c r="CH352" s="60">
        <f>Table2[[#This Row],[Indirect and Induced Through FY20]]+Table2[[#This Row],[Indirect and Induced FY20 and After]]</f>
        <v>9492.8784000000014</v>
      </c>
      <c r="CI352" s="60">
        <v>1164.5716</v>
      </c>
      <c r="CJ352" s="60">
        <v>6935.0664999999999</v>
      </c>
      <c r="CK352" s="60">
        <v>11968.5792</v>
      </c>
      <c r="CL352" s="60">
        <f>Table2[[#This Row],[TOTAL Income Consumption Use Taxes Through FY20]]+Table2[[#This Row],[TOTAL Income Consumption Use Taxes FY20 and After]]</f>
        <v>18903.645700000001</v>
      </c>
      <c r="CM352" s="60">
        <v>5.3026999999999997</v>
      </c>
      <c r="CN352" s="60">
        <v>197.46469999999999</v>
      </c>
      <c r="CO352" s="60">
        <v>40.333799999999997</v>
      </c>
      <c r="CP352" s="60">
        <f>Table2[[#This Row],[Assistance Provided Through FY20]]+Table2[[#This Row],[Assistance Provided FY20 and After]]</f>
        <v>237.79849999999999</v>
      </c>
      <c r="CQ352" s="60">
        <v>0</v>
      </c>
      <c r="CR352" s="60">
        <v>0</v>
      </c>
      <c r="CS352" s="60">
        <v>0</v>
      </c>
      <c r="CT352" s="60">
        <f>Table2[[#This Row],[Recapture Cancellation Reduction Amount Through FY20]]+Table2[[#This Row],[Recapture Cancellation Reduction Amount FY20 and After]]</f>
        <v>0</v>
      </c>
      <c r="CU352" s="60">
        <v>0</v>
      </c>
      <c r="CV352" s="60">
        <v>0</v>
      </c>
      <c r="CW352" s="60">
        <v>0</v>
      </c>
      <c r="CX352" s="60">
        <f>Table2[[#This Row],[Penalty Paid Through FY20]]+Table2[[#This Row],[Penalty Paid FY20 and After]]</f>
        <v>0</v>
      </c>
      <c r="CY352" s="60">
        <v>5.3026999999999997</v>
      </c>
      <c r="CZ352" s="60">
        <v>197.46469999999999</v>
      </c>
      <c r="DA352" s="60">
        <v>40.333799999999997</v>
      </c>
      <c r="DB352" s="60">
        <f>Table2[[#This Row],[TOTAL Assistance Net of Recapture Penalties Through FY20]]+Table2[[#This Row],[TOTAL Assistance Net of Recapture Penalties FY20 and After]]</f>
        <v>237.79849999999999</v>
      </c>
      <c r="DC352" s="60">
        <v>595.13350000000003</v>
      </c>
      <c r="DD352" s="60">
        <v>3539.4421000000002</v>
      </c>
      <c r="DE352" s="60">
        <v>6109.1237000000001</v>
      </c>
      <c r="DF352" s="60">
        <f>Table2[[#This Row],[Company Direct Tax Revenue Before Assistance Through FY20]]+Table2[[#This Row],[Company Direct Tax Revenue Before Assistance FY20 and After]]</f>
        <v>9648.5658000000003</v>
      </c>
      <c r="DG352" s="60">
        <v>1104.8706999999999</v>
      </c>
      <c r="DH352" s="60">
        <v>6602.2196000000004</v>
      </c>
      <c r="DI352" s="60">
        <v>11341.6425</v>
      </c>
      <c r="DJ352" s="60">
        <f>Table2[[#This Row],[Indirect and Induced Tax Revenues FY20 and After]]+Table2[[#This Row],[Indirect and Induced Tax Revenues Through FY20]]</f>
        <v>17943.862099999998</v>
      </c>
      <c r="DK352" s="60">
        <v>1700.0042000000001</v>
      </c>
      <c r="DL352" s="60">
        <v>10141.661700000001</v>
      </c>
      <c r="DM352" s="60">
        <v>17450.766199999998</v>
      </c>
      <c r="DN352" s="60">
        <f>Table2[[#This Row],[TOTAL Tax Revenues Before Assistance FY20 and After]]+Table2[[#This Row],[TOTAL Tax Revenues Before Assistance Through FY20]]</f>
        <v>27592.427899999999</v>
      </c>
      <c r="DO352" s="60">
        <v>1694.7014999999999</v>
      </c>
      <c r="DP352" s="60">
        <v>9944.1970000000001</v>
      </c>
      <c r="DQ352" s="60">
        <v>17410.432400000002</v>
      </c>
      <c r="DR352" s="60">
        <f>Table2[[#This Row],[TOTAL Tax Revenues Net of Assistance Recapture and Penalty Through FY20]]+Table2[[#This Row],[TOTAL Tax Revenues Net of Assistance Recapture and Penalty FY20 and After]]</f>
        <v>27354.629400000002</v>
      </c>
      <c r="DS352" s="60">
        <v>0</v>
      </c>
      <c r="DT352" s="60">
        <v>0</v>
      </c>
      <c r="DU352" s="60">
        <v>0</v>
      </c>
      <c r="DV352" s="60">
        <v>0</v>
      </c>
      <c r="DW352" s="74">
        <v>0</v>
      </c>
      <c r="DX352" s="74">
        <v>0</v>
      </c>
      <c r="DY352" s="74">
        <v>0</v>
      </c>
      <c r="DZ352" s="74">
        <v>318</v>
      </c>
      <c r="EA352" s="74">
        <v>0</v>
      </c>
      <c r="EB352" s="74">
        <v>0</v>
      </c>
      <c r="EC352" s="74">
        <v>0</v>
      </c>
      <c r="ED352" s="74">
        <v>318</v>
      </c>
      <c r="EE352" s="74">
        <v>0</v>
      </c>
      <c r="EF352" s="74">
        <v>0</v>
      </c>
      <c r="EG352" s="74">
        <v>0</v>
      </c>
      <c r="EH352" s="74">
        <v>100</v>
      </c>
      <c r="EI352" s="8">
        <f>Table2[[#This Row],[Total Industrial Employees FY20]]+Table2[[#This Row],[Total Restaurant Employees FY20]]+Table2[[#This Row],[Total Retail Employees FY20]]+Table2[[#This Row],[Total Other Employees FY20]]</f>
        <v>318</v>
      </c>
      <c r="EJ352" s="8">
        <f>Table2[[#This Row],[Number of Industrial Employees Earning More than Living Wage FY20]]+Table2[[#This Row],[Number of Restaurant Employees Earning More than Living Wage FY20]]+Table2[[#This Row],[Number of Retail Employees Earning More than Living Wage FY20]]+Table2[[#This Row],[Number of Other Employees Earning More than Living Wage FY20]]</f>
        <v>318</v>
      </c>
      <c r="EK352" s="72">
        <f>Table2[[#This Row],[Total Employees Earning More than Living Wage FY20]]/Table2[[#This Row],[Total Jobs FY20]]</f>
        <v>1</v>
      </c>
    </row>
    <row r="353" spans="1:141" x14ac:dyDescent="0.25">
      <c r="A353" s="9">
        <v>92277</v>
      </c>
      <c r="B353" s="11" t="s">
        <v>164</v>
      </c>
      <c r="C353" s="11" t="s">
        <v>618</v>
      </c>
      <c r="D353" s="11" t="s">
        <v>1043</v>
      </c>
      <c r="E353" s="15">
        <v>17</v>
      </c>
      <c r="F353" s="7">
        <v>2772</v>
      </c>
      <c r="G353" s="7">
        <v>50</v>
      </c>
      <c r="H353" s="7">
        <v>10000</v>
      </c>
      <c r="I353" s="7">
        <v>11250</v>
      </c>
      <c r="J353" s="7">
        <v>236210</v>
      </c>
      <c r="K353" s="11" t="s">
        <v>1048</v>
      </c>
      <c r="L353" s="11" t="s">
        <v>1081</v>
      </c>
      <c r="M353" s="11" t="s">
        <v>1066</v>
      </c>
      <c r="N353" s="18">
        <v>718000</v>
      </c>
      <c r="O353" s="11" t="s">
        <v>1658</v>
      </c>
      <c r="P353" s="8">
        <v>0</v>
      </c>
      <c r="Q353" s="8">
        <v>0</v>
      </c>
      <c r="R353" s="8">
        <v>0</v>
      </c>
      <c r="S353" s="8">
        <v>0</v>
      </c>
      <c r="T353" s="8">
        <v>0</v>
      </c>
      <c r="U353" s="8">
        <v>0</v>
      </c>
      <c r="V353" s="8">
        <v>0</v>
      </c>
      <c r="W353" s="8">
        <v>0</v>
      </c>
      <c r="X353" s="8">
        <v>0</v>
      </c>
      <c r="Y353" s="8">
        <v>0</v>
      </c>
      <c r="Z353" s="8">
        <v>10</v>
      </c>
      <c r="AA353" s="19">
        <v>0</v>
      </c>
      <c r="AB353" s="8">
        <v>0</v>
      </c>
      <c r="AC353" s="8">
        <v>0</v>
      </c>
      <c r="AD353" s="8">
        <v>0</v>
      </c>
      <c r="AE353" s="8">
        <v>0</v>
      </c>
      <c r="AF353" s="8">
        <v>0</v>
      </c>
      <c r="AI353" s="60">
        <v>9.673</v>
      </c>
      <c r="AJ353" s="60">
        <v>72.830600000000004</v>
      </c>
      <c r="AK353" s="60">
        <v>0</v>
      </c>
      <c r="AL353" s="60">
        <f>Table2[[#This Row],[Company Direct Land Through FY20]]+Table2[[#This Row],[Company Direct Land FY20 and After]]</f>
        <v>72.830600000000004</v>
      </c>
      <c r="AM353" s="60">
        <v>21.062000000000001</v>
      </c>
      <c r="AN353" s="60">
        <v>131.0693</v>
      </c>
      <c r="AO353" s="60">
        <v>0</v>
      </c>
      <c r="AP353" s="60">
        <f>Table2[[#This Row],[Company Direct Building Through FY20]]+Table2[[#This Row],[Company Direct Building FY20 and After]]</f>
        <v>131.0693</v>
      </c>
      <c r="AQ353" s="60">
        <v>0</v>
      </c>
      <c r="AR353" s="60">
        <v>3.8471000000000002</v>
      </c>
      <c r="AS353" s="60">
        <v>0</v>
      </c>
      <c r="AT353" s="60">
        <f>Table2[[#This Row],[Mortgage Recording Tax Through FY20]]+Table2[[#This Row],[Mortgage Recording Tax FY20 and After]]</f>
        <v>3.8471000000000002</v>
      </c>
      <c r="AU353" s="60">
        <v>0</v>
      </c>
      <c r="AV353" s="60">
        <v>56.044699999999999</v>
      </c>
      <c r="AW353" s="60">
        <v>0</v>
      </c>
      <c r="AX353" s="60">
        <f>Table2[[#This Row],[Pilot Savings Through FY20]]+Table2[[#This Row],[Pilot Savings FY20 and After]]</f>
        <v>56.044699999999999</v>
      </c>
      <c r="AY353" s="60">
        <v>0</v>
      </c>
      <c r="AZ353" s="60">
        <v>3.8471000000000002</v>
      </c>
      <c r="BA353" s="60">
        <v>0</v>
      </c>
      <c r="BB353" s="60">
        <f>Table2[[#This Row],[Mortgage Recording Tax Exemption Through FY20]]+Table2[[#This Row],[Indirect and Induced Land FY20]]</f>
        <v>3.8471000000000002</v>
      </c>
      <c r="BC353" s="60">
        <v>0</v>
      </c>
      <c r="BD353" s="60">
        <v>178.2612</v>
      </c>
      <c r="BE353" s="60">
        <v>0</v>
      </c>
      <c r="BF353" s="60">
        <f>Table2[[#This Row],[Indirect and Induced Land Through FY20]]+Table2[[#This Row],[Indirect and Induced Land FY20 and After]]</f>
        <v>178.2612</v>
      </c>
      <c r="BG353" s="60">
        <v>0</v>
      </c>
      <c r="BH353" s="60">
        <v>632.01700000000005</v>
      </c>
      <c r="BI353" s="60">
        <v>0</v>
      </c>
      <c r="BJ353" s="60">
        <f>Table2[[#This Row],[Indirect and Induced Building Through FY20]]+Table2[[#This Row],[Indirect and Induced Building FY20 and After]]</f>
        <v>632.01700000000005</v>
      </c>
      <c r="BK353" s="60">
        <v>30.734999999999999</v>
      </c>
      <c r="BL353" s="60">
        <v>958.13340000000005</v>
      </c>
      <c r="BM353" s="60">
        <v>0</v>
      </c>
      <c r="BN353" s="60">
        <f>Table2[[#This Row],[TOTAL Real Property Related Taxes Through FY20]]+Table2[[#This Row],[TOTAL Real Property Related Taxes FY20 and After]]</f>
        <v>958.13340000000005</v>
      </c>
      <c r="BO353" s="60">
        <v>0</v>
      </c>
      <c r="BP353" s="60">
        <v>2085.4169999999999</v>
      </c>
      <c r="BQ353" s="60">
        <v>0</v>
      </c>
      <c r="BR353" s="60">
        <f>Table2[[#This Row],[Company Direct Through FY20]]+Table2[[#This Row],[Company Direct FY20 and After]]</f>
        <v>2085.4169999999999</v>
      </c>
      <c r="BS353" s="60">
        <v>0</v>
      </c>
      <c r="BT353" s="60">
        <v>0</v>
      </c>
      <c r="BU353" s="60">
        <v>0</v>
      </c>
      <c r="BV353" s="60">
        <f>Table2[[#This Row],[Sales Tax Exemption Through FY20]]+Table2[[#This Row],[Sales Tax Exemption FY20 and After]]</f>
        <v>0</v>
      </c>
      <c r="BW353" s="60">
        <v>0</v>
      </c>
      <c r="BX353" s="60">
        <v>0</v>
      </c>
      <c r="BY353" s="60">
        <v>0</v>
      </c>
      <c r="BZ353" s="60">
        <f>Table2[[#This Row],[Energy Tax Savings Through FY20]]+Table2[[#This Row],[Energy Tax Savings FY20 and After]]</f>
        <v>0</v>
      </c>
      <c r="CA353" s="60">
        <v>0</v>
      </c>
      <c r="CB353" s="60">
        <v>0</v>
      </c>
      <c r="CC353" s="60">
        <v>0</v>
      </c>
      <c r="CD353" s="60">
        <f>Table2[[#This Row],[Tax Exempt Bond Savings Through FY20]]+Table2[[#This Row],[Tax Exempt Bond Savings FY20 and After]]</f>
        <v>0</v>
      </c>
      <c r="CE353" s="60">
        <v>0</v>
      </c>
      <c r="CF353" s="60">
        <v>1075.8045</v>
      </c>
      <c r="CG353" s="60">
        <v>0</v>
      </c>
      <c r="CH353" s="60">
        <f>Table2[[#This Row],[Indirect and Induced Through FY20]]+Table2[[#This Row],[Indirect and Induced FY20 and After]]</f>
        <v>1075.8045</v>
      </c>
      <c r="CI353" s="60">
        <v>0</v>
      </c>
      <c r="CJ353" s="60">
        <v>3161.2215000000001</v>
      </c>
      <c r="CK353" s="60">
        <v>0</v>
      </c>
      <c r="CL353" s="60">
        <f>Table2[[#This Row],[TOTAL Income Consumption Use Taxes Through FY20]]+Table2[[#This Row],[TOTAL Income Consumption Use Taxes FY20 and After]]</f>
        <v>3161.2215000000001</v>
      </c>
      <c r="CM353" s="60">
        <v>0</v>
      </c>
      <c r="CN353" s="60">
        <v>59.891800000000003</v>
      </c>
      <c r="CO353" s="60">
        <v>0</v>
      </c>
      <c r="CP353" s="60">
        <f>Table2[[#This Row],[Assistance Provided Through FY20]]+Table2[[#This Row],[Assistance Provided FY20 and After]]</f>
        <v>59.891800000000003</v>
      </c>
      <c r="CQ353" s="60">
        <v>0</v>
      </c>
      <c r="CR353" s="60">
        <v>0</v>
      </c>
      <c r="CS353" s="60">
        <v>0</v>
      </c>
      <c r="CT353" s="60">
        <f>Table2[[#This Row],[Recapture Cancellation Reduction Amount Through FY20]]+Table2[[#This Row],[Recapture Cancellation Reduction Amount FY20 and After]]</f>
        <v>0</v>
      </c>
      <c r="CU353" s="60">
        <v>0</v>
      </c>
      <c r="CV353" s="60">
        <v>0</v>
      </c>
      <c r="CW353" s="60">
        <v>0</v>
      </c>
      <c r="CX353" s="60">
        <f>Table2[[#This Row],[Penalty Paid Through FY20]]+Table2[[#This Row],[Penalty Paid FY20 and After]]</f>
        <v>0</v>
      </c>
      <c r="CY353" s="60">
        <v>0</v>
      </c>
      <c r="CZ353" s="60">
        <v>59.891800000000003</v>
      </c>
      <c r="DA353" s="60">
        <v>0</v>
      </c>
      <c r="DB353" s="60">
        <f>Table2[[#This Row],[TOTAL Assistance Net of Recapture Penalties Through FY20]]+Table2[[#This Row],[TOTAL Assistance Net of Recapture Penalties FY20 and After]]</f>
        <v>59.891800000000003</v>
      </c>
      <c r="DC353" s="60">
        <v>30.734999999999999</v>
      </c>
      <c r="DD353" s="60">
        <v>2293.1640000000002</v>
      </c>
      <c r="DE353" s="60">
        <v>0</v>
      </c>
      <c r="DF353" s="60">
        <f>Table2[[#This Row],[Company Direct Tax Revenue Before Assistance Through FY20]]+Table2[[#This Row],[Company Direct Tax Revenue Before Assistance FY20 and After]]</f>
        <v>2293.1640000000002</v>
      </c>
      <c r="DG353" s="60">
        <v>0</v>
      </c>
      <c r="DH353" s="60">
        <v>1886.0826999999999</v>
      </c>
      <c r="DI353" s="60">
        <v>0</v>
      </c>
      <c r="DJ353" s="60">
        <f>Table2[[#This Row],[Indirect and Induced Tax Revenues FY20 and After]]+Table2[[#This Row],[Indirect and Induced Tax Revenues Through FY20]]</f>
        <v>1886.0826999999999</v>
      </c>
      <c r="DK353" s="60">
        <v>30.734999999999999</v>
      </c>
      <c r="DL353" s="60">
        <v>4179.2466999999997</v>
      </c>
      <c r="DM353" s="60">
        <v>0</v>
      </c>
      <c r="DN353" s="60">
        <f>Table2[[#This Row],[TOTAL Tax Revenues Before Assistance FY20 and After]]+Table2[[#This Row],[TOTAL Tax Revenues Before Assistance Through FY20]]</f>
        <v>4179.2466999999997</v>
      </c>
      <c r="DO353" s="60">
        <v>30.734999999999999</v>
      </c>
      <c r="DP353" s="60">
        <v>4119.3549000000003</v>
      </c>
      <c r="DQ353" s="60">
        <v>0</v>
      </c>
      <c r="DR353" s="60">
        <f>Table2[[#This Row],[TOTAL Tax Revenues Net of Assistance Recapture and Penalty Through FY20]]+Table2[[#This Row],[TOTAL Tax Revenues Net of Assistance Recapture and Penalty FY20 and After]]</f>
        <v>4119.3549000000003</v>
      </c>
      <c r="DS353" s="60">
        <v>0</v>
      </c>
      <c r="DT353" s="60">
        <v>0</v>
      </c>
      <c r="DU353" s="60">
        <v>0</v>
      </c>
      <c r="DV353" s="60">
        <v>0</v>
      </c>
      <c r="DW353" s="75">
        <v>0</v>
      </c>
      <c r="DX353" s="75">
        <v>0</v>
      </c>
      <c r="DY353" s="75">
        <v>0</v>
      </c>
      <c r="DZ353" s="75">
        <v>0</v>
      </c>
      <c r="EA353" s="75">
        <v>0</v>
      </c>
      <c r="EB353" s="75">
        <v>0</v>
      </c>
      <c r="EC353" s="75">
        <v>0</v>
      </c>
      <c r="ED353" s="75">
        <v>0</v>
      </c>
      <c r="EE353" s="75">
        <v>0</v>
      </c>
      <c r="EF353" s="75">
        <v>0</v>
      </c>
      <c r="EG353" s="75">
        <v>0</v>
      </c>
      <c r="EH353" s="75">
        <v>0</v>
      </c>
      <c r="EI353" s="76">
        <v>0</v>
      </c>
      <c r="EJ353" s="76">
        <v>0</v>
      </c>
      <c r="EK353" s="77">
        <v>0</v>
      </c>
    </row>
    <row r="354" spans="1:141" x14ac:dyDescent="0.25">
      <c r="A354" s="9">
        <v>94055</v>
      </c>
      <c r="B354" s="11" t="s">
        <v>465</v>
      </c>
      <c r="C354" s="11" t="s">
        <v>917</v>
      </c>
      <c r="D354" s="11" t="s">
        <v>1047</v>
      </c>
      <c r="E354" s="15">
        <v>50</v>
      </c>
      <c r="F354" s="7">
        <v>2705</v>
      </c>
      <c r="G354" s="7">
        <v>190</v>
      </c>
      <c r="H354" s="7">
        <v>1829520</v>
      </c>
      <c r="I354" s="7">
        <v>245400</v>
      </c>
      <c r="J354" s="7">
        <v>322121</v>
      </c>
      <c r="K354" s="11" t="s">
        <v>1097</v>
      </c>
      <c r="L354" s="11" t="s">
        <v>1469</v>
      </c>
      <c r="M354" s="11" t="s">
        <v>1470</v>
      </c>
      <c r="N354" s="18">
        <v>96300000</v>
      </c>
      <c r="O354" s="11" t="s">
        <v>1671</v>
      </c>
      <c r="P354" s="8">
        <v>0</v>
      </c>
      <c r="Q354" s="8">
        <v>0</v>
      </c>
      <c r="R354" s="8">
        <v>76</v>
      </c>
      <c r="S354" s="8">
        <v>0</v>
      </c>
      <c r="T354" s="8">
        <v>37</v>
      </c>
      <c r="U354" s="8">
        <v>113</v>
      </c>
      <c r="V354" s="8">
        <v>113</v>
      </c>
      <c r="W354" s="8">
        <v>0</v>
      </c>
      <c r="X354" s="8">
        <v>0</v>
      </c>
      <c r="Y354" s="8">
        <v>108</v>
      </c>
      <c r="Z354" s="8">
        <v>0</v>
      </c>
      <c r="AA354" s="19">
        <v>23</v>
      </c>
      <c r="AB354" s="8">
        <v>3</v>
      </c>
      <c r="AC354" s="8">
        <v>2</v>
      </c>
      <c r="AD354" s="8">
        <v>9</v>
      </c>
      <c r="AE354" s="8">
        <v>63</v>
      </c>
      <c r="AF354" s="8">
        <v>47.787610619469028</v>
      </c>
      <c r="AG354" s="8" t="s">
        <v>1686</v>
      </c>
      <c r="AH354" s="8" t="s">
        <v>1687</v>
      </c>
      <c r="AI354" s="60">
        <v>13.7308</v>
      </c>
      <c r="AJ354" s="60">
        <v>112.97920000000001</v>
      </c>
      <c r="AK354" s="60">
        <v>124.1133</v>
      </c>
      <c r="AL354" s="60">
        <f>Table2[[#This Row],[Company Direct Land Through FY20]]+Table2[[#This Row],[Company Direct Land FY20 and After]]</f>
        <v>237.0925</v>
      </c>
      <c r="AM354" s="60">
        <v>25.5</v>
      </c>
      <c r="AN354" s="60">
        <v>209.81870000000001</v>
      </c>
      <c r="AO354" s="60">
        <v>230.49510000000001</v>
      </c>
      <c r="AP354" s="60">
        <f>Table2[[#This Row],[Company Direct Building Through FY20]]+Table2[[#This Row],[Company Direct Building FY20 and After]]</f>
        <v>440.31380000000001</v>
      </c>
      <c r="AQ354" s="60">
        <v>0</v>
      </c>
      <c r="AR354" s="60">
        <v>1577.394</v>
      </c>
      <c r="AS354" s="60">
        <v>0</v>
      </c>
      <c r="AT354" s="60">
        <f>Table2[[#This Row],[Mortgage Recording Tax Through FY20]]+Table2[[#This Row],[Mortgage Recording Tax FY20 and After]]</f>
        <v>1577.394</v>
      </c>
      <c r="AU354" s="60">
        <v>0</v>
      </c>
      <c r="AV354" s="60">
        <v>0</v>
      </c>
      <c r="AW354" s="60">
        <v>0</v>
      </c>
      <c r="AX354" s="60">
        <f>Table2[[#This Row],[Pilot Savings Through FY20]]+Table2[[#This Row],[Pilot Savings FY20 and After]]</f>
        <v>0</v>
      </c>
      <c r="AY354" s="60">
        <v>0</v>
      </c>
      <c r="AZ354" s="60">
        <v>1577.394</v>
      </c>
      <c r="BA354" s="60">
        <v>0</v>
      </c>
      <c r="BB354" s="60">
        <f>Table2[[#This Row],[Mortgage Recording Tax Exemption Through FY20]]+Table2[[#This Row],[Indirect and Induced Land FY20]]</f>
        <v>1706.1618000000001</v>
      </c>
      <c r="BC354" s="60">
        <v>128.76779999999999</v>
      </c>
      <c r="BD354" s="60">
        <v>916.3202</v>
      </c>
      <c r="BE354" s="60">
        <v>1163.9359999999999</v>
      </c>
      <c r="BF354" s="60">
        <f>Table2[[#This Row],[Indirect and Induced Land Through FY20]]+Table2[[#This Row],[Indirect and Induced Land FY20 and After]]</f>
        <v>2080.2561999999998</v>
      </c>
      <c r="BG354" s="60">
        <v>456.54039999999998</v>
      </c>
      <c r="BH354" s="60">
        <v>3248.7714000000001</v>
      </c>
      <c r="BI354" s="60">
        <v>4126.6800999999996</v>
      </c>
      <c r="BJ354" s="60">
        <f>Table2[[#This Row],[Indirect and Induced Building Through FY20]]+Table2[[#This Row],[Indirect and Induced Building FY20 and After]]</f>
        <v>7375.4514999999992</v>
      </c>
      <c r="BK354" s="60">
        <v>624.53899999999999</v>
      </c>
      <c r="BL354" s="60">
        <v>4487.8895000000002</v>
      </c>
      <c r="BM354" s="60">
        <v>5645.2245000000003</v>
      </c>
      <c r="BN354" s="60">
        <f>Table2[[#This Row],[TOTAL Real Property Related Taxes Through FY20]]+Table2[[#This Row],[TOTAL Real Property Related Taxes FY20 and After]]</f>
        <v>10133.114000000001</v>
      </c>
      <c r="BO354" s="60">
        <v>2020.1135999999999</v>
      </c>
      <c r="BP354" s="60">
        <v>15131.8922</v>
      </c>
      <c r="BQ354" s="60">
        <v>18259.858400000001</v>
      </c>
      <c r="BR354" s="60">
        <f>Table2[[#This Row],[Company Direct Through FY20]]+Table2[[#This Row],[Company Direct FY20 and After]]</f>
        <v>33391.750599999999</v>
      </c>
      <c r="BS354" s="60">
        <v>0</v>
      </c>
      <c r="BT354" s="60">
        <v>0</v>
      </c>
      <c r="BU354" s="60">
        <v>0</v>
      </c>
      <c r="BV354" s="60">
        <f>Table2[[#This Row],[Sales Tax Exemption Through FY20]]+Table2[[#This Row],[Sales Tax Exemption FY20 and After]]</f>
        <v>0</v>
      </c>
      <c r="BW354" s="60">
        <v>0</v>
      </c>
      <c r="BX354" s="60">
        <v>0</v>
      </c>
      <c r="BY354" s="60">
        <v>0</v>
      </c>
      <c r="BZ354" s="60">
        <f>Table2[[#This Row],[Energy Tax Savings Through FY20]]+Table2[[#This Row],[Energy Tax Savings FY20 and After]]</f>
        <v>0</v>
      </c>
      <c r="CA354" s="60">
        <v>67.861999999999995</v>
      </c>
      <c r="CB354" s="60">
        <v>350.13099999999997</v>
      </c>
      <c r="CC354" s="60">
        <v>478.89210000000003</v>
      </c>
      <c r="CD354" s="60">
        <f>Table2[[#This Row],[Tax Exempt Bond Savings Through FY20]]+Table2[[#This Row],[Tax Exempt Bond Savings FY20 and After]]</f>
        <v>829.0231</v>
      </c>
      <c r="CE354" s="60">
        <v>637.43370000000004</v>
      </c>
      <c r="CF354" s="60">
        <v>5071.7385999999997</v>
      </c>
      <c r="CG354" s="60">
        <v>5761.7790000000005</v>
      </c>
      <c r="CH354" s="60">
        <f>Table2[[#This Row],[Indirect and Induced Through FY20]]+Table2[[#This Row],[Indirect and Induced FY20 and After]]</f>
        <v>10833.517599999999</v>
      </c>
      <c r="CI354" s="60">
        <v>2589.6853000000001</v>
      </c>
      <c r="CJ354" s="60">
        <v>19853.499800000001</v>
      </c>
      <c r="CK354" s="60">
        <v>23542.745299999999</v>
      </c>
      <c r="CL354" s="60">
        <f>Table2[[#This Row],[TOTAL Income Consumption Use Taxes Through FY20]]+Table2[[#This Row],[TOTAL Income Consumption Use Taxes FY20 and After]]</f>
        <v>43396.2451</v>
      </c>
      <c r="CM354" s="60">
        <v>67.861999999999995</v>
      </c>
      <c r="CN354" s="60">
        <v>1927.5250000000001</v>
      </c>
      <c r="CO354" s="60">
        <v>478.89210000000003</v>
      </c>
      <c r="CP354" s="60">
        <f>Table2[[#This Row],[Assistance Provided Through FY20]]+Table2[[#This Row],[Assistance Provided FY20 and After]]</f>
        <v>2406.4171000000001</v>
      </c>
      <c r="CQ354" s="60">
        <v>0</v>
      </c>
      <c r="CR354" s="60">
        <v>0</v>
      </c>
      <c r="CS354" s="60">
        <v>0</v>
      </c>
      <c r="CT354" s="60">
        <f>Table2[[#This Row],[Recapture Cancellation Reduction Amount Through FY20]]+Table2[[#This Row],[Recapture Cancellation Reduction Amount FY20 and After]]</f>
        <v>0</v>
      </c>
      <c r="CU354" s="60">
        <v>0</v>
      </c>
      <c r="CV354" s="60">
        <v>0</v>
      </c>
      <c r="CW354" s="60">
        <v>0</v>
      </c>
      <c r="CX354" s="60">
        <f>Table2[[#This Row],[Penalty Paid Through FY20]]+Table2[[#This Row],[Penalty Paid FY20 and After]]</f>
        <v>0</v>
      </c>
      <c r="CY354" s="60">
        <v>67.861999999999995</v>
      </c>
      <c r="CZ354" s="60">
        <v>1927.5250000000001</v>
      </c>
      <c r="DA354" s="60">
        <v>478.89210000000003</v>
      </c>
      <c r="DB354" s="60">
        <f>Table2[[#This Row],[TOTAL Assistance Net of Recapture Penalties Through FY20]]+Table2[[#This Row],[TOTAL Assistance Net of Recapture Penalties FY20 and After]]</f>
        <v>2406.4171000000001</v>
      </c>
      <c r="DC354" s="60">
        <v>2059.3444</v>
      </c>
      <c r="DD354" s="60">
        <v>17032.0841</v>
      </c>
      <c r="DE354" s="60">
        <v>18614.466799999998</v>
      </c>
      <c r="DF354" s="60">
        <f>Table2[[#This Row],[Company Direct Tax Revenue Before Assistance Through FY20]]+Table2[[#This Row],[Company Direct Tax Revenue Before Assistance FY20 and After]]</f>
        <v>35646.550900000002</v>
      </c>
      <c r="DG354" s="60">
        <v>1222.7419</v>
      </c>
      <c r="DH354" s="60">
        <v>9236.8302000000003</v>
      </c>
      <c r="DI354" s="60">
        <v>11052.3951</v>
      </c>
      <c r="DJ354" s="60">
        <f>Table2[[#This Row],[Indirect and Induced Tax Revenues FY20 and After]]+Table2[[#This Row],[Indirect and Induced Tax Revenues Through FY20]]</f>
        <v>20289.225299999998</v>
      </c>
      <c r="DK354" s="60">
        <v>3282.0862999999999</v>
      </c>
      <c r="DL354" s="60">
        <v>26268.9143</v>
      </c>
      <c r="DM354" s="60">
        <v>29666.8619</v>
      </c>
      <c r="DN354" s="60">
        <f>Table2[[#This Row],[TOTAL Tax Revenues Before Assistance FY20 and After]]+Table2[[#This Row],[TOTAL Tax Revenues Before Assistance Through FY20]]</f>
        <v>55935.7762</v>
      </c>
      <c r="DO354" s="60">
        <v>3214.2242999999999</v>
      </c>
      <c r="DP354" s="60">
        <v>24341.389299999999</v>
      </c>
      <c r="DQ354" s="60">
        <v>29187.969799999999</v>
      </c>
      <c r="DR354" s="60">
        <f>Table2[[#This Row],[TOTAL Tax Revenues Net of Assistance Recapture and Penalty Through FY20]]+Table2[[#This Row],[TOTAL Tax Revenues Net of Assistance Recapture and Penalty FY20 and After]]</f>
        <v>53529.359100000001</v>
      </c>
      <c r="DS354" s="60">
        <v>0</v>
      </c>
      <c r="DT354" s="60">
        <v>0</v>
      </c>
      <c r="DU354" s="60">
        <v>0</v>
      </c>
      <c r="DV354" s="60">
        <v>0</v>
      </c>
      <c r="DW354" s="74">
        <v>113</v>
      </c>
      <c r="DX354" s="74">
        <v>0</v>
      </c>
      <c r="DY354" s="74">
        <v>0</v>
      </c>
      <c r="DZ354" s="74">
        <v>0</v>
      </c>
      <c r="EA354" s="74">
        <v>113</v>
      </c>
      <c r="EB354" s="74">
        <v>0</v>
      </c>
      <c r="EC354" s="74">
        <v>0</v>
      </c>
      <c r="ED354" s="74">
        <v>0</v>
      </c>
      <c r="EE354" s="74">
        <v>100</v>
      </c>
      <c r="EF354" s="74">
        <v>0</v>
      </c>
      <c r="EG354" s="74">
        <v>0</v>
      </c>
      <c r="EH354" s="74">
        <v>0</v>
      </c>
      <c r="EI354" s="8">
        <f>Table2[[#This Row],[Total Industrial Employees FY20]]+Table2[[#This Row],[Total Restaurant Employees FY20]]+Table2[[#This Row],[Total Retail Employees FY20]]+Table2[[#This Row],[Total Other Employees FY20]]</f>
        <v>113</v>
      </c>
      <c r="EJ354" s="8">
        <f>Table2[[#This Row],[Number of Industrial Employees Earning More than Living Wage FY20]]+Table2[[#This Row],[Number of Restaurant Employees Earning More than Living Wage FY20]]+Table2[[#This Row],[Number of Retail Employees Earning More than Living Wage FY20]]+Table2[[#This Row],[Number of Other Employees Earning More than Living Wage FY20]]</f>
        <v>113</v>
      </c>
      <c r="EK354" s="72">
        <f>Table2[[#This Row],[Total Employees Earning More than Living Wage FY20]]/Table2[[#This Row],[Total Jobs FY20]]</f>
        <v>1</v>
      </c>
    </row>
    <row r="355" spans="1:141" x14ac:dyDescent="0.25">
      <c r="A355" s="9">
        <v>93094</v>
      </c>
      <c r="B355" s="11" t="s">
        <v>284</v>
      </c>
      <c r="C355" s="11" t="s">
        <v>737</v>
      </c>
      <c r="D355" s="11" t="s">
        <v>1045</v>
      </c>
      <c r="E355" s="15">
        <v>26</v>
      </c>
      <c r="F355" s="7">
        <v>115</v>
      </c>
      <c r="G355" s="7">
        <v>187</v>
      </c>
      <c r="H355" s="7">
        <v>56100</v>
      </c>
      <c r="I355" s="7">
        <v>52500</v>
      </c>
      <c r="J355" s="7">
        <v>323111</v>
      </c>
      <c r="K355" s="11" t="s">
        <v>1048</v>
      </c>
      <c r="L355" s="11" t="s">
        <v>1227</v>
      </c>
      <c r="M355" s="11" t="s">
        <v>1200</v>
      </c>
      <c r="N355" s="18">
        <v>10120000</v>
      </c>
      <c r="O355" s="11" t="s">
        <v>1658</v>
      </c>
      <c r="P355" s="8">
        <v>0</v>
      </c>
      <c r="Q355" s="8">
        <v>0</v>
      </c>
      <c r="R355" s="8">
        <v>0</v>
      </c>
      <c r="S355" s="8">
        <v>0</v>
      </c>
      <c r="T355" s="8">
        <v>0</v>
      </c>
      <c r="U355" s="8">
        <v>0</v>
      </c>
      <c r="V355" s="8">
        <v>106</v>
      </c>
      <c r="W355" s="8">
        <v>0</v>
      </c>
      <c r="X355" s="8">
        <v>0</v>
      </c>
      <c r="Y355" s="8">
        <v>0</v>
      </c>
      <c r="Z355" s="8">
        <v>30</v>
      </c>
      <c r="AA355" s="19">
        <v>0</v>
      </c>
      <c r="AB355" s="8">
        <v>0</v>
      </c>
      <c r="AC355" s="8">
        <v>0</v>
      </c>
      <c r="AD355" s="8">
        <v>0</v>
      </c>
      <c r="AE355" s="8">
        <v>0</v>
      </c>
      <c r="AF355" s="8">
        <v>0</v>
      </c>
      <c r="AI355" s="60">
        <v>85.626000000000005</v>
      </c>
      <c r="AJ355" s="60">
        <v>587.21799999999996</v>
      </c>
      <c r="AK355" s="60">
        <v>0</v>
      </c>
      <c r="AL355" s="60">
        <f>Table2[[#This Row],[Company Direct Land Through FY20]]+Table2[[#This Row],[Company Direct Land FY20 and After]]</f>
        <v>587.21799999999996</v>
      </c>
      <c r="AM355" s="60">
        <v>117.2206</v>
      </c>
      <c r="AN355" s="60">
        <v>772.83479999999997</v>
      </c>
      <c r="AO355" s="60">
        <v>0</v>
      </c>
      <c r="AP355" s="60">
        <f>Table2[[#This Row],[Company Direct Building Through FY20]]+Table2[[#This Row],[Company Direct Building FY20 and After]]</f>
        <v>772.83479999999997</v>
      </c>
      <c r="AQ355" s="60">
        <v>0</v>
      </c>
      <c r="AR355" s="60">
        <v>66.454099999999997</v>
      </c>
      <c r="AS355" s="60">
        <v>0</v>
      </c>
      <c r="AT355" s="60">
        <f>Table2[[#This Row],[Mortgage Recording Tax Through FY20]]+Table2[[#This Row],[Mortgage Recording Tax FY20 and After]]</f>
        <v>66.454099999999997</v>
      </c>
      <c r="AU355" s="60">
        <v>2.4712999999999998</v>
      </c>
      <c r="AV355" s="60">
        <v>473.85300000000001</v>
      </c>
      <c r="AW355" s="60">
        <v>0</v>
      </c>
      <c r="AX355" s="60">
        <f>Table2[[#This Row],[Pilot Savings Through FY20]]+Table2[[#This Row],[Pilot Savings FY20 and After]]</f>
        <v>473.85300000000001</v>
      </c>
      <c r="AY355" s="60">
        <v>0</v>
      </c>
      <c r="AZ355" s="60">
        <v>66.454099999999997</v>
      </c>
      <c r="BA355" s="60">
        <v>0</v>
      </c>
      <c r="BB355" s="60">
        <f>Table2[[#This Row],[Mortgage Recording Tax Exemption Through FY20]]+Table2[[#This Row],[Indirect and Induced Land FY20]]</f>
        <v>138.3537</v>
      </c>
      <c r="BC355" s="60">
        <v>71.899600000000007</v>
      </c>
      <c r="BD355" s="60">
        <v>813.94349999999997</v>
      </c>
      <c r="BE355" s="60">
        <v>0</v>
      </c>
      <c r="BF355" s="60">
        <f>Table2[[#This Row],[Indirect and Induced Land Through FY20]]+Table2[[#This Row],[Indirect and Induced Land FY20 and After]]</f>
        <v>813.94349999999997</v>
      </c>
      <c r="BG355" s="60">
        <v>254.9169</v>
      </c>
      <c r="BH355" s="60">
        <v>2885.7995999999998</v>
      </c>
      <c r="BI355" s="60">
        <v>0</v>
      </c>
      <c r="BJ355" s="60">
        <f>Table2[[#This Row],[Indirect and Induced Building Through FY20]]+Table2[[#This Row],[Indirect and Induced Building FY20 and After]]</f>
        <v>2885.7995999999998</v>
      </c>
      <c r="BK355" s="60">
        <v>527.19179999999994</v>
      </c>
      <c r="BL355" s="60">
        <v>4585.9429</v>
      </c>
      <c r="BM355" s="60">
        <v>0</v>
      </c>
      <c r="BN355" s="60">
        <f>Table2[[#This Row],[TOTAL Real Property Related Taxes Through FY20]]+Table2[[#This Row],[TOTAL Real Property Related Taxes FY20 and After]]</f>
        <v>4585.9429</v>
      </c>
      <c r="BO355" s="60">
        <v>701.39419999999996</v>
      </c>
      <c r="BP355" s="60">
        <v>8718.3534999999993</v>
      </c>
      <c r="BQ355" s="60">
        <v>0</v>
      </c>
      <c r="BR355" s="60">
        <f>Table2[[#This Row],[Company Direct Through FY20]]+Table2[[#This Row],[Company Direct FY20 and After]]</f>
        <v>8718.3534999999993</v>
      </c>
      <c r="BS355" s="60">
        <v>0</v>
      </c>
      <c r="BT355" s="60">
        <v>32.478200000000001</v>
      </c>
      <c r="BU355" s="60">
        <v>0</v>
      </c>
      <c r="BV355" s="60">
        <f>Table2[[#This Row],[Sales Tax Exemption Through FY20]]+Table2[[#This Row],[Sales Tax Exemption FY20 and After]]</f>
        <v>32.478200000000001</v>
      </c>
      <c r="BW355" s="60">
        <v>0</v>
      </c>
      <c r="BX355" s="60">
        <v>0</v>
      </c>
      <c r="BY355" s="60">
        <v>0</v>
      </c>
      <c r="BZ355" s="60">
        <f>Table2[[#This Row],[Energy Tax Savings Through FY20]]+Table2[[#This Row],[Energy Tax Savings FY20 and After]]</f>
        <v>0</v>
      </c>
      <c r="CA355" s="60">
        <v>0</v>
      </c>
      <c r="CB355" s="60">
        <v>0</v>
      </c>
      <c r="CC355" s="60">
        <v>0</v>
      </c>
      <c r="CD355" s="60">
        <f>Table2[[#This Row],[Tax Exempt Bond Savings Through FY20]]+Table2[[#This Row],[Tax Exempt Bond Savings FY20 and After]]</f>
        <v>0</v>
      </c>
      <c r="CE355" s="60">
        <v>325.45999999999998</v>
      </c>
      <c r="CF355" s="60">
        <v>4576.8494000000001</v>
      </c>
      <c r="CG355" s="60">
        <v>0</v>
      </c>
      <c r="CH355" s="60">
        <f>Table2[[#This Row],[Indirect and Induced Through FY20]]+Table2[[#This Row],[Indirect and Induced FY20 and After]]</f>
        <v>4576.8494000000001</v>
      </c>
      <c r="CI355" s="60">
        <v>1026.8542</v>
      </c>
      <c r="CJ355" s="60">
        <v>13262.724700000001</v>
      </c>
      <c r="CK355" s="60">
        <v>0</v>
      </c>
      <c r="CL355" s="60">
        <f>Table2[[#This Row],[TOTAL Income Consumption Use Taxes Through FY20]]+Table2[[#This Row],[TOTAL Income Consumption Use Taxes FY20 and After]]</f>
        <v>13262.724700000001</v>
      </c>
      <c r="CM355" s="60">
        <v>2.4712999999999998</v>
      </c>
      <c r="CN355" s="60">
        <v>572.78530000000001</v>
      </c>
      <c r="CO355" s="60">
        <v>0</v>
      </c>
      <c r="CP355" s="60">
        <f>Table2[[#This Row],[Assistance Provided Through FY20]]+Table2[[#This Row],[Assistance Provided FY20 and After]]</f>
        <v>572.78530000000001</v>
      </c>
      <c r="CQ355" s="60">
        <v>0</v>
      </c>
      <c r="CR355" s="60">
        <v>0</v>
      </c>
      <c r="CS355" s="60">
        <v>0</v>
      </c>
      <c r="CT355" s="60">
        <f>Table2[[#This Row],[Recapture Cancellation Reduction Amount Through FY20]]+Table2[[#This Row],[Recapture Cancellation Reduction Amount FY20 and After]]</f>
        <v>0</v>
      </c>
      <c r="CU355" s="60">
        <v>0</v>
      </c>
      <c r="CV355" s="60">
        <v>0</v>
      </c>
      <c r="CW355" s="60">
        <v>0</v>
      </c>
      <c r="CX355" s="60">
        <f>Table2[[#This Row],[Penalty Paid Through FY20]]+Table2[[#This Row],[Penalty Paid FY20 and After]]</f>
        <v>0</v>
      </c>
      <c r="CY355" s="60">
        <v>2.4712999999999998</v>
      </c>
      <c r="CZ355" s="60">
        <v>572.78530000000001</v>
      </c>
      <c r="DA355" s="60">
        <v>0</v>
      </c>
      <c r="DB355" s="60">
        <f>Table2[[#This Row],[TOTAL Assistance Net of Recapture Penalties Through FY20]]+Table2[[#This Row],[TOTAL Assistance Net of Recapture Penalties FY20 and After]]</f>
        <v>572.78530000000001</v>
      </c>
      <c r="DC355" s="60">
        <v>904.24080000000004</v>
      </c>
      <c r="DD355" s="60">
        <v>10144.8604</v>
      </c>
      <c r="DE355" s="60">
        <v>0</v>
      </c>
      <c r="DF355" s="60">
        <f>Table2[[#This Row],[Company Direct Tax Revenue Before Assistance Through FY20]]+Table2[[#This Row],[Company Direct Tax Revenue Before Assistance FY20 and After]]</f>
        <v>10144.8604</v>
      </c>
      <c r="DG355" s="60">
        <v>652.27650000000006</v>
      </c>
      <c r="DH355" s="60">
        <v>8276.5925000000007</v>
      </c>
      <c r="DI355" s="60">
        <v>0</v>
      </c>
      <c r="DJ355" s="60">
        <f>Table2[[#This Row],[Indirect and Induced Tax Revenues FY20 and After]]+Table2[[#This Row],[Indirect and Induced Tax Revenues Through FY20]]</f>
        <v>8276.5925000000007</v>
      </c>
      <c r="DK355" s="60">
        <v>1556.5173</v>
      </c>
      <c r="DL355" s="60">
        <v>18421.4529</v>
      </c>
      <c r="DM355" s="60">
        <v>0</v>
      </c>
      <c r="DN355" s="60">
        <f>Table2[[#This Row],[TOTAL Tax Revenues Before Assistance FY20 and After]]+Table2[[#This Row],[TOTAL Tax Revenues Before Assistance Through FY20]]</f>
        <v>18421.4529</v>
      </c>
      <c r="DO355" s="60">
        <v>1554.046</v>
      </c>
      <c r="DP355" s="60">
        <v>17848.667600000001</v>
      </c>
      <c r="DQ355" s="60">
        <v>0</v>
      </c>
      <c r="DR355" s="60">
        <f>Table2[[#This Row],[TOTAL Tax Revenues Net of Assistance Recapture and Penalty Through FY20]]+Table2[[#This Row],[TOTAL Tax Revenues Net of Assistance Recapture and Penalty FY20 and After]]</f>
        <v>17848.667600000001</v>
      </c>
      <c r="DS355" s="60">
        <v>0</v>
      </c>
      <c r="DT355" s="60">
        <v>0</v>
      </c>
      <c r="DU355" s="60">
        <v>0</v>
      </c>
      <c r="DV355" s="60">
        <v>0</v>
      </c>
      <c r="DW355" s="75">
        <v>0</v>
      </c>
      <c r="DX355" s="75">
        <v>0</v>
      </c>
      <c r="DY355" s="75">
        <v>0</v>
      </c>
      <c r="DZ355" s="75">
        <v>0</v>
      </c>
      <c r="EA355" s="75">
        <v>0</v>
      </c>
      <c r="EB355" s="75">
        <v>0</v>
      </c>
      <c r="EC355" s="75">
        <v>0</v>
      </c>
      <c r="ED355" s="75">
        <v>0</v>
      </c>
      <c r="EE355" s="75">
        <v>0</v>
      </c>
      <c r="EF355" s="75">
        <v>0</v>
      </c>
      <c r="EG355" s="75">
        <v>0</v>
      </c>
      <c r="EH355" s="75">
        <v>0</v>
      </c>
      <c r="EI355" s="76">
        <v>0</v>
      </c>
      <c r="EJ355" s="76">
        <v>0</v>
      </c>
      <c r="EK355" s="77">
        <v>0</v>
      </c>
    </row>
    <row r="356" spans="1:141" x14ac:dyDescent="0.25">
      <c r="A356" s="9">
        <v>94134</v>
      </c>
      <c r="B356" s="11" t="s">
        <v>540</v>
      </c>
      <c r="C356" s="11" t="s">
        <v>988</v>
      </c>
      <c r="D356" s="11" t="s">
        <v>1046</v>
      </c>
      <c r="E356" s="15">
        <v>3</v>
      </c>
      <c r="F356" s="7">
        <v>1131</v>
      </c>
      <c r="G356" s="7">
        <v>50</v>
      </c>
      <c r="H356" s="7">
        <v>6094</v>
      </c>
      <c r="I356" s="7">
        <v>28000</v>
      </c>
      <c r="J356" s="7">
        <v>611000</v>
      </c>
      <c r="K356" s="11" t="s">
        <v>1368</v>
      </c>
      <c r="L356" s="11" t="s">
        <v>1575</v>
      </c>
      <c r="M356" s="11" t="s">
        <v>1576</v>
      </c>
      <c r="N356" s="18">
        <v>6856000</v>
      </c>
      <c r="O356" s="11" t="s">
        <v>1671</v>
      </c>
      <c r="P356" s="8">
        <v>3</v>
      </c>
      <c r="Q356" s="8">
        <v>0</v>
      </c>
      <c r="R356" s="8">
        <v>46</v>
      </c>
      <c r="S356" s="8">
        <v>0</v>
      </c>
      <c r="T356" s="8">
        <v>1</v>
      </c>
      <c r="U356" s="8">
        <v>50</v>
      </c>
      <c r="V356" s="8">
        <v>48</v>
      </c>
      <c r="W356" s="8">
        <v>0</v>
      </c>
      <c r="X356" s="8">
        <v>0</v>
      </c>
      <c r="Y356" s="8">
        <v>50</v>
      </c>
      <c r="Z356" s="8">
        <v>0</v>
      </c>
      <c r="AA356" s="19">
        <v>0</v>
      </c>
      <c r="AB356" s="8">
        <v>0</v>
      </c>
      <c r="AC356" s="8">
        <v>0</v>
      </c>
      <c r="AD356" s="8">
        <v>0</v>
      </c>
      <c r="AE356" s="8">
        <v>0</v>
      </c>
      <c r="AF356" s="8">
        <v>74</v>
      </c>
      <c r="AG356" s="8" t="s">
        <v>1686</v>
      </c>
      <c r="AH356" s="8" t="s">
        <v>1686</v>
      </c>
      <c r="AI356" s="60">
        <v>0</v>
      </c>
      <c r="AJ356" s="60">
        <v>0</v>
      </c>
      <c r="AK356" s="60">
        <v>0</v>
      </c>
      <c r="AL356" s="60">
        <f>Table2[[#This Row],[Company Direct Land Through FY20]]+Table2[[#This Row],[Company Direct Land FY20 and After]]</f>
        <v>0</v>
      </c>
      <c r="AM356" s="60">
        <v>0</v>
      </c>
      <c r="AN356" s="60">
        <v>0</v>
      </c>
      <c r="AO356" s="60">
        <v>0</v>
      </c>
      <c r="AP356" s="60">
        <f>Table2[[#This Row],[Company Direct Building Through FY20]]+Table2[[#This Row],[Company Direct Building FY20 and After]]</f>
        <v>0</v>
      </c>
      <c r="AQ356" s="60">
        <v>0</v>
      </c>
      <c r="AR356" s="60">
        <v>116.0992</v>
      </c>
      <c r="AS356" s="60">
        <v>0</v>
      </c>
      <c r="AT356" s="60">
        <f>Table2[[#This Row],[Mortgage Recording Tax Through FY20]]+Table2[[#This Row],[Mortgage Recording Tax FY20 and After]]</f>
        <v>116.0992</v>
      </c>
      <c r="AU356" s="60">
        <v>0</v>
      </c>
      <c r="AV356" s="60">
        <v>0</v>
      </c>
      <c r="AW356" s="60">
        <v>0</v>
      </c>
      <c r="AX356" s="60">
        <f>Table2[[#This Row],[Pilot Savings Through FY20]]+Table2[[#This Row],[Pilot Savings FY20 and After]]</f>
        <v>0</v>
      </c>
      <c r="AY356" s="60">
        <v>0</v>
      </c>
      <c r="AZ356" s="60">
        <v>116.0992</v>
      </c>
      <c r="BA356" s="60">
        <v>0</v>
      </c>
      <c r="BB356" s="60">
        <f>Table2[[#This Row],[Mortgage Recording Tax Exemption Through FY20]]+Table2[[#This Row],[Indirect and Induced Land FY20]]</f>
        <v>135.33699999999999</v>
      </c>
      <c r="BC356" s="60">
        <v>19.2378</v>
      </c>
      <c r="BD356" s="60">
        <v>71.806700000000006</v>
      </c>
      <c r="BE356" s="60">
        <v>217.11940000000001</v>
      </c>
      <c r="BF356" s="60">
        <f>Table2[[#This Row],[Indirect and Induced Land Through FY20]]+Table2[[#This Row],[Indirect and Induced Land FY20 and After]]</f>
        <v>288.92610000000002</v>
      </c>
      <c r="BG356" s="60">
        <v>68.206900000000005</v>
      </c>
      <c r="BH356" s="60">
        <v>254.58760000000001</v>
      </c>
      <c r="BI356" s="60">
        <v>769.78710000000001</v>
      </c>
      <c r="BJ356" s="60">
        <f>Table2[[#This Row],[Indirect and Induced Building Through FY20]]+Table2[[#This Row],[Indirect and Induced Building FY20 and After]]</f>
        <v>1024.3747000000001</v>
      </c>
      <c r="BK356" s="60">
        <v>87.444699999999997</v>
      </c>
      <c r="BL356" s="60">
        <v>326.39429999999999</v>
      </c>
      <c r="BM356" s="60">
        <v>986.90650000000005</v>
      </c>
      <c r="BN356" s="60">
        <f>Table2[[#This Row],[TOTAL Real Property Related Taxes Through FY20]]+Table2[[#This Row],[TOTAL Real Property Related Taxes FY20 and After]]</f>
        <v>1313.3008</v>
      </c>
      <c r="BO356" s="60">
        <v>80.731800000000007</v>
      </c>
      <c r="BP356" s="60">
        <v>316.86410000000001</v>
      </c>
      <c r="BQ356" s="60">
        <v>911.14469999999994</v>
      </c>
      <c r="BR356" s="60">
        <f>Table2[[#This Row],[Company Direct Through FY20]]+Table2[[#This Row],[Company Direct FY20 and After]]</f>
        <v>1228.0088000000001</v>
      </c>
      <c r="BS356" s="60">
        <v>0</v>
      </c>
      <c r="BT356" s="60">
        <v>0</v>
      </c>
      <c r="BU356" s="60">
        <v>0</v>
      </c>
      <c r="BV356" s="60">
        <f>Table2[[#This Row],[Sales Tax Exemption Through FY20]]+Table2[[#This Row],[Sales Tax Exemption FY20 and After]]</f>
        <v>0</v>
      </c>
      <c r="BW356" s="60">
        <v>0</v>
      </c>
      <c r="BX356" s="60">
        <v>0</v>
      </c>
      <c r="BY356" s="60">
        <v>0</v>
      </c>
      <c r="BZ356" s="60">
        <f>Table2[[#This Row],[Energy Tax Savings Through FY20]]+Table2[[#This Row],[Energy Tax Savings FY20 and After]]</f>
        <v>0</v>
      </c>
      <c r="CA356" s="60">
        <v>3.1193</v>
      </c>
      <c r="CB356" s="60">
        <v>10.393800000000001</v>
      </c>
      <c r="CC356" s="60">
        <v>26.7637</v>
      </c>
      <c r="CD356" s="60">
        <f>Table2[[#This Row],[Tax Exempt Bond Savings Through FY20]]+Table2[[#This Row],[Tax Exempt Bond Savings FY20 and After]]</f>
        <v>37.157499999999999</v>
      </c>
      <c r="CE356" s="60">
        <v>77.965999999999994</v>
      </c>
      <c r="CF356" s="60">
        <v>312.69490000000002</v>
      </c>
      <c r="CG356" s="60">
        <v>879.92970000000003</v>
      </c>
      <c r="CH356" s="60">
        <f>Table2[[#This Row],[Indirect and Induced Through FY20]]+Table2[[#This Row],[Indirect and Induced FY20 and After]]</f>
        <v>1192.6246000000001</v>
      </c>
      <c r="CI356" s="60">
        <v>155.57849999999999</v>
      </c>
      <c r="CJ356" s="60">
        <v>619.16520000000003</v>
      </c>
      <c r="CK356" s="60">
        <v>1764.3107</v>
      </c>
      <c r="CL356" s="60">
        <f>Table2[[#This Row],[TOTAL Income Consumption Use Taxes Through FY20]]+Table2[[#This Row],[TOTAL Income Consumption Use Taxes FY20 and After]]</f>
        <v>2383.4758999999999</v>
      </c>
      <c r="CM356" s="60">
        <v>3.1193</v>
      </c>
      <c r="CN356" s="60">
        <v>126.49299999999999</v>
      </c>
      <c r="CO356" s="60">
        <v>26.7637</v>
      </c>
      <c r="CP356" s="60">
        <f>Table2[[#This Row],[Assistance Provided Through FY20]]+Table2[[#This Row],[Assistance Provided FY20 and After]]</f>
        <v>153.2567</v>
      </c>
      <c r="CQ356" s="60">
        <v>0</v>
      </c>
      <c r="CR356" s="60">
        <v>0</v>
      </c>
      <c r="CS356" s="60">
        <v>0</v>
      </c>
      <c r="CT356" s="60">
        <f>Table2[[#This Row],[Recapture Cancellation Reduction Amount Through FY20]]+Table2[[#This Row],[Recapture Cancellation Reduction Amount FY20 and After]]</f>
        <v>0</v>
      </c>
      <c r="CU356" s="60">
        <v>0</v>
      </c>
      <c r="CV356" s="60">
        <v>0</v>
      </c>
      <c r="CW356" s="60">
        <v>0</v>
      </c>
      <c r="CX356" s="60">
        <f>Table2[[#This Row],[Penalty Paid Through FY20]]+Table2[[#This Row],[Penalty Paid FY20 and After]]</f>
        <v>0</v>
      </c>
      <c r="CY356" s="60">
        <v>3.1193</v>
      </c>
      <c r="CZ356" s="60">
        <v>126.49299999999999</v>
      </c>
      <c r="DA356" s="60">
        <v>26.7637</v>
      </c>
      <c r="DB356" s="60">
        <f>Table2[[#This Row],[TOTAL Assistance Net of Recapture Penalties Through FY20]]+Table2[[#This Row],[TOTAL Assistance Net of Recapture Penalties FY20 and After]]</f>
        <v>153.2567</v>
      </c>
      <c r="DC356" s="60">
        <v>80.731800000000007</v>
      </c>
      <c r="DD356" s="60">
        <v>432.9633</v>
      </c>
      <c r="DE356" s="60">
        <v>911.14469999999994</v>
      </c>
      <c r="DF356" s="60">
        <f>Table2[[#This Row],[Company Direct Tax Revenue Before Assistance Through FY20]]+Table2[[#This Row],[Company Direct Tax Revenue Before Assistance FY20 and After]]</f>
        <v>1344.1079999999999</v>
      </c>
      <c r="DG356" s="60">
        <v>165.41069999999999</v>
      </c>
      <c r="DH356" s="60">
        <v>639.08920000000001</v>
      </c>
      <c r="DI356" s="60">
        <v>1866.8362</v>
      </c>
      <c r="DJ356" s="60">
        <f>Table2[[#This Row],[Indirect and Induced Tax Revenues FY20 and After]]+Table2[[#This Row],[Indirect and Induced Tax Revenues Through FY20]]</f>
        <v>2505.9254000000001</v>
      </c>
      <c r="DK356" s="60">
        <v>246.14250000000001</v>
      </c>
      <c r="DL356" s="60">
        <v>1072.0525</v>
      </c>
      <c r="DM356" s="60">
        <v>2777.9809</v>
      </c>
      <c r="DN356" s="60">
        <f>Table2[[#This Row],[TOTAL Tax Revenues Before Assistance FY20 and After]]+Table2[[#This Row],[TOTAL Tax Revenues Before Assistance Through FY20]]</f>
        <v>3850.0334000000003</v>
      </c>
      <c r="DO356" s="60">
        <v>243.0232</v>
      </c>
      <c r="DP356" s="60">
        <v>945.55949999999996</v>
      </c>
      <c r="DQ356" s="60">
        <v>2751.2172</v>
      </c>
      <c r="DR356" s="60">
        <f>Table2[[#This Row],[TOTAL Tax Revenues Net of Assistance Recapture and Penalty Through FY20]]+Table2[[#This Row],[TOTAL Tax Revenues Net of Assistance Recapture and Penalty FY20 and After]]</f>
        <v>3696.7766999999999</v>
      </c>
      <c r="DS356" s="60">
        <v>0</v>
      </c>
      <c r="DT356" s="60">
        <v>0</v>
      </c>
      <c r="DU356" s="60">
        <v>0</v>
      </c>
      <c r="DV356" s="60">
        <v>0</v>
      </c>
      <c r="DW356" s="74">
        <v>0</v>
      </c>
      <c r="DX356" s="74">
        <v>0</v>
      </c>
      <c r="DY356" s="74">
        <v>0</v>
      </c>
      <c r="DZ356" s="74">
        <v>50</v>
      </c>
      <c r="EA356" s="74">
        <v>0</v>
      </c>
      <c r="EB356" s="74">
        <v>0</v>
      </c>
      <c r="EC356" s="74">
        <v>0</v>
      </c>
      <c r="ED356" s="74">
        <v>50</v>
      </c>
      <c r="EE356" s="74">
        <v>0</v>
      </c>
      <c r="EF356" s="74">
        <v>0</v>
      </c>
      <c r="EG356" s="74">
        <v>0</v>
      </c>
      <c r="EH356" s="74">
        <v>100</v>
      </c>
      <c r="EI356" s="8">
        <f>Table2[[#This Row],[Total Industrial Employees FY20]]+Table2[[#This Row],[Total Restaurant Employees FY20]]+Table2[[#This Row],[Total Retail Employees FY20]]+Table2[[#This Row],[Total Other Employees FY20]]</f>
        <v>50</v>
      </c>
      <c r="EJ356" s="8">
        <f>Table2[[#This Row],[Number of Industrial Employees Earning More than Living Wage FY20]]+Table2[[#This Row],[Number of Restaurant Employees Earning More than Living Wage FY20]]+Table2[[#This Row],[Number of Retail Employees Earning More than Living Wage FY20]]+Table2[[#This Row],[Number of Other Employees Earning More than Living Wage FY20]]</f>
        <v>50</v>
      </c>
      <c r="EK356" s="72">
        <f>Table2[[#This Row],[Total Employees Earning More than Living Wage FY20]]/Table2[[#This Row],[Total Jobs FY20]]</f>
        <v>1</v>
      </c>
    </row>
    <row r="357" spans="1:141" x14ac:dyDescent="0.25">
      <c r="A357" s="9">
        <v>93317</v>
      </c>
      <c r="B357" s="11" t="s">
        <v>336</v>
      </c>
      <c r="C357" s="11" t="s">
        <v>789</v>
      </c>
      <c r="D357" s="11" t="s">
        <v>1044</v>
      </c>
      <c r="E357" s="15">
        <v>44</v>
      </c>
      <c r="F357" s="7">
        <v>6599</v>
      </c>
      <c r="G357" s="7">
        <v>42</v>
      </c>
      <c r="H357" s="7">
        <v>3224</v>
      </c>
      <c r="I357" s="7">
        <v>3172</v>
      </c>
      <c r="J357" s="7">
        <v>624120</v>
      </c>
      <c r="K357" s="11" t="s">
        <v>1107</v>
      </c>
      <c r="L357" s="11" t="s">
        <v>1299</v>
      </c>
      <c r="M357" s="11" t="s">
        <v>1300</v>
      </c>
      <c r="N357" s="18">
        <v>2200000</v>
      </c>
      <c r="O357" s="11" t="s">
        <v>1671</v>
      </c>
      <c r="P357" s="8">
        <v>1</v>
      </c>
      <c r="Q357" s="8">
        <v>0</v>
      </c>
      <c r="R357" s="8">
        <v>18</v>
      </c>
      <c r="S357" s="8">
        <v>0</v>
      </c>
      <c r="T357" s="8">
        <v>0</v>
      </c>
      <c r="U357" s="8">
        <v>19</v>
      </c>
      <c r="V357" s="8">
        <v>18</v>
      </c>
      <c r="W357" s="8">
        <v>0</v>
      </c>
      <c r="X357" s="8">
        <v>0</v>
      </c>
      <c r="Y357" s="8">
        <v>6</v>
      </c>
      <c r="Z357" s="8">
        <v>0</v>
      </c>
      <c r="AA357" s="19">
        <v>0</v>
      </c>
      <c r="AB357" s="8">
        <v>0</v>
      </c>
      <c r="AC357" s="8">
        <v>0</v>
      </c>
      <c r="AD357" s="8">
        <v>0</v>
      </c>
      <c r="AE357" s="8">
        <v>0</v>
      </c>
      <c r="AF357" s="8">
        <v>100</v>
      </c>
      <c r="AG357" s="8" t="s">
        <v>1686</v>
      </c>
      <c r="AH357" s="8" t="s">
        <v>1687</v>
      </c>
      <c r="AI357" s="60">
        <v>0</v>
      </c>
      <c r="AJ357" s="60">
        <v>0</v>
      </c>
      <c r="AK357" s="60">
        <v>0</v>
      </c>
      <c r="AL357" s="60">
        <f>Table2[[#This Row],[Company Direct Land Through FY20]]+Table2[[#This Row],[Company Direct Land FY20 and After]]</f>
        <v>0</v>
      </c>
      <c r="AM357" s="60">
        <v>0</v>
      </c>
      <c r="AN357" s="60">
        <v>0</v>
      </c>
      <c r="AO357" s="60">
        <v>0</v>
      </c>
      <c r="AP357" s="60">
        <f>Table2[[#This Row],[Company Direct Building Through FY20]]+Table2[[#This Row],[Company Direct Building FY20 and After]]</f>
        <v>0</v>
      </c>
      <c r="AQ357" s="60">
        <v>0</v>
      </c>
      <c r="AR357" s="60">
        <v>39.300800000000002</v>
      </c>
      <c r="AS357" s="60">
        <v>0</v>
      </c>
      <c r="AT357" s="60">
        <f>Table2[[#This Row],[Mortgage Recording Tax Through FY20]]+Table2[[#This Row],[Mortgage Recording Tax FY20 and After]]</f>
        <v>39.300800000000002</v>
      </c>
      <c r="AU357" s="60">
        <v>0</v>
      </c>
      <c r="AV357" s="60">
        <v>0</v>
      </c>
      <c r="AW357" s="60">
        <v>0</v>
      </c>
      <c r="AX357" s="60">
        <f>Table2[[#This Row],[Pilot Savings Through FY20]]+Table2[[#This Row],[Pilot Savings FY20 and After]]</f>
        <v>0</v>
      </c>
      <c r="AY357" s="60">
        <v>0</v>
      </c>
      <c r="AZ357" s="60">
        <v>39.300800000000002</v>
      </c>
      <c r="BA357" s="60">
        <v>0</v>
      </c>
      <c r="BB357" s="60">
        <f>Table2[[#This Row],[Mortgage Recording Tax Exemption Through FY20]]+Table2[[#This Row],[Indirect and Induced Land FY20]]</f>
        <v>45.041600000000003</v>
      </c>
      <c r="BC357" s="60">
        <v>5.7408000000000001</v>
      </c>
      <c r="BD357" s="60">
        <v>38.068399999999997</v>
      </c>
      <c r="BE357" s="60">
        <v>32.074599999999997</v>
      </c>
      <c r="BF357" s="60">
        <f>Table2[[#This Row],[Indirect and Induced Land Through FY20]]+Table2[[#This Row],[Indirect and Induced Land FY20 and After]]</f>
        <v>70.143000000000001</v>
      </c>
      <c r="BG357" s="60">
        <v>20.3537</v>
      </c>
      <c r="BH357" s="60">
        <v>134.97020000000001</v>
      </c>
      <c r="BI357" s="60">
        <v>113.7191</v>
      </c>
      <c r="BJ357" s="60">
        <f>Table2[[#This Row],[Indirect and Induced Building Through FY20]]+Table2[[#This Row],[Indirect and Induced Building FY20 and After]]</f>
        <v>248.6893</v>
      </c>
      <c r="BK357" s="60">
        <v>26.0945</v>
      </c>
      <c r="BL357" s="60">
        <v>173.0386</v>
      </c>
      <c r="BM357" s="60">
        <v>145.7937</v>
      </c>
      <c r="BN357" s="60">
        <f>Table2[[#This Row],[TOTAL Real Property Related Taxes Through FY20]]+Table2[[#This Row],[TOTAL Real Property Related Taxes FY20 and After]]</f>
        <v>318.83230000000003</v>
      </c>
      <c r="BO357" s="60">
        <v>27.192499999999999</v>
      </c>
      <c r="BP357" s="60">
        <v>189.4495</v>
      </c>
      <c r="BQ357" s="60">
        <v>151.92779999999999</v>
      </c>
      <c r="BR357" s="60">
        <f>Table2[[#This Row],[Company Direct Through FY20]]+Table2[[#This Row],[Company Direct FY20 and After]]</f>
        <v>341.37729999999999</v>
      </c>
      <c r="BS357" s="60">
        <v>0</v>
      </c>
      <c r="BT357" s="60">
        <v>0</v>
      </c>
      <c r="BU357" s="60">
        <v>0</v>
      </c>
      <c r="BV357" s="60">
        <f>Table2[[#This Row],[Sales Tax Exemption Through FY20]]+Table2[[#This Row],[Sales Tax Exemption FY20 and After]]</f>
        <v>0</v>
      </c>
      <c r="BW357" s="60">
        <v>0</v>
      </c>
      <c r="BX357" s="60">
        <v>0</v>
      </c>
      <c r="BY357" s="60">
        <v>0</v>
      </c>
      <c r="BZ357" s="60">
        <f>Table2[[#This Row],[Energy Tax Savings Through FY20]]+Table2[[#This Row],[Energy Tax Savings FY20 and After]]</f>
        <v>0</v>
      </c>
      <c r="CA357" s="60">
        <v>0.53720000000000001</v>
      </c>
      <c r="CB357" s="60">
        <v>11.5328</v>
      </c>
      <c r="CC357" s="60">
        <v>2.3755000000000002</v>
      </c>
      <c r="CD357" s="60">
        <f>Table2[[#This Row],[Tax Exempt Bond Savings Through FY20]]+Table2[[#This Row],[Tax Exempt Bond Savings FY20 and After]]</f>
        <v>13.908300000000001</v>
      </c>
      <c r="CE357" s="60">
        <v>28.290400000000002</v>
      </c>
      <c r="CF357" s="60">
        <v>231.64529999999999</v>
      </c>
      <c r="CG357" s="60">
        <v>158.06290000000001</v>
      </c>
      <c r="CH357" s="60">
        <f>Table2[[#This Row],[Indirect and Induced Through FY20]]+Table2[[#This Row],[Indirect and Induced FY20 and After]]</f>
        <v>389.70820000000003</v>
      </c>
      <c r="CI357" s="60">
        <v>54.945700000000002</v>
      </c>
      <c r="CJ357" s="60">
        <v>409.56200000000001</v>
      </c>
      <c r="CK357" s="60">
        <v>307.61520000000002</v>
      </c>
      <c r="CL357" s="60">
        <f>Table2[[#This Row],[TOTAL Income Consumption Use Taxes Through FY20]]+Table2[[#This Row],[TOTAL Income Consumption Use Taxes FY20 and After]]</f>
        <v>717.17720000000008</v>
      </c>
      <c r="CM357" s="60">
        <v>0.53720000000000001</v>
      </c>
      <c r="CN357" s="60">
        <v>50.833599999999997</v>
      </c>
      <c r="CO357" s="60">
        <v>2.3755000000000002</v>
      </c>
      <c r="CP357" s="60">
        <f>Table2[[#This Row],[Assistance Provided Through FY20]]+Table2[[#This Row],[Assistance Provided FY20 and After]]</f>
        <v>53.209099999999999</v>
      </c>
      <c r="CQ357" s="60">
        <v>0</v>
      </c>
      <c r="CR357" s="60">
        <v>0</v>
      </c>
      <c r="CS357" s="60">
        <v>0</v>
      </c>
      <c r="CT357" s="60">
        <f>Table2[[#This Row],[Recapture Cancellation Reduction Amount Through FY20]]+Table2[[#This Row],[Recapture Cancellation Reduction Amount FY20 and After]]</f>
        <v>0</v>
      </c>
      <c r="CU357" s="60">
        <v>0</v>
      </c>
      <c r="CV357" s="60">
        <v>0</v>
      </c>
      <c r="CW357" s="60">
        <v>0</v>
      </c>
      <c r="CX357" s="60">
        <f>Table2[[#This Row],[Penalty Paid Through FY20]]+Table2[[#This Row],[Penalty Paid FY20 and After]]</f>
        <v>0</v>
      </c>
      <c r="CY357" s="60">
        <v>0.53720000000000001</v>
      </c>
      <c r="CZ357" s="60">
        <v>50.833599999999997</v>
      </c>
      <c r="DA357" s="60">
        <v>2.3755000000000002</v>
      </c>
      <c r="DB357" s="60">
        <f>Table2[[#This Row],[TOTAL Assistance Net of Recapture Penalties Through FY20]]+Table2[[#This Row],[TOTAL Assistance Net of Recapture Penalties FY20 and After]]</f>
        <v>53.209099999999999</v>
      </c>
      <c r="DC357" s="60">
        <v>27.192499999999999</v>
      </c>
      <c r="DD357" s="60">
        <v>228.75030000000001</v>
      </c>
      <c r="DE357" s="60">
        <v>151.92779999999999</v>
      </c>
      <c r="DF357" s="60">
        <f>Table2[[#This Row],[Company Direct Tax Revenue Before Assistance Through FY20]]+Table2[[#This Row],[Company Direct Tax Revenue Before Assistance FY20 and After]]</f>
        <v>380.67809999999997</v>
      </c>
      <c r="DG357" s="60">
        <v>54.384900000000002</v>
      </c>
      <c r="DH357" s="60">
        <v>404.68389999999999</v>
      </c>
      <c r="DI357" s="60">
        <v>303.85660000000001</v>
      </c>
      <c r="DJ357" s="60">
        <f>Table2[[#This Row],[Indirect and Induced Tax Revenues FY20 and After]]+Table2[[#This Row],[Indirect and Induced Tax Revenues Through FY20]]</f>
        <v>708.54050000000007</v>
      </c>
      <c r="DK357" s="60">
        <v>81.577399999999997</v>
      </c>
      <c r="DL357" s="60">
        <v>633.43420000000003</v>
      </c>
      <c r="DM357" s="60">
        <v>455.78440000000001</v>
      </c>
      <c r="DN357" s="60">
        <f>Table2[[#This Row],[TOTAL Tax Revenues Before Assistance FY20 and After]]+Table2[[#This Row],[TOTAL Tax Revenues Before Assistance Through FY20]]</f>
        <v>1089.2186000000002</v>
      </c>
      <c r="DO357" s="60">
        <v>81.040199999999999</v>
      </c>
      <c r="DP357" s="60">
        <v>582.60059999999999</v>
      </c>
      <c r="DQ357" s="60">
        <v>453.40890000000002</v>
      </c>
      <c r="DR357" s="60">
        <f>Table2[[#This Row],[TOTAL Tax Revenues Net of Assistance Recapture and Penalty Through FY20]]+Table2[[#This Row],[TOTAL Tax Revenues Net of Assistance Recapture and Penalty FY20 and After]]</f>
        <v>1036.0095000000001</v>
      </c>
      <c r="DS357" s="60">
        <v>0</v>
      </c>
      <c r="DT357" s="60">
        <v>0</v>
      </c>
      <c r="DU357" s="60">
        <v>0</v>
      </c>
      <c r="DV357" s="60">
        <v>0</v>
      </c>
      <c r="DW357" s="74">
        <v>0</v>
      </c>
      <c r="DX357" s="74">
        <v>0</v>
      </c>
      <c r="DY357" s="74">
        <v>0</v>
      </c>
      <c r="DZ357" s="74">
        <v>19</v>
      </c>
      <c r="EA357" s="74">
        <v>0</v>
      </c>
      <c r="EB357" s="74">
        <v>0</v>
      </c>
      <c r="EC357" s="74">
        <v>0</v>
      </c>
      <c r="ED357" s="74">
        <v>19</v>
      </c>
      <c r="EE357" s="74">
        <v>0</v>
      </c>
      <c r="EF357" s="74">
        <v>0</v>
      </c>
      <c r="EG357" s="74">
        <v>0</v>
      </c>
      <c r="EH357" s="74">
        <v>100</v>
      </c>
      <c r="EI357" s="8">
        <f>Table2[[#This Row],[Total Industrial Employees FY20]]+Table2[[#This Row],[Total Restaurant Employees FY20]]+Table2[[#This Row],[Total Retail Employees FY20]]+Table2[[#This Row],[Total Other Employees FY20]]</f>
        <v>19</v>
      </c>
      <c r="EJ357" s="8">
        <f>Table2[[#This Row],[Number of Industrial Employees Earning More than Living Wage FY20]]+Table2[[#This Row],[Number of Restaurant Employees Earning More than Living Wage FY20]]+Table2[[#This Row],[Number of Retail Employees Earning More than Living Wage FY20]]+Table2[[#This Row],[Number of Other Employees Earning More than Living Wage FY20]]</f>
        <v>19</v>
      </c>
      <c r="EK357" s="72">
        <f>Table2[[#This Row],[Total Employees Earning More than Living Wage FY20]]/Table2[[#This Row],[Total Jobs FY20]]</f>
        <v>1</v>
      </c>
    </row>
    <row r="358" spans="1:141" x14ac:dyDescent="0.25">
      <c r="A358" s="9">
        <v>93287</v>
      </c>
      <c r="B358" s="11" t="s">
        <v>325</v>
      </c>
      <c r="C358" s="11" t="s">
        <v>778</v>
      </c>
      <c r="D358" s="11" t="s">
        <v>1045</v>
      </c>
      <c r="E358" s="15">
        <v>27</v>
      </c>
      <c r="F358" s="7">
        <v>10336</v>
      </c>
      <c r="G358" s="7">
        <v>160</v>
      </c>
      <c r="H358" s="7">
        <v>51324</v>
      </c>
      <c r="I358" s="7">
        <v>51324</v>
      </c>
      <c r="J358" s="7">
        <v>424410</v>
      </c>
      <c r="K358" s="11" t="s">
        <v>1048</v>
      </c>
      <c r="L358" s="11" t="s">
        <v>1286</v>
      </c>
      <c r="M358" s="11" t="s">
        <v>1259</v>
      </c>
      <c r="N358" s="18">
        <v>7633000</v>
      </c>
      <c r="O358" s="11" t="s">
        <v>1658</v>
      </c>
      <c r="P358" s="8">
        <v>0</v>
      </c>
      <c r="Q358" s="8">
        <v>0</v>
      </c>
      <c r="R358" s="8">
        <v>74</v>
      </c>
      <c r="S358" s="8">
        <v>0</v>
      </c>
      <c r="T358" s="8">
        <v>0</v>
      </c>
      <c r="U358" s="8">
        <v>74</v>
      </c>
      <c r="V358" s="8">
        <v>74</v>
      </c>
      <c r="W358" s="8">
        <v>0</v>
      </c>
      <c r="X358" s="8">
        <v>0</v>
      </c>
      <c r="Y358" s="8">
        <v>21</v>
      </c>
      <c r="Z358" s="8">
        <v>11</v>
      </c>
      <c r="AA358" s="19">
        <v>0</v>
      </c>
      <c r="AB358" s="8">
        <v>0</v>
      </c>
      <c r="AC358" s="8">
        <v>0</v>
      </c>
      <c r="AD358" s="8">
        <v>0</v>
      </c>
      <c r="AE358" s="8">
        <v>0</v>
      </c>
      <c r="AF358" s="8">
        <v>74.324324324324323</v>
      </c>
      <c r="AG358" s="8" t="s">
        <v>1686</v>
      </c>
      <c r="AH358" s="8" t="s">
        <v>1687</v>
      </c>
      <c r="AI358" s="60">
        <v>27.883500000000002</v>
      </c>
      <c r="AJ358" s="60">
        <v>319.98329999999999</v>
      </c>
      <c r="AK358" s="60">
        <v>146.4572</v>
      </c>
      <c r="AL358" s="60">
        <f>Table2[[#This Row],[Company Direct Land Through FY20]]+Table2[[#This Row],[Company Direct Land FY20 and After]]</f>
        <v>466.44049999999999</v>
      </c>
      <c r="AM358" s="60">
        <v>143.899</v>
      </c>
      <c r="AN358" s="60">
        <v>867.09490000000005</v>
      </c>
      <c r="AO358" s="60">
        <v>755.82680000000005</v>
      </c>
      <c r="AP358" s="60">
        <f>Table2[[#This Row],[Company Direct Building Through FY20]]+Table2[[#This Row],[Company Direct Building FY20 and After]]</f>
        <v>1622.9217000000001</v>
      </c>
      <c r="AQ358" s="60">
        <v>0</v>
      </c>
      <c r="AR358" s="60">
        <v>91.106399999999994</v>
      </c>
      <c r="AS358" s="60">
        <v>0</v>
      </c>
      <c r="AT358" s="60">
        <f>Table2[[#This Row],[Mortgage Recording Tax Through FY20]]+Table2[[#This Row],[Mortgage Recording Tax FY20 and After]]</f>
        <v>91.106399999999994</v>
      </c>
      <c r="AU358" s="60">
        <v>98.950500000000005</v>
      </c>
      <c r="AV358" s="60">
        <v>576.26419999999996</v>
      </c>
      <c r="AW358" s="60">
        <v>519.73580000000004</v>
      </c>
      <c r="AX358" s="60">
        <f>Table2[[#This Row],[Pilot Savings Through FY20]]+Table2[[#This Row],[Pilot Savings FY20 and After]]</f>
        <v>1096</v>
      </c>
      <c r="AY358" s="60">
        <v>0</v>
      </c>
      <c r="AZ358" s="60">
        <v>91.106399999999994</v>
      </c>
      <c r="BA358" s="60">
        <v>0</v>
      </c>
      <c r="BB358" s="60">
        <f>Table2[[#This Row],[Mortgage Recording Tax Exemption Through FY20]]+Table2[[#This Row],[Indirect and Induced Land FY20]]</f>
        <v>216.83089999999999</v>
      </c>
      <c r="BC358" s="60">
        <v>125.72450000000001</v>
      </c>
      <c r="BD358" s="60">
        <v>540.52319999999997</v>
      </c>
      <c r="BE358" s="60">
        <v>660.36580000000004</v>
      </c>
      <c r="BF358" s="60">
        <f>Table2[[#This Row],[Indirect and Induced Land Through FY20]]+Table2[[#This Row],[Indirect and Induced Land FY20 and After]]</f>
        <v>1200.8890000000001</v>
      </c>
      <c r="BG358" s="60">
        <v>445.75060000000002</v>
      </c>
      <c r="BH358" s="60">
        <v>1916.4006999999999</v>
      </c>
      <c r="BI358" s="60">
        <v>2341.2963</v>
      </c>
      <c r="BJ358" s="60">
        <f>Table2[[#This Row],[Indirect and Induced Building Through FY20]]+Table2[[#This Row],[Indirect and Induced Building FY20 and After]]</f>
        <v>4257.6970000000001</v>
      </c>
      <c r="BK358" s="60">
        <v>644.30709999999999</v>
      </c>
      <c r="BL358" s="60">
        <v>3067.7379000000001</v>
      </c>
      <c r="BM358" s="60">
        <v>3384.2103000000002</v>
      </c>
      <c r="BN358" s="60">
        <f>Table2[[#This Row],[TOTAL Real Property Related Taxes Through FY20]]+Table2[[#This Row],[TOTAL Real Property Related Taxes FY20 and After]]</f>
        <v>6451.9482000000007</v>
      </c>
      <c r="BO358" s="60">
        <v>970.11879999999996</v>
      </c>
      <c r="BP358" s="60">
        <v>5003.5771999999997</v>
      </c>
      <c r="BQ358" s="60">
        <v>5095.5303999999996</v>
      </c>
      <c r="BR358" s="60">
        <f>Table2[[#This Row],[Company Direct Through FY20]]+Table2[[#This Row],[Company Direct FY20 and After]]</f>
        <v>10099.107599999999</v>
      </c>
      <c r="BS358" s="60">
        <v>0</v>
      </c>
      <c r="BT358" s="60">
        <v>0</v>
      </c>
      <c r="BU358" s="60">
        <v>0</v>
      </c>
      <c r="BV358" s="60">
        <f>Table2[[#This Row],[Sales Tax Exemption Through FY20]]+Table2[[#This Row],[Sales Tax Exemption FY20 and After]]</f>
        <v>0</v>
      </c>
      <c r="BW358" s="60">
        <v>0</v>
      </c>
      <c r="BX358" s="60">
        <v>0</v>
      </c>
      <c r="BY358" s="60">
        <v>0</v>
      </c>
      <c r="BZ358" s="60">
        <f>Table2[[#This Row],[Energy Tax Savings Through FY20]]+Table2[[#This Row],[Energy Tax Savings FY20 and After]]</f>
        <v>0</v>
      </c>
      <c r="CA358" s="60">
        <v>0</v>
      </c>
      <c r="CB358" s="60">
        <v>0</v>
      </c>
      <c r="CC358" s="60">
        <v>0</v>
      </c>
      <c r="CD358" s="60">
        <f>Table2[[#This Row],[Tax Exempt Bond Savings Through FY20]]+Table2[[#This Row],[Tax Exempt Bond Savings FY20 and After]]</f>
        <v>0</v>
      </c>
      <c r="CE358" s="60">
        <v>569.10299999999995</v>
      </c>
      <c r="CF358" s="60">
        <v>2844.6093000000001</v>
      </c>
      <c r="CG358" s="60">
        <v>2989.2029000000002</v>
      </c>
      <c r="CH358" s="60">
        <f>Table2[[#This Row],[Indirect and Induced Through FY20]]+Table2[[#This Row],[Indirect and Induced FY20 and After]]</f>
        <v>5833.8122000000003</v>
      </c>
      <c r="CI358" s="60">
        <v>1539.2218</v>
      </c>
      <c r="CJ358" s="60">
        <v>7848.1864999999998</v>
      </c>
      <c r="CK358" s="60">
        <v>8084.7332999999999</v>
      </c>
      <c r="CL358" s="60">
        <f>Table2[[#This Row],[TOTAL Income Consumption Use Taxes Through FY20]]+Table2[[#This Row],[TOTAL Income Consumption Use Taxes FY20 and After]]</f>
        <v>15932.9198</v>
      </c>
      <c r="CM358" s="60">
        <v>98.950500000000005</v>
      </c>
      <c r="CN358" s="60">
        <v>667.37059999999997</v>
      </c>
      <c r="CO358" s="60">
        <v>519.73580000000004</v>
      </c>
      <c r="CP358" s="60">
        <f>Table2[[#This Row],[Assistance Provided Through FY20]]+Table2[[#This Row],[Assistance Provided FY20 and After]]</f>
        <v>1187.1064000000001</v>
      </c>
      <c r="CQ358" s="60">
        <v>0</v>
      </c>
      <c r="CR358" s="60">
        <v>0</v>
      </c>
      <c r="CS358" s="60">
        <v>0</v>
      </c>
      <c r="CT358" s="60">
        <f>Table2[[#This Row],[Recapture Cancellation Reduction Amount Through FY20]]+Table2[[#This Row],[Recapture Cancellation Reduction Amount FY20 and After]]</f>
        <v>0</v>
      </c>
      <c r="CU358" s="60">
        <v>0</v>
      </c>
      <c r="CV358" s="60">
        <v>0</v>
      </c>
      <c r="CW358" s="60">
        <v>0</v>
      </c>
      <c r="CX358" s="60">
        <f>Table2[[#This Row],[Penalty Paid Through FY20]]+Table2[[#This Row],[Penalty Paid FY20 and After]]</f>
        <v>0</v>
      </c>
      <c r="CY358" s="60">
        <v>98.950500000000005</v>
      </c>
      <c r="CZ358" s="60">
        <v>667.37059999999997</v>
      </c>
      <c r="DA358" s="60">
        <v>519.73580000000004</v>
      </c>
      <c r="DB358" s="60">
        <f>Table2[[#This Row],[TOTAL Assistance Net of Recapture Penalties Through FY20]]+Table2[[#This Row],[TOTAL Assistance Net of Recapture Penalties FY20 and After]]</f>
        <v>1187.1064000000001</v>
      </c>
      <c r="DC358" s="60">
        <v>1141.9013</v>
      </c>
      <c r="DD358" s="60">
        <v>6281.7618000000002</v>
      </c>
      <c r="DE358" s="60">
        <v>5997.8144000000002</v>
      </c>
      <c r="DF358" s="60">
        <f>Table2[[#This Row],[Company Direct Tax Revenue Before Assistance Through FY20]]+Table2[[#This Row],[Company Direct Tax Revenue Before Assistance FY20 and After]]</f>
        <v>12279.5762</v>
      </c>
      <c r="DG358" s="60">
        <v>1140.5780999999999</v>
      </c>
      <c r="DH358" s="60">
        <v>5301.5331999999999</v>
      </c>
      <c r="DI358" s="60">
        <v>5990.8649999999998</v>
      </c>
      <c r="DJ358" s="60">
        <f>Table2[[#This Row],[Indirect and Induced Tax Revenues FY20 and After]]+Table2[[#This Row],[Indirect and Induced Tax Revenues Through FY20]]</f>
        <v>11292.3982</v>
      </c>
      <c r="DK358" s="60">
        <v>2282.4794000000002</v>
      </c>
      <c r="DL358" s="60">
        <v>11583.295</v>
      </c>
      <c r="DM358" s="60">
        <v>11988.679400000001</v>
      </c>
      <c r="DN358" s="60">
        <f>Table2[[#This Row],[TOTAL Tax Revenues Before Assistance FY20 and After]]+Table2[[#This Row],[TOTAL Tax Revenues Before Assistance Through FY20]]</f>
        <v>23571.974399999999</v>
      </c>
      <c r="DO358" s="60">
        <v>2183.5288999999998</v>
      </c>
      <c r="DP358" s="60">
        <v>10915.9244</v>
      </c>
      <c r="DQ358" s="60">
        <v>11468.943600000001</v>
      </c>
      <c r="DR358" s="60">
        <f>Table2[[#This Row],[TOTAL Tax Revenues Net of Assistance Recapture and Penalty Through FY20]]+Table2[[#This Row],[TOTAL Tax Revenues Net of Assistance Recapture and Penalty FY20 and After]]</f>
        <v>22384.868000000002</v>
      </c>
      <c r="DS358" s="60">
        <v>0</v>
      </c>
      <c r="DT358" s="60">
        <v>0</v>
      </c>
      <c r="DU358" s="60">
        <v>0</v>
      </c>
      <c r="DV358" s="60">
        <v>0</v>
      </c>
      <c r="DW358" s="74">
        <v>0</v>
      </c>
      <c r="DX358" s="74">
        <v>0</v>
      </c>
      <c r="DY358" s="74">
        <v>0</v>
      </c>
      <c r="DZ358" s="74">
        <v>74</v>
      </c>
      <c r="EA358" s="74">
        <v>0</v>
      </c>
      <c r="EB358" s="74">
        <v>0</v>
      </c>
      <c r="EC358" s="74">
        <v>0</v>
      </c>
      <c r="ED358" s="74">
        <v>74</v>
      </c>
      <c r="EE358" s="74">
        <v>0</v>
      </c>
      <c r="EF358" s="74">
        <v>0</v>
      </c>
      <c r="EG358" s="74">
        <v>0</v>
      </c>
      <c r="EH358" s="74">
        <v>100</v>
      </c>
      <c r="EI358" s="8">
        <f>Table2[[#This Row],[Total Industrial Employees FY20]]+Table2[[#This Row],[Total Restaurant Employees FY20]]+Table2[[#This Row],[Total Retail Employees FY20]]+Table2[[#This Row],[Total Other Employees FY20]]</f>
        <v>74</v>
      </c>
      <c r="EJ358" s="8">
        <f>Table2[[#This Row],[Number of Industrial Employees Earning More than Living Wage FY20]]+Table2[[#This Row],[Number of Restaurant Employees Earning More than Living Wage FY20]]+Table2[[#This Row],[Number of Retail Employees Earning More than Living Wage FY20]]+Table2[[#This Row],[Number of Other Employees Earning More than Living Wage FY20]]</f>
        <v>74</v>
      </c>
      <c r="EK358" s="72">
        <f>Table2[[#This Row],[Total Employees Earning More than Living Wage FY20]]/Table2[[#This Row],[Total Jobs FY20]]</f>
        <v>1</v>
      </c>
    </row>
    <row r="359" spans="1:141" x14ac:dyDescent="0.25">
      <c r="A359" s="9">
        <v>94059</v>
      </c>
      <c r="B359" s="11" t="s">
        <v>469</v>
      </c>
      <c r="C359" s="11" t="s">
        <v>921</v>
      </c>
      <c r="D359" s="11" t="s">
        <v>1045</v>
      </c>
      <c r="E359" s="15">
        <v>24</v>
      </c>
      <c r="F359" s="7">
        <v>6517</v>
      </c>
      <c r="G359" s="7">
        <v>1</v>
      </c>
      <c r="H359" s="7">
        <v>2567000</v>
      </c>
      <c r="I359" s="7">
        <v>2096206</v>
      </c>
      <c r="J359" s="7">
        <v>611310</v>
      </c>
      <c r="K359" s="11" t="s">
        <v>1097</v>
      </c>
      <c r="L359" s="11" t="s">
        <v>1475</v>
      </c>
      <c r="M359" s="11" t="s">
        <v>1403</v>
      </c>
      <c r="N359" s="18">
        <v>65230000</v>
      </c>
      <c r="O359" s="11" t="s">
        <v>1663</v>
      </c>
      <c r="P359" s="8">
        <v>11</v>
      </c>
      <c r="Q359" s="8">
        <v>8</v>
      </c>
      <c r="R359" s="8">
        <v>7</v>
      </c>
      <c r="S359" s="8">
        <v>0</v>
      </c>
      <c r="T359" s="8">
        <v>7</v>
      </c>
      <c r="U359" s="8">
        <v>33</v>
      </c>
      <c r="V359" s="8">
        <v>23</v>
      </c>
      <c r="W359" s="8">
        <v>0</v>
      </c>
      <c r="X359" s="8">
        <v>0</v>
      </c>
      <c r="Y359" s="8">
        <v>18</v>
      </c>
      <c r="Z359" s="8">
        <v>0</v>
      </c>
      <c r="AA359" s="19">
        <v>13</v>
      </c>
      <c r="AB359" s="8">
        <v>63</v>
      </c>
      <c r="AC359" s="8">
        <v>3</v>
      </c>
      <c r="AD359" s="8">
        <v>7</v>
      </c>
      <c r="AE359" s="8">
        <v>13</v>
      </c>
      <c r="AF359" s="8">
        <v>12.121212121212121</v>
      </c>
      <c r="AG359" s="8" t="s">
        <v>1686</v>
      </c>
      <c r="AH359" s="8" t="s">
        <v>1687</v>
      </c>
      <c r="AI359" s="60">
        <v>0</v>
      </c>
      <c r="AJ359" s="60">
        <v>0</v>
      </c>
      <c r="AK359" s="60">
        <v>0</v>
      </c>
      <c r="AL359" s="60">
        <f>Table2[[#This Row],[Company Direct Land Through FY20]]+Table2[[#This Row],[Company Direct Land FY20 and After]]</f>
        <v>0</v>
      </c>
      <c r="AM359" s="60">
        <v>0</v>
      </c>
      <c r="AN359" s="60">
        <v>0</v>
      </c>
      <c r="AO359" s="60">
        <v>0</v>
      </c>
      <c r="AP359" s="60">
        <f>Table2[[#This Row],[Company Direct Building Through FY20]]+Table2[[#This Row],[Company Direct Building FY20 and After]]</f>
        <v>0</v>
      </c>
      <c r="AQ359" s="60">
        <v>0</v>
      </c>
      <c r="AR359" s="60">
        <v>0</v>
      </c>
      <c r="AS359" s="60">
        <v>0</v>
      </c>
      <c r="AT359" s="60">
        <f>Table2[[#This Row],[Mortgage Recording Tax Through FY20]]+Table2[[#This Row],[Mortgage Recording Tax FY20 and After]]</f>
        <v>0</v>
      </c>
      <c r="AU359" s="60">
        <v>0</v>
      </c>
      <c r="AV359" s="60">
        <v>0</v>
      </c>
      <c r="AW359" s="60">
        <v>0</v>
      </c>
      <c r="AX359" s="60">
        <f>Table2[[#This Row],[Pilot Savings Through FY20]]+Table2[[#This Row],[Pilot Savings FY20 and After]]</f>
        <v>0</v>
      </c>
      <c r="AY359" s="60">
        <v>0</v>
      </c>
      <c r="AZ359" s="60">
        <v>0</v>
      </c>
      <c r="BA359" s="60">
        <v>0</v>
      </c>
      <c r="BB359" s="60">
        <f>Table2[[#This Row],[Mortgage Recording Tax Exemption Through FY20]]+Table2[[#This Row],[Indirect and Induced Land FY20]]</f>
        <v>9.2178000000000004</v>
      </c>
      <c r="BC359" s="60">
        <v>9.2178000000000004</v>
      </c>
      <c r="BD359" s="60">
        <v>42.2239</v>
      </c>
      <c r="BE359" s="60">
        <v>116.0371</v>
      </c>
      <c r="BF359" s="60">
        <f>Table2[[#This Row],[Indirect and Induced Land Through FY20]]+Table2[[#This Row],[Indirect and Induced Land FY20 and After]]</f>
        <v>158.261</v>
      </c>
      <c r="BG359" s="60">
        <v>32.6813</v>
      </c>
      <c r="BH359" s="60">
        <v>149.70259999999999</v>
      </c>
      <c r="BI359" s="60">
        <v>411.40410000000003</v>
      </c>
      <c r="BJ359" s="60">
        <f>Table2[[#This Row],[Indirect and Induced Building Through FY20]]+Table2[[#This Row],[Indirect and Induced Building FY20 and After]]</f>
        <v>561.10670000000005</v>
      </c>
      <c r="BK359" s="60">
        <v>41.899099999999997</v>
      </c>
      <c r="BL359" s="60">
        <v>191.9265</v>
      </c>
      <c r="BM359" s="60">
        <v>527.44119999999998</v>
      </c>
      <c r="BN359" s="60">
        <f>Table2[[#This Row],[TOTAL Real Property Related Taxes Through FY20]]+Table2[[#This Row],[TOTAL Real Property Related Taxes FY20 and After]]</f>
        <v>719.36770000000001</v>
      </c>
      <c r="BO359" s="60">
        <v>43.206899999999997</v>
      </c>
      <c r="BP359" s="60">
        <v>202.5393</v>
      </c>
      <c r="BQ359" s="60">
        <v>543.90610000000004</v>
      </c>
      <c r="BR359" s="60">
        <f>Table2[[#This Row],[Company Direct Through FY20]]+Table2[[#This Row],[Company Direct FY20 and After]]</f>
        <v>746.44540000000006</v>
      </c>
      <c r="BS359" s="60">
        <v>0</v>
      </c>
      <c r="BT359" s="60">
        <v>0</v>
      </c>
      <c r="BU359" s="60">
        <v>0</v>
      </c>
      <c r="BV359" s="60">
        <f>Table2[[#This Row],[Sales Tax Exemption Through FY20]]+Table2[[#This Row],[Sales Tax Exemption FY20 and After]]</f>
        <v>0</v>
      </c>
      <c r="BW359" s="60">
        <v>0</v>
      </c>
      <c r="BX359" s="60">
        <v>0</v>
      </c>
      <c r="BY359" s="60">
        <v>0</v>
      </c>
      <c r="BZ359" s="60">
        <f>Table2[[#This Row],[Energy Tax Savings Through FY20]]+Table2[[#This Row],[Energy Tax Savings FY20 and After]]</f>
        <v>0</v>
      </c>
      <c r="CA359" s="60">
        <v>49.247300000000003</v>
      </c>
      <c r="CB359" s="60">
        <v>237.84819999999999</v>
      </c>
      <c r="CC359" s="60">
        <v>437.60379999999998</v>
      </c>
      <c r="CD359" s="60">
        <f>Table2[[#This Row],[Tax Exempt Bond Savings Through FY20]]+Table2[[#This Row],[Tax Exempt Bond Savings FY20 and After]]</f>
        <v>675.452</v>
      </c>
      <c r="CE359" s="60">
        <v>41.725200000000001</v>
      </c>
      <c r="CF359" s="60">
        <v>209.96279999999999</v>
      </c>
      <c r="CG359" s="60">
        <v>525.25429999999994</v>
      </c>
      <c r="CH359" s="60">
        <f>Table2[[#This Row],[Indirect and Induced Through FY20]]+Table2[[#This Row],[Indirect and Induced FY20 and After]]</f>
        <v>735.21709999999996</v>
      </c>
      <c r="CI359" s="60">
        <v>35.684800000000003</v>
      </c>
      <c r="CJ359" s="60">
        <v>174.65389999999999</v>
      </c>
      <c r="CK359" s="60">
        <v>631.5566</v>
      </c>
      <c r="CL359" s="60">
        <f>Table2[[#This Row],[TOTAL Income Consumption Use Taxes Through FY20]]+Table2[[#This Row],[TOTAL Income Consumption Use Taxes FY20 and After]]</f>
        <v>806.21050000000002</v>
      </c>
      <c r="CM359" s="60">
        <v>49.247300000000003</v>
      </c>
      <c r="CN359" s="60">
        <v>237.84819999999999</v>
      </c>
      <c r="CO359" s="60">
        <v>437.60379999999998</v>
      </c>
      <c r="CP359" s="60">
        <f>Table2[[#This Row],[Assistance Provided Through FY20]]+Table2[[#This Row],[Assistance Provided FY20 and After]]</f>
        <v>675.452</v>
      </c>
      <c r="CQ359" s="60">
        <v>0</v>
      </c>
      <c r="CR359" s="60">
        <v>0</v>
      </c>
      <c r="CS359" s="60">
        <v>0</v>
      </c>
      <c r="CT359" s="60">
        <f>Table2[[#This Row],[Recapture Cancellation Reduction Amount Through FY20]]+Table2[[#This Row],[Recapture Cancellation Reduction Amount FY20 and After]]</f>
        <v>0</v>
      </c>
      <c r="CU359" s="60">
        <v>0</v>
      </c>
      <c r="CV359" s="60">
        <v>0</v>
      </c>
      <c r="CW359" s="60">
        <v>0</v>
      </c>
      <c r="CX359" s="60">
        <f>Table2[[#This Row],[Penalty Paid Through FY20]]+Table2[[#This Row],[Penalty Paid FY20 and After]]</f>
        <v>0</v>
      </c>
      <c r="CY359" s="60">
        <v>49.247300000000003</v>
      </c>
      <c r="CZ359" s="60">
        <v>237.84819999999999</v>
      </c>
      <c r="DA359" s="60">
        <v>437.60379999999998</v>
      </c>
      <c r="DB359" s="60">
        <f>Table2[[#This Row],[TOTAL Assistance Net of Recapture Penalties Through FY20]]+Table2[[#This Row],[TOTAL Assistance Net of Recapture Penalties FY20 and After]]</f>
        <v>675.452</v>
      </c>
      <c r="DC359" s="60">
        <v>43.206899999999997</v>
      </c>
      <c r="DD359" s="60">
        <v>202.5393</v>
      </c>
      <c r="DE359" s="60">
        <v>543.90610000000004</v>
      </c>
      <c r="DF359" s="60">
        <f>Table2[[#This Row],[Company Direct Tax Revenue Before Assistance Through FY20]]+Table2[[#This Row],[Company Direct Tax Revenue Before Assistance FY20 and After]]</f>
        <v>746.44540000000006</v>
      </c>
      <c r="DG359" s="60">
        <v>83.624300000000005</v>
      </c>
      <c r="DH359" s="60">
        <v>401.88929999999999</v>
      </c>
      <c r="DI359" s="60">
        <v>1052.6955</v>
      </c>
      <c r="DJ359" s="60">
        <f>Table2[[#This Row],[Indirect and Induced Tax Revenues FY20 and After]]+Table2[[#This Row],[Indirect and Induced Tax Revenues Through FY20]]</f>
        <v>1454.5848000000001</v>
      </c>
      <c r="DK359" s="60">
        <v>126.8312</v>
      </c>
      <c r="DL359" s="60">
        <v>604.42859999999996</v>
      </c>
      <c r="DM359" s="60">
        <v>1596.6016</v>
      </c>
      <c r="DN359" s="60">
        <f>Table2[[#This Row],[TOTAL Tax Revenues Before Assistance FY20 and After]]+Table2[[#This Row],[TOTAL Tax Revenues Before Assistance Through FY20]]</f>
        <v>2201.0302000000001</v>
      </c>
      <c r="DO359" s="60">
        <v>77.5839</v>
      </c>
      <c r="DP359" s="60">
        <v>366.5804</v>
      </c>
      <c r="DQ359" s="60">
        <v>1158.9978000000001</v>
      </c>
      <c r="DR359" s="60">
        <f>Table2[[#This Row],[TOTAL Tax Revenues Net of Assistance Recapture and Penalty Through FY20]]+Table2[[#This Row],[TOTAL Tax Revenues Net of Assistance Recapture and Penalty FY20 and After]]</f>
        <v>1525.5782000000002</v>
      </c>
      <c r="DS359" s="60">
        <v>0</v>
      </c>
      <c r="DT359" s="60">
        <v>0</v>
      </c>
      <c r="DU359" s="60">
        <v>0</v>
      </c>
      <c r="DV359" s="60">
        <v>0</v>
      </c>
      <c r="DW359" s="74">
        <v>0</v>
      </c>
      <c r="DX359" s="74">
        <v>0</v>
      </c>
      <c r="DY359" s="74">
        <v>0</v>
      </c>
      <c r="DZ359" s="74">
        <v>33</v>
      </c>
      <c r="EA359" s="74">
        <v>0</v>
      </c>
      <c r="EB359" s="74">
        <v>0</v>
      </c>
      <c r="EC359" s="74">
        <v>0</v>
      </c>
      <c r="ED359" s="74">
        <v>33</v>
      </c>
      <c r="EE359" s="74">
        <v>0</v>
      </c>
      <c r="EF359" s="74">
        <v>0</v>
      </c>
      <c r="EG359" s="74">
        <v>0</v>
      </c>
      <c r="EH359" s="74">
        <v>100</v>
      </c>
      <c r="EI359" s="8">
        <f>Table2[[#This Row],[Total Industrial Employees FY20]]+Table2[[#This Row],[Total Restaurant Employees FY20]]+Table2[[#This Row],[Total Retail Employees FY20]]+Table2[[#This Row],[Total Other Employees FY20]]</f>
        <v>33</v>
      </c>
      <c r="EJ359" s="8">
        <f>Table2[[#This Row],[Number of Industrial Employees Earning More than Living Wage FY20]]+Table2[[#This Row],[Number of Restaurant Employees Earning More than Living Wage FY20]]+Table2[[#This Row],[Number of Retail Employees Earning More than Living Wage FY20]]+Table2[[#This Row],[Number of Other Employees Earning More than Living Wage FY20]]</f>
        <v>33</v>
      </c>
      <c r="EK359" s="72">
        <f>Table2[[#This Row],[Total Employees Earning More than Living Wage FY20]]/Table2[[#This Row],[Total Jobs FY20]]</f>
        <v>1</v>
      </c>
    </row>
    <row r="360" spans="1:141" x14ac:dyDescent="0.25">
      <c r="A360" s="9">
        <v>91047</v>
      </c>
      <c r="B360" s="11" t="s">
        <v>165</v>
      </c>
      <c r="C360" s="11" t="s">
        <v>619</v>
      </c>
      <c r="D360" s="11" t="s">
        <v>1043</v>
      </c>
      <c r="E360" s="15">
        <v>18</v>
      </c>
      <c r="F360" s="7">
        <v>3513</v>
      </c>
      <c r="G360" s="7">
        <v>32</v>
      </c>
      <c r="H360" s="7">
        <v>40800</v>
      </c>
      <c r="I360" s="7">
        <v>40248</v>
      </c>
      <c r="J360" s="7">
        <v>485113</v>
      </c>
      <c r="K360" s="11" t="s">
        <v>1048</v>
      </c>
      <c r="L360" s="11" t="s">
        <v>1082</v>
      </c>
      <c r="M360" s="11" t="s">
        <v>1083</v>
      </c>
      <c r="N360" s="18">
        <v>1500500</v>
      </c>
      <c r="O360" s="11" t="s">
        <v>1658</v>
      </c>
      <c r="P360" s="8">
        <v>40</v>
      </c>
      <c r="Q360" s="8">
        <v>0</v>
      </c>
      <c r="R360" s="8">
        <v>610</v>
      </c>
      <c r="S360" s="8">
        <v>0</v>
      </c>
      <c r="T360" s="8">
        <v>0</v>
      </c>
      <c r="U360" s="8">
        <v>650</v>
      </c>
      <c r="V360" s="8">
        <v>630</v>
      </c>
      <c r="W360" s="8">
        <v>0</v>
      </c>
      <c r="X360" s="8">
        <v>0</v>
      </c>
      <c r="Y360" s="8">
        <v>0</v>
      </c>
      <c r="Z360" s="8">
        <v>50</v>
      </c>
      <c r="AA360" s="19">
        <v>0</v>
      </c>
      <c r="AB360" s="8">
        <v>9</v>
      </c>
      <c r="AC360" s="8">
        <v>86</v>
      </c>
      <c r="AD360" s="8">
        <v>5</v>
      </c>
      <c r="AE360" s="8">
        <v>0</v>
      </c>
      <c r="AF360" s="8">
        <v>94.615384615384613</v>
      </c>
      <c r="AG360" s="8" t="s">
        <v>1686</v>
      </c>
      <c r="AH360" s="8" t="s">
        <v>1687</v>
      </c>
      <c r="AI360" s="60">
        <v>21.915299999999998</v>
      </c>
      <c r="AJ360" s="60">
        <v>331.40359999999998</v>
      </c>
      <c r="AK360" s="60">
        <v>7.4139999999999997</v>
      </c>
      <c r="AL360" s="60">
        <f>Table2[[#This Row],[Company Direct Land Through FY20]]+Table2[[#This Row],[Company Direct Land FY20 and After]]</f>
        <v>338.81759999999997</v>
      </c>
      <c r="AM360" s="60">
        <v>136.59139999999999</v>
      </c>
      <c r="AN360" s="60">
        <v>1118.1253999999999</v>
      </c>
      <c r="AO360" s="60">
        <v>46.209200000000003</v>
      </c>
      <c r="AP360" s="60">
        <f>Table2[[#This Row],[Company Direct Building Through FY20]]+Table2[[#This Row],[Company Direct Building FY20 and After]]</f>
        <v>1164.3345999999999</v>
      </c>
      <c r="AQ360" s="60">
        <v>0</v>
      </c>
      <c r="AR360" s="60">
        <v>10.632300000000001</v>
      </c>
      <c r="AS360" s="60">
        <v>0</v>
      </c>
      <c r="AT360" s="60">
        <f>Table2[[#This Row],[Mortgage Recording Tax Through FY20]]+Table2[[#This Row],[Mortgage Recording Tax FY20 and After]]</f>
        <v>10.632300000000001</v>
      </c>
      <c r="AU360" s="60">
        <v>51.377600000000001</v>
      </c>
      <c r="AV360" s="60">
        <v>862.59190000000001</v>
      </c>
      <c r="AW360" s="60">
        <v>17.3811</v>
      </c>
      <c r="AX360" s="60">
        <f>Table2[[#This Row],[Pilot Savings Through FY20]]+Table2[[#This Row],[Pilot Savings FY20 and After]]</f>
        <v>879.97299999999996</v>
      </c>
      <c r="AY360" s="60">
        <v>0</v>
      </c>
      <c r="AZ360" s="60">
        <v>10.632300000000001</v>
      </c>
      <c r="BA360" s="60">
        <v>0</v>
      </c>
      <c r="BB360" s="60">
        <f>Table2[[#This Row],[Mortgage Recording Tax Exemption Through FY20]]+Table2[[#This Row],[Indirect and Induced Land FY20]]</f>
        <v>135.37270000000001</v>
      </c>
      <c r="BC360" s="60">
        <v>124.74039999999999</v>
      </c>
      <c r="BD360" s="60">
        <v>622.11249999999995</v>
      </c>
      <c r="BE360" s="60">
        <v>42.2</v>
      </c>
      <c r="BF360" s="60">
        <f>Table2[[#This Row],[Indirect and Induced Land Through FY20]]+Table2[[#This Row],[Indirect and Induced Land FY20 and After]]</f>
        <v>664.3125</v>
      </c>
      <c r="BG360" s="60">
        <v>442.26150000000001</v>
      </c>
      <c r="BH360" s="60">
        <v>2205.6718999999998</v>
      </c>
      <c r="BI360" s="60">
        <v>149.6181</v>
      </c>
      <c r="BJ360" s="60">
        <f>Table2[[#This Row],[Indirect and Induced Building Through FY20]]+Table2[[#This Row],[Indirect and Induced Building FY20 and After]]</f>
        <v>2355.29</v>
      </c>
      <c r="BK360" s="60">
        <v>674.13099999999997</v>
      </c>
      <c r="BL360" s="60">
        <v>3414.7215000000001</v>
      </c>
      <c r="BM360" s="60">
        <v>228.06020000000001</v>
      </c>
      <c r="BN360" s="60">
        <f>Table2[[#This Row],[TOTAL Real Property Related Taxes Through FY20]]+Table2[[#This Row],[TOTAL Real Property Related Taxes FY20 and After]]</f>
        <v>3642.7817</v>
      </c>
      <c r="BO360" s="60">
        <v>1004.4041</v>
      </c>
      <c r="BP360" s="60">
        <v>5043.1274000000003</v>
      </c>
      <c r="BQ360" s="60">
        <v>339.79230000000001</v>
      </c>
      <c r="BR360" s="60">
        <f>Table2[[#This Row],[Company Direct Through FY20]]+Table2[[#This Row],[Company Direct FY20 and After]]</f>
        <v>5382.9197000000004</v>
      </c>
      <c r="BS360" s="60">
        <v>0</v>
      </c>
      <c r="BT360" s="60">
        <v>0</v>
      </c>
      <c r="BU360" s="60">
        <v>0</v>
      </c>
      <c r="BV360" s="60">
        <f>Table2[[#This Row],[Sales Tax Exemption Through FY20]]+Table2[[#This Row],[Sales Tax Exemption FY20 and After]]</f>
        <v>0</v>
      </c>
      <c r="BW360" s="60">
        <v>0</v>
      </c>
      <c r="BX360" s="60">
        <v>0</v>
      </c>
      <c r="BY360" s="60">
        <v>0</v>
      </c>
      <c r="BZ360" s="60">
        <f>Table2[[#This Row],[Energy Tax Savings Through FY20]]+Table2[[#This Row],[Energy Tax Savings FY20 and After]]</f>
        <v>0</v>
      </c>
      <c r="CA360" s="60">
        <v>0</v>
      </c>
      <c r="CB360" s="60">
        <v>0</v>
      </c>
      <c r="CC360" s="60">
        <v>0</v>
      </c>
      <c r="CD360" s="60">
        <f>Table2[[#This Row],[Tax Exempt Bond Savings Through FY20]]+Table2[[#This Row],[Tax Exempt Bond Savings FY20 and After]]</f>
        <v>0</v>
      </c>
      <c r="CE360" s="60">
        <v>564.64840000000004</v>
      </c>
      <c r="CF360" s="60">
        <v>3479.1158</v>
      </c>
      <c r="CG360" s="60">
        <v>191.02189999999999</v>
      </c>
      <c r="CH360" s="60">
        <f>Table2[[#This Row],[Indirect and Induced Through FY20]]+Table2[[#This Row],[Indirect and Induced FY20 and After]]</f>
        <v>3670.1377000000002</v>
      </c>
      <c r="CI360" s="60">
        <v>1569.0525</v>
      </c>
      <c r="CJ360" s="60">
        <v>8522.2432000000008</v>
      </c>
      <c r="CK360" s="60">
        <v>530.81420000000003</v>
      </c>
      <c r="CL360" s="60">
        <f>Table2[[#This Row],[TOTAL Income Consumption Use Taxes Through FY20]]+Table2[[#This Row],[TOTAL Income Consumption Use Taxes FY20 and After]]</f>
        <v>9053.0574000000015</v>
      </c>
      <c r="CM360" s="60">
        <v>51.377600000000001</v>
      </c>
      <c r="CN360" s="60">
        <v>873.2242</v>
      </c>
      <c r="CO360" s="60">
        <v>17.3811</v>
      </c>
      <c r="CP360" s="60">
        <f>Table2[[#This Row],[Assistance Provided Through FY20]]+Table2[[#This Row],[Assistance Provided FY20 and After]]</f>
        <v>890.60529999999994</v>
      </c>
      <c r="CQ360" s="60">
        <v>0</v>
      </c>
      <c r="CR360" s="60">
        <v>0</v>
      </c>
      <c r="CS360" s="60">
        <v>0</v>
      </c>
      <c r="CT360" s="60">
        <f>Table2[[#This Row],[Recapture Cancellation Reduction Amount Through FY20]]+Table2[[#This Row],[Recapture Cancellation Reduction Amount FY20 and After]]</f>
        <v>0</v>
      </c>
      <c r="CU360" s="60">
        <v>0</v>
      </c>
      <c r="CV360" s="60">
        <v>0</v>
      </c>
      <c r="CW360" s="60">
        <v>0</v>
      </c>
      <c r="CX360" s="60">
        <f>Table2[[#This Row],[Penalty Paid Through FY20]]+Table2[[#This Row],[Penalty Paid FY20 and After]]</f>
        <v>0</v>
      </c>
      <c r="CY360" s="60">
        <v>51.377600000000001</v>
      </c>
      <c r="CZ360" s="60">
        <v>873.2242</v>
      </c>
      <c r="DA360" s="60">
        <v>17.3811</v>
      </c>
      <c r="DB360" s="60">
        <f>Table2[[#This Row],[TOTAL Assistance Net of Recapture Penalties Through FY20]]+Table2[[#This Row],[TOTAL Assistance Net of Recapture Penalties FY20 and After]]</f>
        <v>890.60529999999994</v>
      </c>
      <c r="DC360" s="60">
        <v>1162.9108000000001</v>
      </c>
      <c r="DD360" s="60">
        <v>6503.2887000000001</v>
      </c>
      <c r="DE360" s="60">
        <v>393.41550000000001</v>
      </c>
      <c r="DF360" s="60">
        <f>Table2[[#This Row],[Company Direct Tax Revenue Before Assistance Through FY20]]+Table2[[#This Row],[Company Direct Tax Revenue Before Assistance FY20 and After]]</f>
        <v>6896.7042000000001</v>
      </c>
      <c r="DG360" s="60">
        <v>1131.6503</v>
      </c>
      <c r="DH360" s="60">
        <v>6306.9002</v>
      </c>
      <c r="DI360" s="60">
        <v>382.84</v>
      </c>
      <c r="DJ360" s="60">
        <f>Table2[[#This Row],[Indirect and Induced Tax Revenues FY20 and After]]+Table2[[#This Row],[Indirect and Induced Tax Revenues Through FY20]]</f>
        <v>6689.7402000000002</v>
      </c>
      <c r="DK360" s="60">
        <v>2294.5610999999999</v>
      </c>
      <c r="DL360" s="60">
        <v>12810.188899999999</v>
      </c>
      <c r="DM360" s="60">
        <v>776.25549999999998</v>
      </c>
      <c r="DN360" s="60">
        <f>Table2[[#This Row],[TOTAL Tax Revenues Before Assistance FY20 and After]]+Table2[[#This Row],[TOTAL Tax Revenues Before Assistance Through FY20]]</f>
        <v>13586.444399999998</v>
      </c>
      <c r="DO360" s="60">
        <v>2243.1835000000001</v>
      </c>
      <c r="DP360" s="60">
        <v>11936.9647</v>
      </c>
      <c r="DQ360" s="60">
        <v>758.87440000000004</v>
      </c>
      <c r="DR360" s="60">
        <f>Table2[[#This Row],[TOTAL Tax Revenues Net of Assistance Recapture and Penalty Through FY20]]+Table2[[#This Row],[TOTAL Tax Revenues Net of Assistance Recapture and Penalty FY20 and After]]</f>
        <v>12695.839100000001</v>
      </c>
      <c r="DS360" s="60">
        <v>0</v>
      </c>
      <c r="DT360" s="60">
        <v>0</v>
      </c>
      <c r="DU360" s="60">
        <v>0</v>
      </c>
      <c r="DV360" s="60">
        <v>0</v>
      </c>
      <c r="DW360" s="74">
        <v>0</v>
      </c>
      <c r="DX360" s="74">
        <v>0</v>
      </c>
      <c r="DY360" s="74">
        <v>0</v>
      </c>
      <c r="DZ360" s="74">
        <v>650</v>
      </c>
      <c r="EA360" s="74">
        <v>0</v>
      </c>
      <c r="EB360" s="74">
        <v>0</v>
      </c>
      <c r="EC360" s="74">
        <v>0</v>
      </c>
      <c r="ED360" s="74">
        <v>650</v>
      </c>
      <c r="EE360" s="74">
        <v>0</v>
      </c>
      <c r="EF360" s="74">
        <v>0</v>
      </c>
      <c r="EG360" s="74">
        <v>0</v>
      </c>
      <c r="EH360" s="74">
        <v>100</v>
      </c>
      <c r="EI360" s="8">
        <f>Table2[[#This Row],[Total Industrial Employees FY20]]+Table2[[#This Row],[Total Restaurant Employees FY20]]+Table2[[#This Row],[Total Retail Employees FY20]]+Table2[[#This Row],[Total Other Employees FY20]]</f>
        <v>650</v>
      </c>
      <c r="EJ360" s="8">
        <f>Table2[[#This Row],[Number of Industrial Employees Earning More than Living Wage FY20]]+Table2[[#This Row],[Number of Restaurant Employees Earning More than Living Wage FY20]]+Table2[[#This Row],[Number of Retail Employees Earning More than Living Wage FY20]]+Table2[[#This Row],[Number of Other Employees Earning More than Living Wage FY20]]</f>
        <v>650</v>
      </c>
      <c r="EK360" s="72">
        <f>Table2[[#This Row],[Total Employees Earning More than Living Wage FY20]]/Table2[[#This Row],[Total Jobs FY20]]</f>
        <v>1</v>
      </c>
    </row>
    <row r="361" spans="1:141" x14ac:dyDescent="0.25">
      <c r="A361" s="9">
        <v>92944</v>
      </c>
      <c r="B361" s="11" t="s">
        <v>267</v>
      </c>
      <c r="C361" s="11" t="s">
        <v>721</v>
      </c>
      <c r="D361" s="11" t="s">
        <v>1045</v>
      </c>
      <c r="E361" s="15">
        <v>19</v>
      </c>
      <c r="F361" s="7">
        <v>4504</v>
      </c>
      <c r="G361" s="7">
        <v>23</v>
      </c>
      <c r="H361" s="7">
        <v>7500</v>
      </c>
      <c r="I361" s="7">
        <v>2009</v>
      </c>
      <c r="J361" s="7">
        <v>623210</v>
      </c>
      <c r="K361" s="11" t="s">
        <v>1107</v>
      </c>
      <c r="L361" s="11" t="s">
        <v>1207</v>
      </c>
      <c r="M361" s="11" t="s">
        <v>1187</v>
      </c>
      <c r="N361" s="18">
        <v>419000</v>
      </c>
      <c r="O361" s="11" t="s">
        <v>1663</v>
      </c>
      <c r="P361" s="8">
        <v>1</v>
      </c>
      <c r="Q361" s="8">
        <v>0</v>
      </c>
      <c r="R361" s="8">
        <v>10</v>
      </c>
      <c r="S361" s="8">
        <v>0</v>
      </c>
      <c r="T361" s="8">
        <v>0</v>
      </c>
      <c r="U361" s="8">
        <v>11</v>
      </c>
      <c r="V361" s="8">
        <v>10</v>
      </c>
      <c r="W361" s="8">
        <v>0</v>
      </c>
      <c r="X361" s="8">
        <v>0</v>
      </c>
      <c r="Y361" s="8">
        <v>9</v>
      </c>
      <c r="Z361" s="8">
        <v>0</v>
      </c>
      <c r="AA361" s="19">
        <v>0</v>
      </c>
      <c r="AB361" s="8">
        <v>0</v>
      </c>
      <c r="AC361" s="8">
        <v>0</v>
      </c>
      <c r="AD361" s="8">
        <v>0</v>
      </c>
      <c r="AE361" s="8">
        <v>0</v>
      </c>
      <c r="AF361" s="8">
        <v>81.818181818181827</v>
      </c>
      <c r="AG361" s="8" t="s">
        <v>1686</v>
      </c>
      <c r="AH361" s="8" t="s">
        <v>1687</v>
      </c>
      <c r="AI361" s="60">
        <v>0</v>
      </c>
      <c r="AJ361" s="60">
        <v>0</v>
      </c>
      <c r="AK361" s="60">
        <v>0</v>
      </c>
      <c r="AL361" s="60">
        <f>Table2[[#This Row],[Company Direct Land Through FY20]]+Table2[[#This Row],[Company Direct Land FY20 and After]]</f>
        <v>0</v>
      </c>
      <c r="AM361" s="60">
        <v>0</v>
      </c>
      <c r="AN361" s="60">
        <v>0</v>
      </c>
      <c r="AO361" s="60">
        <v>0</v>
      </c>
      <c r="AP361" s="60">
        <f>Table2[[#This Row],[Company Direct Building Through FY20]]+Table2[[#This Row],[Company Direct Building FY20 and After]]</f>
        <v>0</v>
      </c>
      <c r="AQ361" s="60">
        <v>0</v>
      </c>
      <c r="AR361" s="60">
        <v>0</v>
      </c>
      <c r="AS361" s="60">
        <v>0</v>
      </c>
      <c r="AT361" s="60">
        <f>Table2[[#This Row],[Mortgage Recording Tax Through FY20]]+Table2[[#This Row],[Mortgage Recording Tax FY20 and After]]</f>
        <v>0</v>
      </c>
      <c r="AU361" s="60">
        <v>0</v>
      </c>
      <c r="AV361" s="60">
        <v>0</v>
      </c>
      <c r="AW361" s="60">
        <v>0</v>
      </c>
      <c r="AX361" s="60">
        <f>Table2[[#This Row],[Pilot Savings Through FY20]]+Table2[[#This Row],[Pilot Savings FY20 and After]]</f>
        <v>0</v>
      </c>
      <c r="AY361" s="60">
        <v>0</v>
      </c>
      <c r="AZ361" s="60">
        <v>0</v>
      </c>
      <c r="BA361" s="60">
        <v>0</v>
      </c>
      <c r="BB361" s="60">
        <f>Table2[[#This Row],[Mortgage Recording Tax Exemption Through FY20]]+Table2[[#This Row],[Indirect and Induced Land FY20]]</f>
        <v>4.1223999999999998</v>
      </c>
      <c r="BC361" s="60">
        <v>4.1223999999999998</v>
      </c>
      <c r="BD361" s="60">
        <v>203.53120000000001</v>
      </c>
      <c r="BE361" s="60">
        <v>10.8561</v>
      </c>
      <c r="BF361" s="60">
        <f>Table2[[#This Row],[Indirect and Induced Land Through FY20]]+Table2[[#This Row],[Indirect and Induced Land FY20 and After]]</f>
        <v>214.38730000000001</v>
      </c>
      <c r="BG361" s="60">
        <v>14.6158</v>
      </c>
      <c r="BH361" s="60">
        <v>721.61069999999995</v>
      </c>
      <c r="BI361" s="60">
        <v>38.489199999999997</v>
      </c>
      <c r="BJ361" s="60">
        <f>Table2[[#This Row],[Indirect and Induced Building Through FY20]]+Table2[[#This Row],[Indirect and Induced Building FY20 and After]]</f>
        <v>760.09989999999993</v>
      </c>
      <c r="BK361" s="60">
        <v>18.738199999999999</v>
      </c>
      <c r="BL361" s="60">
        <v>925.14189999999996</v>
      </c>
      <c r="BM361" s="60">
        <v>49.345300000000002</v>
      </c>
      <c r="BN361" s="60">
        <f>Table2[[#This Row],[TOTAL Real Property Related Taxes Through FY20]]+Table2[[#This Row],[TOTAL Real Property Related Taxes FY20 and After]]</f>
        <v>974.48719999999992</v>
      </c>
      <c r="BO361" s="60">
        <v>17.3507</v>
      </c>
      <c r="BP361" s="60">
        <v>920.71019999999999</v>
      </c>
      <c r="BQ361" s="60">
        <v>45.691200000000002</v>
      </c>
      <c r="BR361" s="60">
        <f>Table2[[#This Row],[Company Direct Through FY20]]+Table2[[#This Row],[Company Direct FY20 and After]]</f>
        <v>966.40139999999997</v>
      </c>
      <c r="BS361" s="60">
        <v>0</v>
      </c>
      <c r="BT361" s="60">
        <v>0</v>
      </c>
      <c r="BU361" s="60">
        <v>0</v>
      </c>
      <c r="BV361" s="60">
        <f>Table2[[#This Row],[Sales Tax Exemption Through FY20]]+Table2[[#This Row],[Sales Tax Exemption FY20 and After]]</f>
        <v>0</v>
      </c>
      <c r="BW361" s="60">
        <v>0</v>
      </c>
      <c r="BX361" s="60">
        <v>0</v>
      </c>
      <c r="BY361" s="60">
        <v>0</v>
      </c>
      <c r="BZ361" s="60">
        <f>Table2[[#This Row],[Energy Tax Savings Through FY20]]+Table2[[#This Row],[Energy Tax Savings FY20 and After]]</f>
        <v>0</v>
      </c>
      <c r="CA361" s="60">
        <v>0</v>
      </c>
      <c r="CB361" s="60">
        <v>2.706</v>
      </c>
      <c r="CC361" s="60">
        <v>0</v>
      </c>
      <c r="CD361" s="60">
        <f>Table2[[#This Row],[Tax Exempt Bond Savings Through FY20]]+Table2[[#This Row],[Tax Exempt Bond Savings FY20 and After]]</f>
        <v>2.706</v>
      </c>
      <c r="CE361" s="60">
        <v>18.660399999999999</v>
      </c>
      <c r="CF361" s="60">
        <v>1067.8877</v>
      </c>
      <c r="CG361" s="60">
        <v>49.14</v>
      </c>
      <c r="CH361" s="60">
        <f>Table2[[#This Row],[Indirect and Induced Through FY20]]+Table2[[#This Row],[Indirect and Induced FY20 and After]]</f>
        <v>1117.0277000000001</v>
      </c>
      <c r="CI361" s="60">
        <v>36.011099999999999</v>
      </c>
      <c r="CJ361" s="60">
        <v>1985.8919000000001</v>
      </c>
      <c r="CK361" s="60">
        <v>94.831199999999995</v>
      </c>
      <c r="CL361" s="60">
        <f>Table2[[#This Row],[TOTAL Income Consumption Use Taxes Through FY20]]+Table2[[#This Row],[TOTAL Income Consumption Use Taxes FY20 and After]]</f>
        <v>2080.7231000000002</v>
      </c>
      <c r="CM361" s="60">
        <v>0</v>
      </c>
      <c r="CN361" s="60">
        <v>2.706</v>
      </c>
      <c r="CO361" s="60">
        <v>0</v>
      </c>
      <c r="CP361" s="60">
        <f>Table2[[#This Row],[Assistance Provided Through FY20]]+Table2[[#This Row],[Assistance Provided FY20 and After]]</f>
        <v>2.706</v>
      </c>
      <c r="CQ361" s="60">
        <v>0</v>
      </c>
      <c r="CR361" s="60">
        <v>0</v>
      </c>
      <c r="CS361" s="60">
        <v>0</v>
      </c>
      <c r="CT361" s="60">
        <f>Table2[[#This Row],[Recapture Cancellation Reduction Amount Through FY20]]+Table2[[#This Row],[Recapture Cancellation Reduction Amount FY20 and After]]</f>
        <v>0</v>
      </c>
      <c r="CU361" s="60">
        <v>0</v>
      </c>
      <c r="CV361" s="60">
        <v>0</v>
      </c>
      <c r="CW361" s="60">
        <v>0</v>
      </c>
      <c r="CX361" s="60">
        <f>Table2[[#This Row],[Penalty Paid Through FY20]]+Table2[[#This Row],[Penalty Paid FY20 and After]]</f>
        <v>0</v>
      </c>
      <c r="CY361" s="60">
        <v>0</v>
      </c>
      <c r="CZ361" s="60">
        <v>2.706</v>
      </c>
      <c r="DA361" s="60">
        <v>0</v>
      </c>
      <c r="DB361" s="60">
        <f>Table2[[#This Row],[TOTAL Assistance Net of Recapture Penalties Through FY20]]+Table2[[#This Row],[TOTAL Assistance Net of Recapture Penalties FY20 and After]]</f>
        <v>2.706</v>
      </c>
      <c r="DC361" s="60">
        <v>17.3507</v>
      </c>
      <c r="DD361" s="60">
        <v>920.71019999999999</v>
      </c>
      <c r="DE361" s="60">
        <v>45.691200000000002</v>
      </c>
      <c r="DF361" s="60">
        <f>Table2[[#This Row],[Company Direct Tax Revenue Before Assistance Through FY20]]+Table2[[#This Row],[Company Direct Tax Revenue Before Assistance FY20 and After]]</f>
        <v>966.40139999999997</v>
      </c>
      <c r="DG361" s="60">
        <v>37.398600000000002</v>
      </c>
      <c r="DH361" s="60">
        <v>1993.0296000000001</v>
      </c>
      <c r="DI361" s="60">
        <v>98.485299999999995</v>
      </c>
      <c r="DJ361" s="60">
        <f>Table2[[#This Row],[Indirect and Induced Tax Revenues FY20 and After]]+Table2[[#This Row],[Indirect and Induced Tax Revenues Through FY20]]</f>
        <v>2091.5149000000001</v>
      </c>
      <c r="DK361" s="60">
        <v>54.749299999999998</v>
      </c>
      <c r="DL361" s="60">
        <v>2913.7397999999998</v>
      </c>
      <c r="DM361" s="60">
        <v>144.1765</v>
      </c>
      <c r="DN361" s="60">
        <f>Table2[[#This Row],[TOTAL Tax Revenues Before Assistance FY20 and After]]+Table2[[#This Row],[TOTAL Tax Revenues Before Assistance Through FY20]]</f>
        <v>3057.9162999999999</v>
      </c>
      <c r="DO361" s="60">
        <v>54.749299999999998</v>
      </c>
      <c r="DP361" s="60">
        <v>2911.0338000000002</v>
      </c>
      <c r="DQ361" s="60">
        <v>144.1765</v>
      </c>
      <c r="DR361" s="60">
        <f>Table2[[#This Row],[TOTAL Tax Revenues Net of Assistance Recapture and Penalty Through FY20]]+Table2[[#This Row],[TOTAL Tax Revenues Net of Assistance Recapture and Penalty FY20 and After]]</f>
        <v>3055.2103000000002</v>
      </c>
      <c r="DS361" s="60">
        <v>0</v>
      </c>
      <c r="DT361" s="60">
        <v>0</v>
      </c>
      <c r="DU361" s="60">
        <v>0</v>
      </c>
      <c r="DV361" s="60">
        <v>0</v>
      </c>
      <c r="DW361" s="74">
        <v>0</v>
      </c>
      <c r="DX361" s="74">
        <v>0</v>
      </c>
      <c r="DY361" s="74">
        <v>0</v>
      </c>
      <c r="DZ361" s="74">
        <v>11</v>
      </c>
      <c r="EA361" s="74">
        <v>0</v>
      </c>
      <c r="EB361" s="74">
        <v>0</v>
      </c>
      <c r="EC361" s="74">
        <v>0</v>
      </c>
      <c r="ED361" s="74">
        <v>11</v>
      </c>
      <c r="EE361" s="74">
        <v>0</v>
      </c>
      <c r="EF361" s="74">
        <v>0</v>
      </c>
      <c r="EG361" s="74">
        <v>0</v>
      </c>
      <c r="EH361" s="74">
        <v>100</v>
      </c>
      <c r="EI361" s="8">
        <f>Table2[[#This Row],[Total Industrial Employees FY20]]+Table2[[#This Row],[Total Restaurant Employees FY20]]+Table2[[#This Row],[Total Retail Employees FY20]]+Table2[[#This Row],[Total Other Employees FY20]]</f>
        <v>11</v>
      </c>
      <c r="EJ361" s="8">
        <f>Table2[[#This Row],[Number of Industrial Employees Earning More than Living Wage FY20]]+Table2[[#This Row],[Number of Restaurant Employees Earning More than Living Wage FY20]]+Table2[[#This Row],[Number of Retail Employees Earning More than Living Wage FY20]]+Table2[[#This Row],[Number of Other Employees Earning More than Living Wage FY20]]</f>
        <v>11</v>
      </c>
      <c r="EK361" s="72">
        <f>Table2[[#This Row],[Total Employees Earning More than Living Wage FY20]]/Table2[[#This Row],[Total Jobs FY20]]</f>
        <v>1</v>
      </c>
    </row>
    <row r="362" spans="1:141" x14ac:dyDescent="0.25">
      <c r="A362" s="9">
        <v>93176</v>
      </c>
      <c r="B362" s="11" t="s">
        <v>291</v>
      </c>
      <c r="C362" s="11" t="s">
        <v>744</v>
      </c>
      <c r="D362" s="11" t="s">
        <v>1045</v>
      </c>
      <c r="E362" s="15">
        <v>21</v>
      </c>
      <c r="F362" s="7">
        <v>1787</v>
      </c>
      <c r="G362" s="7">
        <v>2</v>
      </c>
      <c r="H362" s="7">
        <v>3387985</v>
      </c>
      <c r="I362" s="7">
        <v>1252720</v>
      </c>
      <c r="J362" s="7">
        <v>711310</v>
      </c>
      <c r="K362" s="11" t="s">
        <v>1238</v>
      </c>
      <c r="L362" s="11" t="s">
        <v>1239</v>
      </c>
      <c r="M362" s="11" t="s">
        <v>1240</v>
      </c>
      <c r="N362" s="18">
        <v>896932088</v>
      </c>
      <c r="O362" s="11" t="s">
        <v>1667</v>
      </c>
      <c r="P362" s="8">
        <v>35</v>
      </c>
      <c r="Q362" s="8">
        <v>1685</v>
      </c>
      <c r="R362" s="8">
        <v>434</v>
      </c>
      <c r="S362" s="8">
        <v>13</v>
      </c>
      <c r="T362" s="8">
        <v>0</v>
      </c>
      <c r="U362" s="8">
        <v>2167</v>
      </c>
      <c r="V362" s="8">
        <v>1306</v>
      </c>
      <c r="W362" s="8">
        <v>0</v>
      </c>
      <c r="X362" s="8">
        <v>0</v>
      </c>
      <c r="Y362" s="8">
        <v>0</v>
      </c>
      <c r="Z362" s="8">
        <v>2209</v>
      </c>
      <c r="AA362" s="19">
        <v>24</v>
      </c>
      <c r="AB362" s="8">
        <v>7</v>
      </c>
      <c r="AC362" s="8">
        <v>9</v>
      </c>
      <c r="AD362" s="8">
        <v>36</v>
      </c>
      <c r="AE362" s="8">
        <v>24</v>
      </c>
      <c r="AF362" s="8">
        <v>10.936778957083526</v>
      </c>
      <c r="AG362" s="8" t="s">
        <v>1686</v>
      </c>
      <c r="AH362" s="8" t="s">
        <v>1687</v>
      </c>
      <c r="AI362" s="60">
        <v>0</v>
      </c>
      <c r="AJ362" s="60">
        <v>0</v>
      </c>
      <c r="AK362" s="60">
        <v>0</v>
      </c>
      <c r="AL362" s="60">
        <f>Table2[[#This Row],[Company Direct Land Through FY20]]+Table2[[#This Row],[Company Direct Land FY20 and After]]</f>
        <v>0</v>
      </c>
      <c r="AM362" s="60">
        <v>0</v>
      </c>
      <c r="AN362" s="60">
        <v>0</v>
      </c>
      <c r="AO362" s="60">
        <v>0</v>
      </c>
      <c r="AP362" s="60">
        <f>Table2[[#This Row],[Company Direct Building Through FY20]]+Table2[[#This Row],[Company Direct Building FY20 and After]]</f>
        <v>0</v>
      </c>
      <c r="AQ362" s="60">
        <v>0</v>
      </c>
      <c r="AR362" s="60">
        <v>25181.362400000002</v>
      </c>
      <c r="AS362" s="60">
        <v>0</v>
      </c>
      <c r="AT362" s="60">
        <f>Table2[[#This Row],[Mortgage Recording Tax Through FY20]]+Table2[[#This Row],[Mortgage Recording Tax FY20 and After]]</f>
        <v>25181.362400000002</v>
      </c>
      <c r="AU362" s="60">
        <v>30064.1558</v>
      </c>
      <c r="AV362" s="60">
        <v>74880.140199999994</v>
      </c>
      <c r="AW362" s="60">
        <v>254312.2352</v>
      </c>
      <c r="AX362" s="60">
        <f>Table2[[#This Row],[Pilot Savings Through FY20]]+Table2[[#This Row],[Pilot Savings FY20 and After]]</f>
        <v>329192.37540000002</v>
      </c>
      <c r="AY362" s="60">
        <v>0</v>
      </c>
      <c r="AZ362" s="60">
        <v>25181.362400000002</v>
      </c>
      <c r="BA362" s="60">
        <v>0</v>
      </c>
      <c r="BB362" s="60">
        <f>Table2[[#This Row],[Mortgage Recording Tax Exemption Through FY20]]+Table2[[#This Row],[Indirect and Induced Land FY20]]</f>
        <v>25724.222300000001</v>
      </c>
      <c r="BC362" s="60">
        <v>542.85990000000004</v>
      </c>
      <c r="BD362" s="60">
        <v>9155.9336999999996</v>
      </c>
      <c r="BE362" s="60">
        <v>4592.0436</v>
      </c>
      <c r="BF362" s="60">
        <f>Table2[[#This Row],[Indirect and Induced Land Through FY20]]+Table2[[#This Row],[Indirect and Induced Land FY20 and After]]</f>
        <v>13747.977299999999</v>
      </c>
      <c r="BG362" s="60">
        <v>1924.6849999999999</v>
      </c>
      <c r="BH362" s="60">
        <v>32461.946100000001</v>
      </c>
      <c r="BI362" s="60">
        <v>16280.8814</v>
      </c>
      <c r="BJ362" s="60">
        <f>Table2[[#This Row],[Indirect and Induced Building Through FY20]]+Table2[[#This Row],[Indirect and Induced Building FY20 and After]]</f>
        <v>48742.827499999999</v>
      </c>
      <c r="BK362" s="60">
        <v>-27596.6109</v>
      </c>
      <c r="BL362" s="60">
        <v>-33262.260399999999</v>
      </c>
      <c r="BM362" s="60">
        <v>-233439.31020000001</v>
      </c>
      <c r="BN362" s="60">
        <f>Table2[[#This Row],[TOTAL Real Property Related Taxes Through FY20]]+Table2[[#This Row],[TOTAL Real Property Related Taxes FY20 and After]]</f>
        <v>-266701.57059999998</v>
      </c>
      <c r="BO362" s="60">
        <v>3452.5315000000001</v>
      </c>
      <c r="BP362" s="60">
        <v>57784.652999999998</v>
      </c>
      <c r="BQ362" s="60">
        <v>29204.911899999999</v>
      </c>
      <c r="BR362" s="60">
        <f>Table2[[#This Row],[Company Direct Through FY20]]+Table2[[#This Row],[Company Direct FY20 and After]]</f>
        <v>86989.564899999998</v>
      </c>
      <c r="BS362" s="60">
        <v>106.57899999999999</v>
      </c>
      <c r="BT362" s="60">
        <v>7477.2029000000002</v>
      </c>
      <c r="BU362" s="60">
        <v>0</v>
      </c>
      <c r="BV362" s="60">
        <f>Table2[[#This Row],[Sales Tax Exemption Through FY20]]+Table2[[#This Row],[Sales Tax Exemption FY20 and After]]</f>
        <v>7477.2029000000002</v>
      </c>
      <c r="BW362" s="60">
        <v>0</v>
      </c>
      <c r="BX362" s="60">
        <v>0</v>
      </c>
      <c r="BY362" s="60">
        <v>0</v>
      </c>
      <c r="BZ362" s="60">
        <f>Table2[[#This Row],[Energy Tax Savings Through FY20]]+Table2[[#This Row],[Energy Tax Savings FY20 and After]]</f>
        <v>0</v>
      </c>
      <c r="CA362" s="60">
        <v>542.04899999999998</v>
      </c>
      <c r="CB362" s="60">
        <v>5263.7548999999999</v>
      </c>
      <c r="CC362" s="60">
        <v>3128.1808999999998</v>
      </c>
      <c r="CD362" s="60">
        <f>Table2[[#This Row],[Tax Exempt Bond Savings Through FY20]]+Table2[[#This Row],[Tax Exempt Bond Savings FY20 and After]]</f>
        <v>8391.9357999999993</v>
      </c>
      <c r="CE362" s="60">
        <v>2457.3022000000001</v>
      </c>
      <c r="CF362" s="60">
        <v>51852.202899999997</v>
      </c>
      <c r="CG362" s="60">
        <v>20786.2817</v>
      </c>
      <c r="CH362" s="60">
        <f>Table2[[#This Row],[Indirect and Induced Through FY20]]+Table2[[#This Row],[Indirect and Induced FY20 and After]]</f>
        <v>72638.484599999996</v>
      </c>
      <c r="CI362" s="60">
        <v>5261.2057000000004</v>
      </c>
      <c r="CJ362" s="60">
        <v>96895.898100000006</v>
      </c>
      <c r="CK362" s="60">
        <v>46863.012699999999</v>
      </c>
      <c r="CL362" s="60">
        <f>Table2[[#This Row],[TOTAL Income Consumption Use Taxes Through FY20]]+Table2[[#This Row],[TOTAL Income Consumption Use Taxes FY20 and After]]</f>
        <v>143758.91080000001</v>
      </c>
      <c r="CM362" s="60">
        <v>30712.783800000001</v>
      </c>
      <c r="CN362" s="60">
        <v>112802.4604</v>
      </c>
      <c r="CO362" s="60">
        <v>257440.4161</v>
      </c>
      <c r="CP362" s="60">
        <f>Table2[[#This Row],[Assistance Provided Through FY20]]+Table2[[#This Row],[Assistance Provided FY20 and After]]</f>
        <v>370242.87650000001</v>
      </c>
      <c r="CQ362" s="60">
        <v>0</v>
      </c>
      <c r="CR362" s="60">
        <v>0</v>
      </c>
      <c r="CS362" s="60">
        <v>0</v>
      </c>
      <c r="CT362" s="60">
        <f>Table2[[#This Row],[Recapture Cancellation Reduction Amount Through FY20]]+Table2[[#This Row],[Recapture Cancellation Reduction Amount FY20 and After]]</f>
        <v>0</v>
      </c>
      <c r="CU362" s="60">
        <v>0</v>
      </c>
      <c r="CV362" s="60">
        <v>0</v>
      </c>
      <c r="CW362" s="60">
        <v>0</v>
      </c>
      <c r="CX362" s="60">
        <f>Table2[[#This Row],[Penalty Paid Through FY20]]+Table2[[#This Row],[Penalty Paid FY20 and After]]</f>
        <v>0</v>
      </c>
      <c r="CY362" s="60">
        <v>30712.783800000001</v>
      </c>
      <c r="CZ362" s="60">
        <v>112802.4604</v>
      </c>
      <c r="DA362" s="60">
        <v>257440.4161</v>
      </c>
      <c r="DB362" s="60">
        <f>Table2[[#This Row],[TOTAL Assistance Net of Recapture Penalties Through FY20]]+Table2[[#This Row],[TOTAL Assistance Net of Recapture Penalties FY20 and After]]</f>
        <v>370242.87650000001</v>
      </c>
      <c r="DC362" s="60">
        <v>3452.5315000000001</v>
      </c>
      <c r="DD362" s="60">
        <v>82966.015400000004</v>
      </c>
      <c r="DE362" s="60">
        <v>29204.911899999999</v>
      </c>
      <c r="DF362" s="60">
        <f>Table2[[#This Row],[Company Direct Tax Revenue Before Assistance Through FY20]]+Table2[[#This Row],[Company Direct Tax Revenue Before Assistance FY20 and After]]</f>
        <v>112170.92730000001</v>
      </c>
      <c r="DG362" s="60">
        <v>4924.8471</v>
      </c>
      <c r="DH362" s="60">
        <v>93470.082699999999</v>
      </c>
      <c r="DI362" s="60">
        <v>41659.206700000002</v>
      </c>
      <c r="DJ362" s="60">
        <f>Table2[[#This Row],[Indirect and Induced Tax Revenues FY20 and After]]+Table2[[#This Row],[Indirect and Induced Tax Revenues Through FY20]]</f>
        <v>135129.28940000001</v>
      </c>
      <c r="DK362" s="60">
        <v>8377.3786</v>
      </c>
      <c r="DL362" s="60">
        <v>176436.0981</v>
      </c>
      <c r="DM362" s="60">
        <v>70864.118600000002</v>
      </c>
      <c r="DN362" s="60">
        <f>Table2[[#This Row],[TOTAL Tax Revenues Before Assistance FY20 and After]]+Table2[[#This Row],[TOTAL Tax Revenues Before Assistance Through FY20]]</f>
        <v>247300.21669999999</v>
      </c>
      <c r="DO362" s="60">
        <v>-22335.405200000001</v>
      </c>
      <c r="DP362" s="60">
        <v>63633.637699999999</v>
      </c>
      <c r="DQ362" s="60">
        <v>-186576.29749999999</v>
      </c>
      <c r="DR362" s="60">
        <f>Table2[[#This Row],[TOTAL Tax Revenues Net of Assistance Recapture and Penalty Through FY20]]+Table2[[#This Row],[TOTAL Tax Revenues Net of Assistance Recapture and Penalty FY20 and After]]</f>
        <v>-122942.65979999999</v>
      </c>
      <c r="DS362" s="60">
        <v>0</v>
      </c>
      <c r="DT362" s="60">
        <v>0</v>
      </c>
      <c r="DU362" s="60">
        <v>0</v>
      </c>
      <c r="DV362" s="60">
        <v>0</v>
      </c>
      <c r="DW362" s="74">
        <v>0</v>
      </c>
      <c r="DX362" s="74">
        <v>0</v>
      </c>
      <c r="DY362" s="74">
        <v>0</v>
      </c>
      <c r="DZ362" s="74">
        <v>0</v>
      </c>
      <c r="EA362" s="74">
        <v>0</v>
      </c>
      <c r="EB362" s="74">
        <v>0</v>
      </c>
      <c r="EC362" s="74">
        <v>0</v>
      </c>
      <c r="ED362" s="74">
        <v>0</v>
      </c>
      <c r="EE362" s="74">
        <v>0</v>
      </c>
      <c r="EF362" s="74">
        <v>0</v>
      </c>
      <c r="EG362" s="74">
        <v>0</v>
      </c>
      <c r="EH362" s="74">
        <v>0</v>
      </c>
      <c r="EI362" s="8">
        <f>Table2[[#This Row],[Total Industrial Employees FY20]]+Table2[[#This Row],[Total Restaurant Employees FY20]]+Table2[[#This Row],[Total Retail Employees FY20]]+Table2[[#This Row],[Total Other Employees FY20]]</f>
        <v>0</v>
      </c>
      <c r="EJ362" s="8">
        <f>Table2[[#This Row],[Number of Industrial Employees Earning More than Living Wage FY20]]+Table2[[#This Row],[Number of Restaurant Employees Earning More than Living Wage FY20]]+Table2[[#This Row],[Number of Retail Employees Earning More than Living Wage FY20]]+Table2[[#This Row],[Number of Other Employees Earning More than Living Wage FY20]]</f>
        <v>0</v>
      </c>
      <c r="EK362" s="72">
        <v>0</v>
      </c>
    </row>
    <row r="363" spans="1:141" x14ac:dyDescent="0.25">
      <c r="A363" s="9">
        <v>92928</v>
      </c>
      <c r="B363" s="11" t="s">
        <v>259</v>
      </c>
      <c r="C363" s="11" t="s">
        <v>713</v>
      </c>
      <c r="D363" s="11" t="s">
        <v>1045</v>
      </c>
      <c r="E363" s="15">
        <v>30</v>
      </c>
      <c r="F363" s="7">
        <v>2602</v>
      </c>
      <c r="G363" s="7">
        <v>35</v>
      </c>
      <c r="H363" s="7">
        <v>37753</v>
      </c>
      <c r="I363" s="7">
        <v>37575</v>
      </c>
      <c r="J363" s="7">
        <v>322121</v>
      </c>
      <c r="K363" s="11" t="s">
        <v>1048</v>
      </c>
      <c r="L363" s="11" t="s">
        <v>1199</v>
      </c>
      <c r="M363" s="11" t="s">
        <v>1200</v>
      </c>
      <c r="N363" s="18">
        <v>3250000</v>
      </c>
      <c r="O363" s="11" t="s">
        <v>1678</v>
      </c>
      <c r="P363" s="8">
        <v>0</v>
      </c>
      <c r="Q363" s="8">
        <v>0</v>
      </c>
      <c r="R363" s="8">
        <v>45</v>
      </c>
      <c r="S363" s="8">
        <v>0</v>
      </c>
      <c r="T363" s="8">
        <v>0</v>
      </c>
      <c r="U363" s="8">
        <v>45</v>
      </c>
      <c r="V363" s="8">
        <v>45</v>
      </c>
      <c r="W363" s="8">
        <v>0</v>
      </c>
      <c r="X363" s="8">
        <v>0</v>
      </c>
      <c r="Y363" s="8">
        <v>0</v>
      </c>
      <c r="Z363" s="8">
        <v>11</v>
      </c>
      <c r="AA363" s="19">
        <v>0</v>
      </c>
      <c r="AB363" s="8">
        <v>0</v>
      </c>
      <c r="AC363" s="8">
        <v>0</v>
      </c>
      <c r="AD363" s="8">
        <v>0</v>
      </c>
      <c r="AE363" s="8">
        <v>0</v>
      </c>
      <c r="AF363" s="8">
        <v>95.555555555555557</v>
      </c>
      <c r="AG363" s="8" t="s">
        <v>1686</v>
      </c>
      <c r="AH363" s="8" t="s">
        <v>1687</v>
      </c>
      <c r="AI363" s="60">
        <v>30.5825</v>
      </c>
      <c r="AJ363" s="60">
        <v>364.18220000000002</v>
      </c>
      <c r="AK363" s="60">
        <v>86.947199999999995</v>
      </c>
      <c r="AL363" s="60">
        <f>Table2[[#This Row],[Company Direct Land Through FY20]]+Table2[[#This Row],[Company Direct Land FY20 and After]]</f>
        <v>451.12940000000003</v>
      </c>
      <c r="AM363" s="60">
        <v>139.07740000000001</v>
      </c>
      <c r="AN363" s="60">
        <v>877.08780000000002</v>
      </c>
      <c r="AO363" s="60">
        <v>395.4024</v>
      </c>
      <c r="AP363" s="60">
        <f>Table2[[#This Row],[Company Direct Building Through FY20]]+Table2[[#This Row],[Company Direct Building FY20 and After]]</f>
        <v>1272.4902</v>
      </c>
      <c r="AQ363" s="60">
        <v>0</v>
      </c>
      <c r="AR363" s="60">
        <v>49.476900000000001</v>
      </c>
      <c r="AS363" s="60">
        <v>0</v>
      </c>
      <c r="AT363" s="60">
        <f>Table2[[#This Row],[Mortgage Recording Tax Through FY20]]+Table2[[#This Row],[Mortgage Recording Tax FY20 and After]]</f>
        <v>49.476900000000001</v>
      </c>
      <c r="AU363" s="60">
        <v>97.553600000000003</v>
      </c>
      <c r="AV363" s="60">
        <v>711.36890000000005</v>
      </c>
      <c r="AW363" s="60">
        <v>277.34859999999998</v>
      </c>
      <c r="AX363" s="60">
        <f>Table2[[#This Row],[Pilot Savings Through FY20]]+Table2[[#This Row],[Pilot Savings FY20 and After]]</f>
        <v>988.71749999999997</v>
      </c>
      <c r="AY363" s="60">
        <v>0</v>
      </c>
      <c r="AZ363" s="60">
        <v>49.476900000000001</v>
      </c>
      <c r="BA363" s="60">
        <v>0</v>
      </c>
      <c r="BB363" s="60">
        <f>Table2[[#This Row],[Mortgage Recording Tax Exemption Through FY20]]+Table2[[#This Row],[Indirect and Induced Land FY20]]</f>
        <v>100.7564</v>
      </c>
      <c r="BC363" s="60">
        <v>51.279499999999999</v>
      </c>
      <c r="BD363" s="60">
        <v>651.15189999999996</v>
      </c>
      <c r="BE363" s="60">
        <v>145.7895</v>
      </c>
      <c r="BF363" s="60">
        <f>Table2[[#This Row],[Indirect and Induced Land Through FY20]]+Table2[[#This Row],[Indirect and Induced Land FY20 and After]]</f>
        <v>796.94139999999993</v>
      </c>
      <c r="BG363" s="60">
        <v>181.8092</v>
      </c>
      <c r="BH363" s="60">
        <v>2308.6298000000002</v>
      </c>
      <c r="BI363" s="60">
        <v>516.89009999999996</v>
      </c>
      <c r="BJ363" s="60">
        <f>Table2[[#This Row],[Indirect and Induced Building Through FY20]]+Table2[[#This Row],[Indirect and Induced Building FY20 and After]]</f>
        <v>2825.5199000000002</v>
      </c>
      <c r="BK363" s="60">
        <v>305.19499999999999</v>
      </c>
      <c r="BL363" s="60">
        <v>3489.6828</v>
      </c>
      <c r="BM363" s="60">
        <v>867.68060000000003</v>
      </c>
      <c r="BN363" s="60">
        <f>Table2[[#This Row],[TOTAL Real Property Related Taxes Through FY20]]+Table2[[#This Row],[TOTAL Real Property Related Taxes FY20 and After]]</f>
        <v>4357.3634000000002</v>
      </c>
      <c r="BO363" s="60">
        <v>735.61900000000003</v>
      </c>
      <c r="BP363" s="60">
        <v>9217.1679999999997</v>
      </c>
      <c r="BQ363" s="60">
        <v>2091.3933000000002</v>
      </c>
      <c r="BR363" s="60">
        <f>Table2[[#This Row],[Company Direct Through FY20]]+Table2[[#This Row],[Company Direct FY20 and After]]</f>
        <v>11308.561299999999</v>
      </c>
      <c r="BS363" s="60">
        <v>0</v>
      </c>
      <c r="BT363" s="60">
        <v>0</v>
      </c>
      <c r="BU363" s="60">
        <v>0</v>
      </c>
      <c r="BV363" s="60">
        <f>Table2[[#This Row],[Sales Tax Exemption Through FY20]]+Table2[[#This Row],[Sales Tax Exemption FY20 and After]]</f>
        <v>0</v>
      </c>
      <c r="BW363" s="60">
        <v>0</v>
      </c>
      <c r="BX363" s="60">
        <v>1.5926</v>
      </c>
      <c r="BY363" s="60">
        <v>0</v>
      </c>
      <c r="BZ363" s="60">
        <f>Table2[[#This Row],[Energy Tax Savings Through FY20]]+Table2[[#This Row],[Energy Tax Savings FY20 and After]]</f>
        <v>1.5926</v>
      </c>
      <c r="CA363" s="60">
        <v>0</v>
      </c>
      <c r="CB363" s="60">
        <v>0</v>
      </c>
      <c r="CC363" s="60">
        <v>0</v>
      </c>
      <c r="CD363" s="60">
        <f>Table2[[#This Row],[Tax Exempt Bond Savings Through FY20]]+Table2[[#This Row],[Tax Exempt Bond Savings FY20 and After]]</f>
        <v>0</v>
      </c>
      <c r="CE363" s="60">
        <v>232.12119999999999</v>
      </c>
      <c r="CF363" s="60">
        <v>3747.9396999999999</v>
      </c>
      <c r="CG363" s="60">
        <v>659.92939999999999</v>
      </c>
      <c r="CH363" s="60">
        <f>Table2[[#This Row],[Indirect and Induced Through FY20]]+Table2[[#This Row],[Indirect and Induced FY20 and After]]</f>
        <v>4407.8690999999999</v>
      </c>
      <c r="CI363" s="60">
        <v>967.74019999999996</v>
      </c>
      <c r="CJ363" s="60">
        <v>12963.515100000001</v>
      </c>
      <c r="CK363" s="60">
        <v>2751.3227000000002</v>
      </c>
      <c r="CL363" s="60">
        <f>Table2[[#This Row],[TOTAL Income Consumption Use Taxes Through FY20]]+Table2[[#This Row],[TOTAL Income Consumption Use Taxes FY20 and After]]</f>
        <v>15714.837800000001</v>
      </c>
      <c r="CM363" s="60">
        <v>97.553600000000003</v>
      </c>
      <c r="CN363" s="60">
        <v>762.4384</v>
      </c>
      <c r="CO363" s="60">
        <v>277.34859999999998</v>
      </c>
      <c r="CP363" s="60">
        <f>Table2[[#This Row],[Assistance Provided Through FY20]]+Table2[[#This Row],[Assistance Provided FY20 and After]]</f>
        <v>1039.787</v>
      </c>
      <c r="CQ363" s="60">
        <v>0</v>
      </c>
      <c r="CR363" s="60">
        <v>0</v>
      </c>
      <c r="CS363" s="60">
        <v>0</v>
      </c>
      <c r="CT363" s="60">
        <f>Table2[[#This Row],[Recapture Cancellation Reduction Amount Through FY20]]+Table2[[#This Row],[Recapture Cancellation Reduction Amount FY20 and After]]</f>
        <v>0</v>
      </c>
      <c r="CU363" s="60">
        <v>0</v>
      </c>
      <c r="CV363" s="60">
        <v>0</v>
      </c>
      <c r="CW363" s="60">
        <v>0</v>
      </c>
      <c r="CX363" s="60">
        <f>Table2[[#This Row],[Penalty Paid Through FY20]]+Table2[[#This Row],[Penalty Paid FY20 and After]]</f>
        <v>0</v>
      </c>
      <c r="CY363" s="60">
        <v>97.553600000000003</v>
      </c>
      <c r="CZ363" s="60">
        <v>762.4384</v>
      </c>
      <c r="DA363" s="60">
        <v>277.34859999999998</v>
      </c>
      <c r="DB363" s="60">
        <f>Table2[[#This Row],[TOTAL Assistance Net of Recapture Penalties Through FY20]]+Table2[[#This Row],[TOTAL Assistance Net of Recapture Penalties FY20 and After]]</f>
        <v>1039.787</v>
      </c>
      <c r="DC363" s="60">
        <v>905.27890000000002</v>
      </c>
      <c r="DD363" s="60">
        <v>10507.9149</v>
      </c>
      <c r="DE363" s="60">
        <v>2573.7429000000002</v>
      </c>
      <c r="DF363" s="60">
        <f>Table2[[#This Row],[Company Direct Tax Revenue Before Assistance Through FY20]]+Table2[[#This Row],[Company Direct Tax Revenue Before Assistance FY20 and After]]</f>
        <v>13081.657800000001</v>
      </c>
      <c r="DG363" s="60">
        <v>465.2099</v>
      </c>
      <c r="DH363" s="60">
        <v>6707.7214000000004</v>
      </c>
      <c r="DI363" s="60">
        <v>1322.6089999999999</v>
      </c>
      <c r="DJ363" s="60">
        <f>Table2[[#This Row],[Indirect and Induced Tax Revenues FY20 and After]]+Table2[[#This Row],[Indirect and Induced Tax Revenues Through FY20]]</f>
        <v>8030.3304000000007</v>
      </c>
      <c r="DK363" s="60">
        <v>1370.4888000000001</v>
      </c>
      <c r="DL363" s="60">
        <v>17215.636299999998</v>
      </c>
      <c r="DM363" s="60">
        <v>3896.3519000000001</v>
      </c>
      <c r="DN363" s="60">
        <f>Table2[[#This Row],[TOTAL Tax Revenues Before Assistance FY20 and After]]+Table2[[#This Row],[TOTAL Tax Revenues Before Assistance Through FY20]]</f>
        <v>21111.9882</v>
      </c>
      <c r="DO363" s="60">
        <v>1272.9351999999999</v>
      </c>
      <c r="DP363" s="60">
        <v>16453.197899999999</v>
      </c>
      <c r="DQ363" s="60">
        <v>3619.0032999999999</v>
      </c>
      <c r="DR363" s="60">
        <f>Table2[[#This Row],[TOTAL Tax Revenues Net of Assistance Recapture and Penalty Through FY20]]+Table2[[#This Row],[TOTAL Tax Revenues Net of Assistance Recapture and Penalty FY20 and After]]</f>
        <v>20072.2012</v>
      </c>
      <c r="DS363" s="60">
        <v>0</v>
      </c>
      <c r="DT363" s="60">
        <v>0</v>
      </c>
      <c r="DU363" s="60">
        <v>0</v>
      </c>
      <c r="DV363" s="60">
        <v>0</v>
      </c>
      <c r="DW363" s="74">
        <v>37</v>
      </c>
      <c r="DX363" s="74">
        <v>0</v>
      </c>
      <c r="DY363" s="74">
        <v>0</v>
      </c>
      <c r="DZ363" s="74">
        <v>8</v>
      </c>
      <c r="EA363" s="74">
        <v>12</v>
      </c>
      <c r="EB363" s="74">
        <v>0</v>
      </c>
      <c r="EC363" s="74">
        <v>0</v>
      </c>
      <c r="ED363" s="74">
        <v>0</v>
      </c>
      <c r="EE363" s="74">
        <v>32.43</v>
      </c>
      <c r="EF363" s="74">
        <v>0</v>
      </c>
      <c r="EG363" s="74">
        <v>0</v>
      </c>
      <c r="EH363" s="74">
        <v>0</v>
      </c>
      <c r="EI363" s="8">
        <f>Table2[[#This Row],[Total Industrial Employees FY20]]+Table2[[#This Row],[Total Restaurant Employees FY20]]+Table2[[#This Row],[Total Retail Employees FY20]]+Table2[[#This Row],[Total Other Employees FY20]]</f>
        <v>45</v>
      </c>
      <c r="EJ363" s="8">
        <f>Table2[[#This Row],[Number of Industrial Employees Earning More than Living Wage FY20]]+Table2[[#This Row],[Number of Restaurant Employees Earning More than Living Wage FY20]]+Table2[[#This Row],[Number of Retail Employees Earning More than Living Wage FY20]]+Table2[[#This Row],[Number of Other Employees Earning More than Living Wage FY20]]</f>
        <v>12</v>
      </c>
      <c r="EK363" s="70">
        <f>Table2[[#This Row],[Total Employees Earning More than Living Wage FY20]]/Table2[[#This Row],[Total Jobs FY20]]</f>
        <v>0.26666666666666666</v>
      </c>
    </row>
    <row r="364" spans="1:141" x14ac:dyDescent="0.25">
      <c r="A364" s="9">
        <v>93246</v>
      </c>
      <c r="B364" s="11" t="s">
        <v>331</v>
      </c>
      <c r="C364" s="11" t="s">
        <v>784</v>
      </c>
      <c r="D364" s="11" t="s">
        <v>1043</v>
      </c>
      <c r="E364" s="15">
        <v>17</v>
      </c>
      <c r="F364" s="7">
        <v>2363</v>
      </c>
      <c r="G364" s="7">
        <v>16</v>
      </c>
      <c r="H364" s="7">
        <v>137882</v>
      </c>
      <c r="I364" s="7">
        <v>288379</v>
      </c>
      <c r="J364" s="7">
        <v>452990</v>
      </c>
      <c r="K364" s="11" t="s">
        <v>1292</v>
      </c>
      <c r="L364" s="11" t="s">
        <v>1293</v>
      </c>
      <c r="M364" s="11" t="s">
        <v>1294</v>
      </c>
      <c r="N364" s="18">
        <v>4000000</v>
      </c>
      <c r="P364" s="8">
        <v>63</v>
      </c>
      <c r="Q364" s="8">
        <v>0</v>
      </c>
      <c r="R364" s="8">
        <v>128</v>
      </c>
      <c r="S364" s="8">
        <v>10</v>
      </c>
      <c r="T364" s="8">
        <v>0</v>
      </c>
      <c r="U364" s="8">
        <v>201</v>
      </c>
      <c r="V364" s="8">
        <v>169</v>
      </c>
      <c r="W364" s="8">
        <v>0</v>
      </c>
      <c r="X364" s="8">
        <v>0</v>
      </c>
      <c r="Y364" s="8">
        <v>0</v>
      </c>
      <c r="Z364" s="8">
        <v>0</v>
      </c>
      <c r="AA364" s="19">
        <v>0</v>
      </c>
      <c r="AB364" s="8">
        <v>0</v>
      </c>
      <c r="AC364" s="8">
        <v>0</v>
      </c>
      <c r="AD364" s="8">
        <v>0</v>
      </c>
      <c r="AE364" s="8">
        <v>0</v>
      </c>
      <c r="AF364" s="8">
        <v>96.019900497512438</v>
      </c>
      <c r="AG364" s="8" t="s">
        <v>1687</v>
      </c>
      <c r="AH364" s="8" t="s">
        <v>1687</v>
      </c>
      <c r="AI364" s="60">
        <v>136.36410000000001</v>
      </c>
      <c r="AJ364" s="60">
        <v>2887.0187999999998</v>
      </c>
      <c r="AK364" s="60">
        <v>550.36149999999998</v>
      </c>
      <c r="AL364" s="60">
        <f>Table2[[#This Row],[Company Direct Land Through FY20]]+Table2[[#This Row],[Company Direct Land FY20 and After]]</f>
        <v>3437.3802999999998</v>
      </c>
      <c r="AM364" s="60">
        <v>253.24770000000001</v>
      </c>
      <c r="AN364" s="60">
        <v>4355.9000999999998</v>
      </c>
      <c r="AO364" s="60">
        <v>1022.101</v>
      </c>
      <c r="AP364" s="60">
        <f>Table2[[#This Row],[Company Direct Building Through FY20]]+Table2[[#This Row],[Company Direct Building FY20 and After]]</f>
        <v>5378.0010999999995</v>
      </c>
      <c r="AQ364" s="60">
        <v>0</v>
      </c>
      <c r="AR364" s="60">
        <v>0</v>
      </c>
      <c r="AS364" s="60">
        <v>0</v>
      </c>
      <c r="AT364" s="60">
        <f>Table2[[#This Row],[Mortgage Recording Tax Through FY20]]+Table2[[#This Row],[Mortgage Recording Tax FY20 and After]]</f>
        <v>0</v>
      </c>
      <c r="AU364" s="60">
        <v>0</v>
      </c>
      <c r="AV364" s="60">
        <v>0</v>
      </c>
      <c r="AW364" s="60">
        <v>0</v>
      </c>
      <c r="AX364" s="60">
        <f>Table2[[#This Row],[Pilot Savings Through FY20]]+Table2[[#This Row],[Pilot Savings FY20 and After]]</f>
        <v>0</v>
      </c>
      <c r="AY364" s="60">
        <v>0</v>
      </c>
      <c r="AZ364" s="60">
        <v>0</v>
      </c>
      <c r="BA364" s="60">
        <v>0</v>
      </c>
      <c r="BB364" s="60">
        <f>Table2[[#This Row],[Mortgage Recording Tax Exemption Through FY20]]+Table2[[#This Row],[Indirect and Induced Land FY20]]</f>
        <v>58.305199999999999</v>
      </c>
      <c r="BC364" s="60">
        <v>58.305199999999999</v>
      </c>
      <c r="BD364" s="60">
        <v>363.60199999999998</v>
      </c>
      <c r="BE364" s="60">
        <v>235.31809999999999</v>
      </c>
      <c r="BF364" s="60">
        <f>Table2[[#This Row],[Indirect and Induced Land Through FY20]]+Table2[[#This Row],[Indirect and Induced Land FY20 and After]]</f>
        <v>598.92009999999993</v>
      </c>
      <c r="BG364" s="60">
        <v>206.71860000000001</v>
      </c>
      <c r="BH364" s="60">
        <v>1289.1342999999999</v>
      </c>
      <c r="BI364" s="60">
        <v>834.3107</v>
      </c>
      <c r="BJ364" s="60">
        <f>Table2[[#This Row],[Indirect and Induced Building Through FY20]]+Table2[[#This Row],[Indirect and Induced Building FY20 and After]]</f>
        <v>2123.4449999999997</v>
      </c>
      <c r="BK364" s="60">
        <v>654.63559999999995</v>
      </c>
      <c r="BL364" s="60">
        <v>8895.6551999999992</v>
      </c>
      <c r="BM364" s="60">
        <v>2642.0913</v>
      </c>
      <c r="BN364" s="60">
        <f>Table2[[#This Row],[TOTAL Real Property Related Taxes Through FY20]]+Table2[[#This Row],[TOTAL Real Property Related Taxes FY20 and After]]</f>
        <v>11537.746499999999</v>
      </c>
      <c r="BO364" s="60">
        <v>418.27530000000002</v>
      </c>
      <c r="BP364" s="60">
        <v>2981.0700999999999</v>
      </c>
      <c r="BQ364" s="60">
        <v>1688.1470999999999</v>
      </c>
      <c r="BR364" s="60">
        <f>Table2[[#This Row],[Company Direct Through FY20]]+Table2[[#This Row],[Company Direct FY20 and After]]</f>
        <v>4669.2172</v>
      </c>
      <c r="BS364" s="60">
        <v>0</v>
      </c>
      <c r="BT364" s="60">
        <v>0</v>
      </c>
      <c r="BU364" s="60">
        <v>0</v>
      </c>
      <c r="BV364" s="60">
        <f>Table2[[#This Row],[Sales Tax Exemption Through FY20]]+Table2[[#This Row],[Sales Tax Exemption FY20 and After]]</f>
        <v>0</v>
      </c>
      <c r="BW364" s="60">
        <v>0</v>
      </c>
      <c r="BX364" s="60">
        <v>0</v>
      </c>
      <c r="BY364" s="60">
        <v>0</v>
      </c>
      <c r="BZ364" s="60">
        <f>Table2[[#This Row],[Energy Tax Savings Through FY20]]+Table2[[#This Row],[Energy Tax Savings FY20 and After]]</f>
        <v>0</v>
      </c>
      <c r="CA364" s="60">
        <v>0</v>
      </c>
      <c r="CB364" s="60">
        <v>0</v>
      </c>
      <c r="CC364" s="60">
        <v>0</v>
      </c>
      <c r="CD364" s="60">
        <f>Table2[[#This Row],[Tax Exempt Bond Savings Through FY20]]+Table2[[#This Row],[Tax Exempt Bond Savings FY20 and After]]</f>
        <v>0</v>
      </c>
      <c r="CE364" s="60">
        <v>263.92380000000003</v>
      </c>
      <c r="CF364" s="60">
        <v>1886.348</v>
      </c>
      <c r="CG364" s="60">
        <v>1065.1890000000001</v>
      </c>
      <c r="CH364" s="60">
        <f>Table2[[#This Row],[Indirect and Induced Through FY20]]+Table2[[#This Row],[Indirect and Induced FY20 and After]]</f>
        <v>2951.5370000000003</v>
      </c>
      <c r="CI364" s="60">
        <v>682.19910000000004</v>
      </c>
      <c r="CJ364" s="60">
        <v>4867.4180999999999</v>
      </c>
      <c r="CK364" s="60">
        <v>2753.3361</v>
      </c>
      <c r="CL364" s="60">
        <f>Table2[[#This Row],[TOTAL Income Consumption Use Taxes Through FY20]]+Table2[[#This Row],[TOTAL Income Consumption Use Taxes FY20 and After]]</f>
        <v>7620.7541999999994</v>
      </c>
      <c r="CM364" s="60">
        <v>0</v>
      </c>
      <c r="CN364" s="60">
        <v>0</v>
      </c>
      <c r="CO364" s="60">
        <v>0</v>
      </c>
      <c r="CP364" s="60">
        <f>Table2[[#This Row],[Assistance Provided Through FY20]]+Table2[[#This Row],[Assistance Provided FY20 and After]]</f>
        <v>0</v>
      </c>
      <c r="CQ364" s="60">
        <v>0</v>
      </c>
      <c r="CR364" s="60">
        <v>0</v>
      </c>
      <c r="CS364" s="60">
        <v>0</v>
      </c>
      <c r="CT364" s="60">
        <f>Table2[[#This Row],[Recapture Cancellation Reduction Amount Through FY20]]+Table2[[#This Row],[Recapture Cancellation Reduction Amount FY20 and After]]</f>
        <v>0</v>
      </c>
      <c r="CU364" s="60">
        <v>0</v>
      </c>
      <c r="CV364" s="60">
        <v>0</v>
      </c>
      <c r="CW364" s="60">
        <v>0</v>
      </c>
      <c r="CX364" s="60">
        <f>Table2[[#This Row],[Penalty Paid Through FY20]]+Table2[[#This Row],[Penalty Paid FY20 and After]]</f>
        <v>0</v>
      </c>
      <c r="CY364" s="60">
        <v>0</v>
      </c>
      <c r="CZ364" s="60">
        <v>0</v>
      </c>
      <c r="DA364" s="60">
        <v>0</v>
      </c>
      <c r="DB364" s="60">
        <f>Table2[[#This Row],[TOTAL Assistance Net of Recapture Penalties Through FY20]]+Table2[[#This Row],[TOTAL Assistance Net of Recapture Penalties FY20 and After]]</f>
        <v>0</v>
      </c>
      <c r="DC364" s="60">
        <v>807.88710000000003</v>
      </c>
      <c r="DD364" s="60">
        <v>10223.989</v>
      </c>
      <c r="DE364" s="60">
        <v>3260.6095999999998</v>
      </c>
      <c r="DF364" s="60">
        <f>Table2[[#This Row],[Company Direct Tax Revenue Before Assistance Through FY20]]+Table2[[#This Row],[Company Direct Tax Revenue Before Assistance FY20 and After]]</f>
        <v>13484.598599999999</v>
      </c>
      <c r="DG364" s="60">
        <v>528.94759999999997</v>
      </c>
      <c r="DH364" s="60">
        <v>3539.0843</v>
      </c>
      <c r="DI364" s="60">
        <v>2134.8177999999998</v>
      </c>
      <c r="DJ364" s="60">
        <f>Table2[[#This Row],[Indirect and Induced Tax Revenues FY20 and After]]+Table2[[#This Row],[Indirect and Induced Tax Revenues Through FY20]]</f>
        <v>5673.9020999999993</v>
      </c>
      <c r="DK364" s="60">
        <v>1336.8347000000001</v>
      </c>
      <c r="DL364" s="60">
        <v>13763.0733</v>
      </c>
      <c r="DM364" s="60">
        <v>5395.4273999999996</v>
      </c>
      <c r="DN364" s="60">
        <f>Table2[[#This Row],[TOTAL Tax Revenues Before Assistance FY20 and After]]+Table2[[#This Row],[TOTAL Tax Revenues Before Assistance Through FY20]]</f>
        <v>19158.500700000001</v>
      </c>
      <c r="DO364" s="60">
        <v>1336.8347000000001</v>
      </c>
      <c r="DP364" s="60">
        <v>13763.0733</v>
      </c>
      <c r="DQ364" s="60">
        <v>5395.4273999999996</v>
      </c>
      <c r="DR364" s="60">
        <f>Table2[[#This Row],[TOTAL Tax Revenues Net of Assistance Recapture and Penalty Through FY20]]+Table2[[#This Row],[TOTAL Tax Revenues Net of Assistance Recapture and Penalty FY20 and After]]</f>
        <v>19158.500700000001</v>
      </c>
      <c r="DS364" s="60">
        <v>0</v>
      </c>
      <c r="DT364" s="60">
        <v>0</v>
      </c>
      <c r="DU364" s="60">
        <v>0</v>
      </c>
      <c r="DV364" s="60">
        <v>0</v>
      </c>
      <c r="DW364" s="74">
        <v>0</v>
      </c>
      <c r="DX364" s="74">
        <v>0</v>
      </c>
      <c r="DY364" s="74">
        <v>94</v>
      </c>
      <c r="DZ364" s="74">
        <v>107</v>
      </c>
      <c r="EA364" s="74">
        <v>0</v>
      </c>
      <c r="EB364" s="74">
        <v>0</v>
      </c>
      <c r="EC364" s="74">
        <v>94</v>
      </c>
      <c r="ED364" s="74">
        <v>102</v>
      </c>
      <c r="EE364" s="74">
        <v>0</v>
      </c>
      <c r="EF364" s="74">
        <v>0</v>
      </c>
      <c r="EG364" s="74">
        <v>100</v>
      </c>
      <c r="EH364" s="74">
        <v>95.33</v>
      </c>
      <c r="EI364" s="8">
        <f>Table2[[#This Row],[Total Industrial Employees FY20]]+Table2[[#This Row],[Total Restaurant Employees FY20]]+Table2[[#This Row],[Total Retail Employees FY20]]+Table2[[#This Row],[Total Other Employees FY20]]</f>
        <v>201</v>
      </c>
      <c r="EJ364" s="8">
        <f>Table2[[#This Row],[Number of Industrial Employees Earning More than Living Wage FY20]]+Table2[[#This Row],[Number of Restaurant Employees Earning More than Living Wage FY20]]+Table2[[#This Row],[Number of Retail Employees Earning More than Living Wage FY20]]+Table2[[#This Row],[Number of Other Employees Earning More than Living Wage FY20]]</f>
        <v>196</v>
      </c>
      <c r="EK364" s="70">
        <f>Table2[[#This Row],[Total Employees Earning More than Living Wage FY20]]/Table2[[#This Row],[Total Jobs FY20]]</f>
        <v>0.97512437810945274</v>
      </c>
    </row>
    <row r="365" spans="1:141" x14ac:dyDescent="0.25">
      <c r="A365" s="9">
        <v>93848</v>
      </c>
      <c r="B365" s="11" t="s">
        <v>373</v>
      </c>
      <c r="C365" s="11" t="s">
        <v>826</v>
      </c>
      <c r="D365" s="11" t="s">
        <v>1046</v>
      </c>
      <c r="E365" s="15">
        <v>8</v>
      </c>
      <c r="F365" s="7">
        <v>1631</v>
      </c>
      <c r="G365" s="7">
        <v>1001</v>
      </c>
      <c r="H365" s="7">
        <v>9500</v>
      </c>
      <c r="I365" s="7">
        <v>12700</v>
      </c>
      <c r="J365" s="7">
        <v>445110</v>
      </c>
      <c r="K365" s="11" t="s">
        <v>1309</v>
      </c>
      <c r="L365" s="11" t="s">
        <v>1342</v>
      </c>
      <c r="M365" s="11" t="s">
        <v>1343</v>
      </c>
      <c r="N365" s="18">
        <v>2650000</v>
      </c>
      <c r="O365" s="11" t="s">
        <v>1661</v>
      </c>
      <c r="P365" s="8">
        <v>30</v>
      </c>
      <c r="Q365" s="8">
        <v>0</v>
      </c>
      <c r="R365" s="8">
        <v>7</v>
      </c>
      <c r="S365" s="8">
        <v>0</v>
      </c>
      <c r="T365" s="8">
        <v>0</v>
      </c>
      <c r="U365" s="8">
        <v>37</v>
      </c>
      <c r="V365" s="8">
        <v>22</v>
      </c>
      <c r="W365" s="8">
        <v>0</v>
      </c>
      <c r="X365" s="8">
        <v>0</v>
      </c>
      <c r="Y365" s="8">
        <v>0</v>
      </c>
      <c r="Z365" s="8">
        <v>27</v>
      </c>
      <c r="AA365" s="19">
        <v>0</v>
      </c>
      <c r="AB365" s="8">
        <v>0</v>
      </c>
      <c r="AC365" s="8">
        <v>0</v>
      </c>
      <c r="AD365" s="8">
        <v>0</v>
      </c>
      <c r="AE365" s="8">
        <v>0</v>
      </c>
      <c r="AF365" s="8">
        <v>89.189189189189193</v>
      </c>
      <c r="AG365" s="8" t="s">
        <v>1687</v>
      </c>
      <c r="AH365" s="8" t="s">
        <v>1687</v>
      </c>
      <c r="AI365" s="60">
        <v>39.481299999999997</v>
      </c>
      <c r="AJ365" s="60">
        <v>185.77520000000001</v>
      </c>
      <c r="AK365" s="60">
        <v>396.72719999999998</v>
      </c>
      <c r="AL365" s="60">
        <f>Table2[[#This Row],[Company Direct Land Through FY20]]+Table2[[#This Row],[Company Direct Land FY20 and After]]</f>
        <v>582.50239999999997</v>
      </c>
      <c r="AM365" s="60">
        <v>73.322500000000005</v>
      </c>
      <c r="AN365" s="60">
        <v>390.87619999999998</v>
      </c>
      <c r="AO365" s="60">
        <v>736.78039999999999</v>
      </c>
      <c r="AP365" s="60">
        <f>Table2[[#This Row],[Company Direct Building Through FY20]]+Table2[[#This Row],[Company Direct Building FY20 and After]]</f>
        <v>1127.6566</v>
      </c>
      <c r="AQ365" s="60">
        <v>0</v>
      </c>
      <c r="AR365" s="60">
        <v>0</v>
      </c>
      <c r="AS365" s="60">
        <v>0</v>
      </c>
      <c r="AT365" s="60">
        <f>Table2[[#This Row],[Mortgage Recording Tax Through FY20]]+Table2[[#This Row],[Mortgage Recording Tax FY20 and After]]</f>
        <v>0</v>
      </c>
      <c r="AU365" s="60">
        <v>112.8038</v>
      </c>
      <c r="AV365" s="60">
        <v>445.38290000000001</v>
      </c>
      <c r="AW365" s="60">
        <v>1133.5072</v>
      </c>
      <c r="AX365" s="60">
        <f>Table2[[#This Row],[Pilot Savings Through FY20]]+Table2[[#This Row],[Pilot Savings FY20 and After]]</f>
        <v>1578.8901000000001</v>
      </c>
      <c r="AY365" s="60">
        <v>0</v>
      </c>
      <c r="AZ365" s="60">
        <v>0</v>
      </c>
      <c r="BA365" s="60">
        <v>0</v>
      </c>
      <c r="BB365" s="60">
        <f>Table2[[#This Row],[Mortgage Recording Tax Exemption Through FY20]]+Table2[[#This Row],[Indirect and Induced Land FY20]]</f>
        <v>6.7826000000000004</v>
      </c>
      <c r="BC365" s="60">
        <v>6.7826000000000004</v>
      </c>
      <c r="BD365" s="60">
        <v>46.160200000000003</v>
      </c>
      <c r="BE365" s="60">
        <v>68.154399999999995</v>
      </c>
      <c r="BF365" s="60">
        <f>Table2[[#This Row],[Indirect and Induced Land Through FY20]]+Table2[[#This Row],[Indirect and Induced Land FY20 and After]]</f>
        <v>114.3146</v>
      </c>
      <c r="BG365" s="60">
        <v>24.047499999999999</v>
      </c>
      <c r="BH365" s="60">
        <v>163.65899999999999</v>
      </c>
      <c r="BI365" s="60">
        <v>241.64070000000001</v>
      </c>
      <c r="BJ365" s="60">
        <f>Table2[[#This Row],[Indirect and Induced Building Through FY20]]+Table2[[#This Row],[Indirect and Induced Building FY20 and After]]</f>
        <v>405.29970000000003</v>
      </c>
      <c r="BK365" s="60">
        <v>30.830100000000002</v>
      </c>
      <c r="BL365" s="60">
        <v>341.08769999999998</v>
      </c>
      <c r="BM365" s="60">
        <v>309.7955</v>
      </c>
      <c r="BN365" s="60">
        <f>Table2[[#This Row],[TOTAL Real Property Related Taxes Through FY20]]+Table2[[#This Row],[TOTAL Real Property Related Taxes FY20 and After]]</f>
        <v>650.88319999999999</v>
      </c>
      <c r="BO365" s="60">
        <v>46.205399999999997</v>
      </c>
      <c r="BP365" s="60">
        <v>351.67140000000001</v>
      </c>
      <c r="BQ365" s="60">
        <v>464.29450000000003</v>
      </c>
      <c r="BR365" s="60">
        <f>Table2[[#This Row],[Company Direct Through FY20]]+Table2[[#This Row],[Company Direct FY20 and After]]</f>
        <v>815.96590000000003</v>
      </c>
      <c r="BS365" s="60">
        <v>0</v>
      </c>
      <c r="BT365" s="60">
        <v>0</v>
      </c>
      <c r="BU365" s="60">
        <v>0</v>
      </c>
      <c r="BV365" s="60">
        <f>Table2[[#This Row],[Sales Tax Exemption Through FY20]]+Table2[[#This Row],[Sales Tax Exemption FY20 and After]]</f>
        <v>0</v>
      </c>
      <c r="BW365" s="60">
        <v>0</v>
      </c>
      <c r="BX365" s="60">
        <v>0</v>
      </c>
      <c r="BY365" s="60">
        <v>0</v>
      </c>
      <c r="BZ365" s="60">
        <f>Table2[[#This Row],[Energy Tax Savings Through FY20]]+Table2[[#This Row],[Energy Tax Savings FY20 and After]]</f>
        <v>0</v>
      </c>
      <c r="CA365" s="60">
        <v>0</v>
      </c>
      <c r="CB365" s="60">
        <v>0</v>
      </c>
      <c r="CC365" s="60">
        <v>0</v>
      </c>
      <c r="CD365" s="60">
        <f>Table2[[#This Row],[Tax Exempt Bond Savings Through FY20]]+Table2[[#This Row],[Tax Exempt Bond Savings FY20 and After]]</f>
        <v>0</v>
      </c>
      <c r="CE365" s="60">
        <v>27.488199999999999</v>
      </c>
      <c r="CF365" s="60">
        <v>210.36279999999999</v>
      </c>
      <c r="CG365" s="60">
        <v>276.21530000000001</v>
      </c>
      <c r="CH365" s="60">
        <f>Table2[[#This Row],[Indirect and Induced Through FY20]]+Table2[[#This Row],[Indirect and Induced FY20 and After]]</f>
        <v>486.57810000000001</v>
      </c>
      <c r="CI365" s="60">
        <v>73.693600000000004</v>
      </c>
      <c r="CJ365" s="60">
        <v>562.03420000000006</v>
      </c>
      <c r="CK365" s="60">
        <v>740.50980000000004</v>
      </c>
      <c r="CL365" s="60">
        <f>Table2[[#This Row],[TOTAL Income Consumption Use Taxes Through FY20]]+Table2[[#This Row],[TOTAL Income Consumption Use Taxes FY20 and After]]</f>
        <v>1302.5440000000001</v>
      </c>
      <c r="CM365" s="60">
        <v>112.8038</v>
      </c>
      <c r="CN365" s="60">
        <v>445.38290000000001</v>
      </c>
      <c r="CO365" s="60">
        <v>1133.5072</v>
      </c>
      <c r="CP365" s="60">
        <f>Table2[[#This Row],[Assistance Provided Through FY20]]+Table2[[#This Row],[Assistance Provided FY20 and After]]</f>
        <v>1578.8901000000001</v>
      </c>
      <c r="CQ365" s="60">
        <v>0</v>
      </c>
      <c r="CR365" s="60">
        <v>0</v>
      </c>
      <c r="CS365" s="60">
        <v>0</v>
      </c>
      <c r="CT365" s="60">
        <f>Table2[[#This Row],[Recapture Cancellation Reduction Amount Through FY20]]+Table2[[#This Row],[Recapture Cancellation Reduction Amount FY20 and After]]</f>
        <v>0</v>
      </c>
      <c r="CU365" s="60">
        <v>0</v>
      </c>
      <c r="CV365" s="60">
        <v>0</v>
      </c>
      <c r="CW365" s="60">
        <v>0</v>
      </c>
      <c r="CX365" s="60">
        <f>Table2[[#This Row],[Penalty Paid Through FY20]]+Table2[[#This Row],[Penalty Paid FY20 and After]]</f>
        <v>0</v>
      </c>
      <c r="CY365" s="60">
        <v>112.8038</v>
      </c>
      <c r="CZ365" s="60">
        <v>445.38290000000001</v>
      </c>
      <c r="DA365" s="60">
        <v>1133.5072</v>
      </c>
      <c r="DB365" s="60">
        <f>Table2[[#This Row],[TOTAL Assistance Net of Recapture Penalties Through FY20]]+Table2[[#This Row],[TOTAL Assistance Net of Recapture Penalties FY20 and After]]</f>
        <v>1578.8901000000001</v>
      </c>
      <c r="DC365" s="60">
        <v>159.00919999999999</v>
      </c>
      <c r="DD365" s="60">
        <v>928.32280000000003</v>
      </c>
      <c r="DE365" s="60">
        <v>1597.8021000000001</v>
      </c>
      <c r="DF365" s="60">
        <f>Table2[[#This Row],[Company Direct Tax Revenue Before Assistance Through FY20]]+Table2[[#This Row],[Company Direct Tax Revenue Before Assistance FY20 and After]]</f>
        <v>2526.1249000000003</v>
      </c>
      <c r="DG365" s="60">
        <v>58.318300000000001</v>
      </c>
      <c r="DH365" s="60">
        <v>420.18200000000002</v>
      </c>
      <c r="DI365" s="60">
        <v>586.0104</v>
      </c>
      <c r="DJ365" s="60">
        <f>Table2[[#This Row],[Indirect and Induced Tax Revenues FY20 and After]]+Table2[[#This Row],[Indirect and Induced Tax Revenues Through FY20]]</f>
        <v>1006.1924</v>
      </c>
      <c r="DK365" s="60">
        <v>217.32749999999999</v>
      </c>
      <c r="DL365" s="60">
        <v>1348.5047999999999</v>
      </c>
      <c r="DM365" s="60">
        <v>2183.8125</v>
      </c>
      <c r="DN365" s="60">
        <f>Table2[[#This Row],[TOTAL Tax Revenues Before Assistance FY20 and After]]+Table2[[#This Row],[TOTAL Tax Revenues Before Assistance Through FY20]]</f>
        <v>3532.3172999999997</v>
      </c>
      <c r="DO365" s="60">
        <v>104.52370000000001</v>
      </c>
      <c r="DP365" s="60">
        <v>903.12189999999998</v>
      </c>
      <c r="DQ365" s="60">
        <v>1050.3053</v>
      </c>
      <c r="DR365" s="60">
        <f>Table2[[#This Row],[TOTAL Tax Revenues Net of Assistance Recapture and Penalty Through FY20]]+Table2[[#This Row],[TOTAL Tax Revenues Net of Assistance Recapture and Penalty FY20 and After]]</f>
        <v>1953.4272000000001</v>
      </c>
      <c r="DS365" s="60">
        <v>0</v>
      </c>
      <c r="DT365" s="60">
        <v>0</v>
      </c>
      <c r="DU365" s="60">
        <v>0</v>
      </c>
      <c r="DV365" s="60">
        <v>0</v>
      </c>
      <c r="DW365" s="74">
        <v>0</v>
      </c>
      <c r="DX365" s="74">
        <v>0</v>
      </c>
      <c r="DY365" s="74">
        <v>37</v>
      </c>
      <c r="DZ365" s="74">
        <v>0</v>
      </c>
      <c r="EA365" s="74">
        <v>0</v>
      </c>
      <c r="EB365" s="74">
        <v>0</v>
      </c>
      <c r="EC365" s="74">
        <v>37</v>
      </c>
      <c r="ED365" s="74">
        <v>0</v>
      </c>
      <c r="EE365" s="74">
        <v>0</v>
      </c>
      <c r="EF365" s="74">
        <v>0</v>
      </c>
      <c r="EG365" s="74">
        <v>100</v>
      </c>
      <c r="EH365" s="74">
        <v>0</v>
      </c>
      <c r="EI365" s="8">
        <f>Table2[[#This Row],[Total Industrial Employees FY20]]+Table2[[#This Row],[Total Restaurant Employees FY20]]+Table2[[#This Row],[Total Retail Employees FY20]]+Table2[[#This Row],[Total Other Employees FY20]]</f>
        <v>37</v>
      </c>
      <c r="EJ365" s="8">
        <f>Table2[[#This Row],[Number of Industrial Employees Earning More than Living Wage FY20]]+Table2[[#This Row],[Number of Restaurant Employees Earning More than Living Wage FY20]]+Table2[[#This Row],[Number of Retail Employees Earning More than Living Wage FY20]]+Table2[[#This Row],[Number of Other Employees Earning More than Living Wage FY20]]</f>
        <v>37</v>
      </c>
      <c r="EK365" s="72">
        <f>Table2[[#This Row],[Total Employees Earning More than Living Wage FY20]]/Table2[[#This Row],[Total Jobs FY20]]</f>
        <v>1</v>
      </c>
    </row>
    <row r="366" spans="1:141" x14ac:dyDescent="0.25">
      <c r="A366" s="9">
        <v>93841</v>
      </c>
      <c r="B366" s="11" t="s">
        <v>371</v>
      </c>
      <c r="C366" s="11" t="s">
        <v>824</v>
      </c>
      <c r="D366" s="11" t="s">
        <v>1044</v>
      </c>
      <c r="E366" s="15">
        <v>33</v>
      </c>
      <c r="F366" s="7">
        <v>2552</v>
      </c>
      <c r="G366" s="7">
        <v>10</v>
      </c>
      <c r="H366" s="7">
        <v>14500</v>
      </c>
      <c r="I366" s="7">
        <v>21521</v>
      </c>
      <c r="J366" s="7">
        <v>238220</v>
      </c>
      <c r="K366" s="11" t="s">
        <v>1048</v>
      </c>
      <c r="L366" s="11" t="s">
        <v>1338</v>
      </c>
      <c r="M366" s="11" t="s">
        <v>1339</v>
      </c>
      <c r="N366" s="18">
        <v>4696526</v>
      </c>
      <c r="O366" s="11" t="s">
        <v>1658</v>
      </c>
      <c r="P366" s="8">
        <v>1</v>
      </c>
      <c r="Q366" s="8">
        <v>3</v>
      </c>
      <c r="R366" s="8">
        <v>121</v>
      </c>
      <c r="S366" s="8">
        <v>8</v>
      </c>
      <c r="T366" s="8">
        <v>2</v>
      </c>
      <c r="U366" s="8">
        <v>135</v>
      </c>
      <c r="V366" s="8">
        <v>132</v>
      </c>
      <c r="W366" s="8">
        <v>23</v>
      </c>
      <c r="X366" s="8">
        <v>0</v>
      </c>
      <c r="Y366" s="8">
        <v>0</v>
      </c>
      <c r="Z366" s="8">
        <v>1</v>
      </c>
      <c r="AA366" s="19">
        <v>0</v>
      </c>
      <c r="AB366" s="8">
        <v>0</v>
      </c>
      <c r="AC366" s="8">
        <v>0</v>
      </c>
      <c r="AD366" s="8">
        <v>0</v>
      </c>
      <c r="AE366" s="8">
        <v>0</v>
      </c>
      <c r="AF366" s="8">
        <v>64.444444444444443</v>
      </c>
      <c r="AG366" s="8" t="s">
        <v>1686</v>
      </c>
      <c r="AH366" s="8" t="s">
        <v>1687</v>
      </c>
      <c r="AI366" s="60">
        <v>24.166499999999999</v>
      </c>
      <c r="AJ366" s="60">
        <v>148.4145</v>
      </c>
      <c r="AK366" s="60">
        <v>233.4795</v>
      </c>
      <c r="AL366" s="60">
        <f>Table2[[#This Row],[Company Direct Land Through FY20]]+Table2[[#This Row],[Company Direct Land FY20 and After]]</f>
        <v>381.89400000000001</v>
      </c>
      <c r="AM366" s="60">
        <v>146.61940000000001</v>
      </c>
      <c r="AN366" s="60">
        <v>355.23739999999998</v>
      </c>
      <c r="AO366" s="60">
        <v>1416.5334</v>
      </c>
      <c r="AP366" s="60">
        <f>Table2[[#This Row],[Company Direct Building Through FY20]]+Table2[[#This Row],[Company Direct Building FY20 and After]]</f>
        <v>1771.7708</v>
      </c>
      <c r="AQ366" s="60">
        <v>0</v>
      </c>
      <c r="AR366" s="60">
        <v>32.796399999999998</v>
      </c>
      <c r="AS366" s="60">
        <v>0</v>
      </c>
      <c r="AT366" s="60">
        <f>Table2[[#This Row],[Mortgage Recording Tax Through FY20]]+Table2[[#This Row],[Mortgage Recording Tax FY20 and After]]</f>
        <v>32.796399999999998</v>
      </c>
      <c r="AU366" s="60">
        <v>138.81360000000001</v>
      </c>
      <c r="AV366" s="60">
        <v>266.36309999999997</v>
      </c>
      <c r="AW366" s="60">
        <v>1341.1195</v>
      </c>
      <c r="AX366" s="60">
        <f>Table2[[#This Row],[Pilot Savings Through FY20]]+Table2[[#This Row],[Pilot Savings FY20 and After]]</f>
        <v>1607.4826</v>
      </c>
      <c r="AY366" s="60">
        <v>0</v>
      </c>
      <c r="AZ366" s="60">
        <v>32.796399999999998</v>
      </c>
      <c r="BA366" s="60">
        <v>0</v>
      </c>
      <c r="BB366" s="60">
        <f>Table2[[#This Row],[Mortgage Recording Tax Exemption Through FY20]]+Table2[[#This Row],[Indirect and Induced Land FY20]]</f>
        <v>122.79179999999999</v>
      </c>
      <c r="BC366" s="60">
        <v>89.995400000000004</v>
      </c>
      <c r="BD366" s="60">
        <v>187.11269999999999</v>
      </c>
      <c r="BE366" s="60">
        <v>727.93259999999998</v>
      </c>
      <c r="BF366" s="60">
        <f>Table2[[#This Row],[Indirect and Induced Land Through FY20]]+Table2[[#This Row],[Indirect and Induced Land FY20 and After]]</f>
        <v>915.0453</v>
      </c>
      <c r="BG366" s="60">
        <v>319.0745</v>
      </c>
      <c r="BH366" s="60">
        <v>663.39940000000001</v>
      </c>
      <c r="BI366" s="60">
        <v>2580.8512000000001</v>
      </c>
      <c r="BJ366" s="60">
        <f>Table2[[#This Row],[Indirect and Induced Building Through FY20]]+Table2[[#This Row],[Indirect and Induced Building FY20 and After]]</f>
        <v>3244.2506000000003</v>
      </c>
      <c r="BK366" s="60">
        <v>441.04219999999998</v>
      </c>
      <c r="BL366" s="60">
        <v>1087.8009</v>
      </c>
      <c r="BM366" s="60">
        <v>3617.6772000000001</v>
      </c>
      <c r="BN366" s="60">
        <f>Table2[[#This Row],[TOTAL Real Property Related Taxes Through FY20]]+Table2[[#This Row],[TOTAL Real Property Related Taxes FY20 and After]]</f>
        <v>4705.4781000000003</v>
      </c>
      <c r="BO366" s="60">
        <v>1011.6891000000001</v>
      </c>
      <c r="BP366" s="60">
        <v>2212.415</v>
      </c>
      <c r="BQ366" s="60">
        <v>8437.5915999999997</v>
      </c>
      <c r="BR366" s="60">
        <f>Table2[[#This Row],[Company Direct Through FY20]]+Table2[[#This Row],[Company Direct FY20 and After]]</f>
        <v>10650.006600000001</v>
      </c>
      <c r="BS366" s="60">
        <v>0</v>
      </c>
      <c r="BT366" s="60">
        <v>3.6732</v>
      </c>
      <c r="BU366" s="60">
        <v>0</v>
      </c>
      <c r="BV366" s="60">
        <f>Table2[[#This Row],[Sales Tax Exemption Through FY20]]+Table2[[#This Row],[Sales Tax Exemption FY20 and After]]</f>
        <v>3.6732</v>
      </c>
      <c r="BW366" s="60">
        <v>0</v>
      </c>
      <c r="BX366" s="60">
        <v>0</v>
      </c>
      <c r="BY366" s="60">
        <v>0</v>
      </c>
      <c r="BZ366" s="60">
        <f>Table2[[#This Row],[Energy Tax Savings Through FY20]]+Table2[[#This Row],[Energy Tax Savings FY20 and After]]</f>
        <v>0</v>
      </c>
      <c r="CA366" s="60">
        <v>0</v>
      </c>
      <c r="CB366" s="60">
        <v>0</v>
      </c>
      <c r="CC366" s="60">
        <v>0</v>
      </c>
      <c r="CD366" s="60">
        <f>Table2[[#This Row],[Tax Exempt Bond Savings Through FY20]]+Table2[[#This Row],[Tax Exempt Bond Savings FY20 and After]]</f>
        <v>0</v>
      </c>
      <c r="CE366" s="60">
        <v>443.49349999999998</v>
      </c>
      <c r="CF366" s="60">
        <v>977.91120000000001</v>
      </c>
      <c r="CG366" s="60">
        <v>4284.7244000000001</v>
      </c>
      <c r="CH366" s="60">
        <f>Table2[[#This Row],[Indirect and Induced Through FY20]]+Table2[[#This Row],[Indirect and Induced FY20 and After]]</f>
        <v>5262.6355999999996</v>
      </c>
      <c r="CI366" s="60">
        <v>1455.1826000000001</v>
      </c>
      <c r="CJ366" s="60">
        <v>3186.6529999999998</v>
      </c>
      <c r="CK366" s="60">
        <v>12722.316000000001</v>
      </c>
      <c r="CL366" s="60">
        <f>Table2[[#This Row],[TOTAL Income Consumption Use Taxes Through FY20]]+Table2[[#This Row],[TOTAL Income Consumption Use Taxes FY20 and After]]</f>
        <v>15908.969000000001</v>
      </c>
      <c r="CM366" s="60">
        <v>138.81360000000001</v>
      </c>
      <c r="CN366" s="60">
        <v>302.83269999999999</v>
      </c>
      <c r="CO366" s="60">
        <v>1341.1195</v>
      </c>
      <c r="CP366" s="60">
        <f>Table2[[#This Row],[Assistance Provided Through FY20]]+Table2[[#This Row],[Assistance Provided FY20 and After]]</f>
        <v>1643.9521999999999</v>
      </c>
      <c r="CQ366" s="60">
        <v>0</v>
      </c>
      <c r="CR366" s="60">
        <v>0</v>
      </c>
      <c r="CS366" s="60">
        <v>0</v>
      </c>
      <c r="CT366" s="60">
        <f>Table2[[#This Row],[Recapture Cancellation Reduction Amount Through FY20]]+Table2[[#This Row],[Recapture Cancellation Reduction Amount FY20 and After]]</f>
        <v>0</v>
      </c>
      <c r="CU366" s="60">
        <v>0</v>
      </c>
      <c r="CV366" s="60">
        <v>0</v>
      </c>
      <c r="CW366" s="60">
        <v>0</v>
      </c>
      <c r="CX366" s="60">
        <f>Table2[[#This Row],[Penalty Paid Through FY20]]+Table2[[#This Row],[Penalty Paid FY20 and After]]</f>
        <v>0</v>
      </c>
      <c r="CY366" s="60">
        <v>138.81360000000001</v>
      </c>
      <c r="CZ366" s="60">
        <v>302.83269999999999</v>
      </c>
      <c r="DA366" s="60">
        <v>1341.1195</v>
      </c>
      <c r="DB366" s="60">
        <f>Table2[[#This Row],[TOTAL Assistance Net of Recapture Penalties Through FY20]]+Table2[[#This Row],[TOTAL Assistance Net of Recapture Penalties FY20 and After]]</f>
        <v>1643.9521999999999</v>
      </c>
      <c r="DC366" s="60">
        <v>1182.4749999999999</v>
      </c>
      <c r="DD366" s="60">
        <v>2748.8633</v>
      </c>
      <c r="DE366" s="60">
        <v>10087.604499999999</v>
      </c>
      <c r="DF366" s="60">
        <f>Table2[[#This Row],[Company Direct Tax Revenue Before Assistance Through FY20]]+Table2[[#This Row],[Company Direct Tax Revenue Before Assistance FY20 and After]]</f>
        <v>12836.467799999999</v>
      </c>
      <c r="DG366" s="60">
        <v>852.5634</v>
      </c>
      <c r="DH366" s="60">
        <v>1828.4232999999999</v>
      </c>
      <c r="DI366" s="60">
        <v>7593.5082000000002</v>
      </c>
      <c r="DJ366" s="60">
        <f>Table2[[#This Row],[Indirect and Induced Tax Revenues FY20 and After]]+Table2[[#This Row],[Indirect and Induced Tax Revenues Through FY20]]</f>
        <v>9421.9315000000006</v>
      </c>
      <c r="DK366" s="60">
        <v>2035.0383999999999</v>
      </c>
      <c r="DL366" s="60">
        <v>4577.2866000000004</v>
      </c>
      <c r="DM366" s="60">
        <v>17681.112700000001</v>
      </c>
      <c r="DN366" s="60">
        <f>Table2[[#This Row],[TOTAL Tax Revenues Before Assistance FY20 and After]]+Table2[[#This Row],[TOTAL Tax Revenues Before Assistance Through FY20]]</f>
        <v>22258.399300000001</v>
      </c>
      <c r="DO366" s="60">
        <v>1896.2248</v>
      </c>
      <c r="DP366" s="60">
        <v>4274.4539000000004</v>
      </c>
      <c r="DQ366" s="60">
        <v>16339.993200000001</v>
      </c>
      <c r="DR366" s="60">
        <f>Table2[[#This Row],[TOTAL Tax Revenues Net of Assistance Recapture and Penalty Through FY20]]+Table2[[#This Row],[TOTAL Tax Revenues Net of Assistance Recapture and Penalty FY20 and After]]</f>
        <v>20614.447100000001</v>
      </c>
      <c r="DS366" s="60">
        <v>0</v>
      </c>
      <c r="DT366" s="60">
        <v>0</v>
      </c>
      <c r="DU366" s="60">
        <v>0</v>
      </c>
      <c r="DV366" s="60">
        <v>0</v>
      </c>
      <c r="DW366" s="74">
        <v>152</v>
      </c>
      <c r="DX366" s="74">
        <v>0</v>
      </c>
      <c r="DY366" s="74">
        <v>0</v>
      </c>
      <c r="DZ366" s="74">
        <v>6</v>
      </c>
      <c r="EA366" s="74">
        <v>152</v>
      </c>
      <c r="EB366" s="74">
        <v>0</v>
      </c>
      <c r="EC366" s="74">
        <v>0</v>
      </c>
      <c r="ED366" s="74">
        <v>6</v>
      </c>
      <c r="EE366" s="74">
        <v>100</v>
      </c>
      <c r="EF366" s="74">
        <v>0</v>
      </c>
      <c r="EG366" s="74">
        <v>0</v>
      </c>
      <c r="EH366" s="74">
        <v>100</v>
      </c>
      <c r="EI366" s="8">
        <f>Table2[[#This Row],[Total Industrial Employees FY20]]+Table2[[#This Row],[Total Restaurant Employees FY20]]+Table2[[#This Row],[Total Retail Employees FY20]]+Table2[[#This Row],[Total Other Employees FY20]]</f>
        <v>158</v>
      </c>
      <c r="EJ366" s="8">
        <f>Table2[[#This Row],[Number of Industrial Employees Earning More than Living Wage FY20]]+Table2[[#This Row],[Number of Restaurant Employees Earning More than Living Wage FY20]]+Table2[[#This Row],[Number of Retail Employees Earning More than Living Wage FY20]]+Table2[[#This Row],[Number of Other Employees Earning More than Living Wage FY20]]</f>
        <v>158</v>
      </c>
      <c r="EK366" s="72">
        <f>Table2[[#This Row],[Total Employees Earning More than Living Wage FY20]]/Table2[[#This Row],[Total Jobs FY20]]</f>
        <v>1</v>
      </c>
    </row>
    <row r="367" spans="1:141" x14ac:dyDescent="0.25">
      <c r="A367" s="9">
        <v>94187</v>
      </c>
      <c r="B367" s="11" t="s">
        <v>575</v>
      </c>
      <c r="C367" s="11" t="s">
        <v>1023</v>
      </c>
      <c r="D367" s="11" t="s">
        <v>1047</v>
      </c>
      <c r="E367" s="15">
        <v>49</v>
      </c>
      <c r="F367" s="7">
        <v>102</v>
      </c>
      <c r="G367" s="7">
        <v>1</v>
      </c>
      <c r="H367" s="7">
        <v>530030</v>
      </c>
      <c r="I367" s="7">
        <v>539560</v>
      </c>
      <c r="J367" s="7">
        <v>622110</v>
      </c>
      <c r="K367" s="11" t="s">
        <v>1097</v>
      </c>
      <c r="L367" s="11" t="s">
        <v>1625</v>
      </c>
      <c r="M367" s="11" t="s">
        <v>1626</v>
      </c>
      <c r="N367" s="18">
        <v>132065000</v>
      </c>
      <c r="O367" s="11" t="s">
        <v>1671</v>
      </c>
      <c r="P367" s="8">
        <v>902</v>
      </c>
      <c r="Q367" s="8">
        <v>0</v>
      </c>
      <c r="R367" s="8">
        <v>1808</v>
      </c>
      <c r="S367" s="8">
        <v>0</v>
      </c>
      <c r="T367" s="8">
        <v>0</v>
      </c>
      <c r="U367" s="8">
        <v>2710</v>
      </c>
      <c r="V367" s="8">
        <v>2259</v>
      </c>
      <c r="W367" s="8">
        <v>0</v>
      </c>
      <c r="X367" s="8">
        <v>0</v>
      </c>
      <c r="Y367" s="8">
        <v>1957</v>
      </c>
      <c r="Z367" s="8">
        <v>13</v>
      </c>
      <c r="AA367" s="19">
        <v>24</v>
      </c>
      <c r="AB367" s="8">
        <v>16</v>
      </c>
      <c r="AC367" s="8">
        <v>6</v>
      </c>
      <c r="AD367" s="8">
        <v>30</v>
      </c>
      <c r="AE367" s="8">
        <v>24</v>
      </c>
      <c r="AF367" s="8">
        <v>86.53136531365314</v>
      </c>
      <c r="AG367" s="8" t="s">
        <v>1686</v>
      </c>
      <c r="AH367" s="8" t="s">
        <v>1687</v>
      </c>
      <c r="AI367" s="60">
        <v>0</v>
      </c>
      <c r="AJ367" s="60">
        <v>0</v>
      </c>
      <c r="AK367" s="60">
        <v>0</v>
      </c>
      <c r="AL367" s="60">
        <f>Table2[[#This Row],[Company Direct Land Through FY20]]+Table2[[#This Row],[Company Direct Land FY20 and After]]</f>
        <v>0</v>
      </c>
      <c r="AM367" s="60">
        <v>0</v>
      </c>
      <c r="AN367" s="60">
        <v>0</v>
      </c>
      <c r="AO367" s="60">
        <v>0</v>
      </c>
      <c r="AP367" s="60">
        <f>Table2[[#This Row],[Company Direct Building Through FY20]]+Table2[[#This Row],[Company Direct Building FY20 and After]]</f>
        <v>0</v>
      </c>
      <c r="AQ367" s="60">
        <v>0</v>
      </c>
      <c r="AR367" s="60">
        <v>1668.9668999999999</v>
      </c>
      <c r="AS367" s="60">
        <v>0</v>
      </c>
      <c r="AT367" s="60">
        <f>Table2[[#This Row],[Mortgage Recording Tax Through FY20]]+Table2[[#This Row],[Mortgage Recording Tax FY20 and After]]</f>
        <v>1668.9668999999999</v>
      </c>
      <c r="AU367" s="60">
        <v>0</v>
      </c>
      <c r="AV367" s="60">
        <v>0</v>
      </c>
      <c r="AW367" s="60">
        <v>0</v>
      </c>
      <c r="AX367" s="60">
        <f>Table2[[#This Row],[Pilot Savings Through FY20]]+Table2[[#This Row],[Pilot Savings FY20 and After]]</f>
        <v>0</v>
      </c>
      <c r="AY367" s="60">
        <v>0</v>
      </c>
      <c r="AZ367" s="60">
        <v>1668.9668999999999</v>
      </c>
      <c r="BA367" s="60">
        <v>0</v>
      </c>
      <c r="BB367" s="60">
        <f>Table2[[#This Row],[Mortgage Recording Tax Exemption Through FY20]]+Table2[[#This Row],[Indirect and Induced Land FY20]]</f>
        <v>3689.2892999999999</v>
      </c>
      <c r="BC367" s="60">
        <v>2020.3224</v>
      </c>
      <c r="BD367" s="60">
        <v>4109.7560999999996</v>
      </c>
      <c r="BE367" s="60">
        <v>39821.411500000002</v>
      </c>
      <c r="BF367" s="60">
        <f>Table2[[#This Row],[Indirect and Induced Land Through FY20]]+Table2[[#This Row],[Indirect and Induced Land FY20 and After]]</f>
        <v>43931.167600000001</v>
      </c>
      <c r="BG367" s="60">
        <v>7162.9611000000004</v>
      </c>
      <c r="BH367" s="60">
        <v>14570.953100000001</v>
      </c>
      <c r="BI367" s="60">
        <v>141185.0001</v>
      </c>
      <c r="BJ367" s="60">
        <f>Table2[[#This Row],[Indirect and Induced Building Through FY20]]+Table2[[#This Row],[Indirect and Induced Building FY20 and After]]</f>
        <v>155755.95320000002</v>
      </c>
      <c r="BK367" s="60">
        <v>9183.2834999999995</v>
      </c>
      <c r="BL367" s="60">
        <v>18680.709200000001</v>
      </c>
      <c r="BM367" s="60">
        <v>181006.41159999999</v>
      </c>
      <c r="BN367" s="60">
        <f>Table2[[#This Row],[TOTAL Real Property Related Taxes Through FY20]]+Table2[[#This Row],[TOTAL Real Property Related Taxes FY20 and After]]</f>
        <v>199687.1208</v>
      </c>
      <c r="BO367" s="60">
        <v>9664.6041000000005</v>
      </c>
      <c r="BP367" s="60">
        <v>20080.785</v>
      </c>
      <c r="BQ367" s="60">
        <v>190493.44320000001</v>
      </c>
      <c r="BR367" s="60">
        <f>Table2[[#This Row],[Company Direct Through FY20]]+Table2[[#This Row],[Company Direct FY20 and After]]</f>
        <v>210574.22820000001</v>
      </c>
      <c r="BS367" s="60">
        <v>0</v>
      </c>
      <c r="BT367" s="60">
        <v>0</v>
      </c>
      <c r="BU367" s="60">
        <v>0</v>
      </c>
      <c r="BV367" s="60">
        <f>Table2[[#This Row],[Sales Tax Exemption Through FY20]]+Table2[[#This Row],[Sales Tax Exemption FY20 and After]]</f>
        <v>0</v>
      </c>
      <c r="BW367" s="60">
        <v>0</v>
      </c>
      <c r="BX367" s="60">
        <v>0</v>
      </c>
      <c r="BY367" s="60">
        <v>0</v>
      </c>
      <c r="BZ367" s="60">
        <f>Table2[[#This Row],[Energy Tax Savings Through FY20]]+Table2[[#This Row],[Energy Tax Savings FY20 and After]]</f>
        <v>0</v>
      </c>
      <c r="CA367" s="60">
        <v>71.8459</v>
      </c>
      <c r="CB367" s="60">
        <v>98.095799999999997</v>
      </c>
      <c r="CC367" s="60">
        <v>916.72029999999995</v>
      </c>
      <c r="CD367" s="60">
        <f>Table2[[#This Row],[Tax Exempt Bond Savings Through FY20]]+Table2[[#This Row],[Tax Exempt Bond Savings FY20 and After]]</f>
        <v>1014.8161</v>
      </c>
      <c r="CE367" s="60">
        <v>10001.1155</v>
      </c>
      <c r="CF367" s="60">
        <v>20955.845600000001</v>
      </c>
      <c r="CG367" s="60">
        <v>197126.22769999999</v>
      </c>
      <c r="CH367" s="60">
        <f>Table2[[#This Row],[Indirect and Induced Through FY20]]+Table2[[#This Row],[Indirect and Induced FY20 and After]]</f>
        <v>218082.07329999999</v>
      </c>
      <c r="CI367" s="60">
        <v>19593.8737</v>
      </c>
      <c r="CJ367" s="60">
        <v>40938.534800000001</v>
      </c>
      <c r="CK367" s="60">
        <v>386702.95059999998</v>
      </c>
      <c r="CL367" s="60">
        <f>Table2[[#This Row],[TOTAL Income Consumption Use Taxes Through FY20]]+Table2[[#This Row],[TOTAL Income Consumption Use Taxes FY20 and After]]</f>
        <v>427641.48540000001</v>
      </c>
      <c r="CM367" s="60">
        <v>71.8459</v>
      </c>
      <c r="CN367" s="60">
        <v>1767.0626999999999</v>
      </c>
      <c r="CO367" s="60">
        <v>916.72029999999995</v>
      </c>
      <c r="CP367" s="60">
        <f>Table2[[#This Row],[Assistance Provided Through FY20]]+Table2[[#This Row],[Assistance Provided FY20 and After]]</f>
        <v>2683.7829999999999</v>
      </c>
      <c r="CQ367" s="60">
        <v>0</v>
      </c>
      <c r="CR367" s="60">
        <v>0</v>
      </c>
      <c r="CS367" s="60">
        <v>0</v>
      </c>
      <c r="CT367" s="60">
        <f>Table2[[#This Row],[Recapture Cancellation Reduction Amount Through FY20]]+Table2[[#This Row],[Recapture Cancellation Reduction Amount FY20 and After]]</f>
        <v>0</v>
      </c>
      <c r="CU367" s="60">
        <v>0</v>
      </c>
      <c r="CV367" s="60">
        <v>0</v>
      </c>
      <c r="CW367" s="60">
        <v>0</v>
      </c>
      <c r="CX367" s="60">
        <f>Table2[[#This Row],[Penalty Paid Through FY20]]+Table2[[#This Row],[Penalty Paid FY20 and After]]</f>
        <v>0</v>
      </c>
      <c r="CY367" s="60">
        <v>71.8459</v>
      </c>
      <c r="CZ367" s="60">
        <v>1767.0626999999999</v>
      </c>
      <c r="DA367" s="60">
        <v>916.72029999999995</v>
      </c>
      <c r="DB367" s="60">
        <f>Table2[[#This Row],[TOTAL Assistance Net of Recapture Penalties Through FY20]]+Table2[[#This Row],[TOTAL Assistance Net of Recapture Penalties FY20 and After]]</f>
        <v>2683.7829999999999</v>
      </c>
      <c r="DC367" s="60">
        <v>9664.6041000000005</v>
      </c>
      <c r="DD367" s="60">
        <v>21749.751899999999</v>
      </c>
      <c r="DE367" s="60">
        <v>190493.44320000001</v>
      </c>
      <c r="DF367" s="60">
        <f>Table2[[#This Row],[Company Direct Tax Revenue Before Assistance Through FY20]]+Table2[[#This Row],[Company Direct Tax Revenue Before Assistance FY20 and After]]</f>
        <v>212243.19510000001</v>
      </c>
      <c r="DG367" s="60">
        <v>19184.399000000001</v>
      </c>
      <c r="DH367" s="60">
        <v>39636.554799999998</v>
      </c>
      <c r="DI367" s="60">
        <v>378132.63929999998</v>
      </c>
      <c r="DJ367" s="60">
        <f>Table2[[#This Row],[Indirect and Induced Tax Revenues FY20 and After]]+Table2[[#This Row],[Indirect and Induced Tax Revenues Through FY20]]</f>
        <v>417769.19409999996</v>
      </c>
      <c r="DK367" s="60">
        <v>28849.003100000002</v>
      </c>
      <c r="DL367" s="60">
        <v>61386.306700000001</v>
      </c>
      <c r="DM367" s="60">
        <v>568626.08250000002</v>
      </c>
      <c r="DN367" s="60">
        <f>Table2[[#This Row],[TOTAL Tax Revenues Before Assistance FY20 and After]]+Table2[[#This Row],[TOTAL Tax Revenues Before Assistance Through FY20]]</f>
        <v>630012.38919999998</v>
      </c>
      <c r="DO367" s="60">
        <v>28777.157200000001</v>
      </c>
      <c r="DP367" s="60">
        <v>59619.243999999999</v>
      </c>
      <c r="DQ367" s="60">
        <v>567709.36219999997</v>
      </c>
      <c r="DR367" s="60">
        <f>Table2[[#This Row],[TOTAL Tax Revenues Net of Assistance Recapture and Penalty Through FY20]]+Table2[[#This Row],[TOTAL Tax Revenues Net of Assistance Recapture and Penalty FY20 and After]]</f>
        <v>627328.60619999992</v>
      </c>
      <c r="DS367" s="60">
        <v>23000</v>
      </c>
      <c r="DT367" s="60">
        <v>0</v>
      </c>
      <c r="DU367" s="60">
        <v>0</v>
      </c>
      <c r="DV367" s="60">
        <v>0</v>
      </c>
      <c r="DW367" s="74">
        <v>0</v>
      </c>
      <c r="DX367" s="74">
        <v>0</v>
      </c>
      <c r="DY367" s="74">
        <v>0</v>
      </c>
      <c r="DZ367" s="74">
        <v>0</v>
      </c>
      <c r="EA367" s="74">
        <v>0</v>
      </c>
      <c r="EB367" s="74">
        <v>0</v>
      </c>
      <c r="EC367" s="74">
        <v>0</v>
      </c>
      <c r="ED367" s="74">
        <v>0</v>
      </c>
      <c r="EE367" s="74">
        <v>0</v>
      </c>
      <c r="EF367" s="74">
        <v>0</v>
      </c>
      <c r="EG367" s="74">
        <v>0</v>
      </c>
      <c r="EH367" s="74">
        <v>0</v>
      </c>
      <c r="EI367" s="8">
        <f>Table2[[#This Row],[Total Industrial Employees FY20]]+Table2[[#This Row],[Total Restaurant Employees FY20]]+Table2[[#This Row],[Total Retail Employees FY20]]+Table2[[#This Row],[Total Other Employees FY20]]</f>
        <v>0</v>
      </c>
      <c r="EJ367" s="8">
        <f>Table2[[#This Row],[Number of Industrial Employees Earning More than Living Wage FY20]]+Table2[[#This Row],[Number of Restaurant Employees Earning More than Living Wage FY20]]+Table2[[#This Row],[Number of Retail Employees Earning More than Living Wage FY20]]+Table2[[#This Row],[Number of Other Employees Earning More than Living Wage FY20]]</f>
        <v>0</v>
      </c>
      <c r="EK367" s="72">
        <v>0</v>
      </c>
    </row>
    <row r="368" spans="1:141" x14ac:dyDescent="0.25">
      <c r="A368" s="9">
        <v>92448</v>
      </c>
      <c r="B368" s="11" t="s">
        <v>200</v>
      </c>
      <c r="C368" s="11" t="s">
        <v>654</v>
      </c>
      <c r="D368" s="11" t="s">
        <v>1044</v>
      </c>
      <c r="E368" s="15">
        <v>42</v>
      </c>
      <c r="F368" s="7">
        <v>3883</v>
      </c>
      <c r="G368" s="7">
        <v>1</v>
      </c>
      <c r="H368" s="7">
        <v>63187</v>
      </c>
      <c r="I368" s="7">
        <v>40000</v>
      </c>
      <c r="J368" s="7">
        <v>453220</v>
      </c>
      <c r="K368" s="11" t="s">
        <v>1048</v>
      </c>
      <c r="L368" s="11" t="s">
        <v>1131</v>
      </c>
      <c r="M368" s="11" t="s">
        <v>1087</v>
      </c>
      <c r="N368" s="18">
        <v>3500000</v>
      </c>
      <c r="O368" s="11" t="s">
        <v>1658</v>
      </c>
      <c r="P368" s="8">
        <v>2</v>
      </c>
      <c r="Q368" s="8">
        <v>0</v>
      </c>
      <c r="R368" s="8">
        <v>13</v>
      </c>
      <c r="S368" s="8">
        <v>0</v>
      </c>
      <c r="T368" s="8">
        <v>0</v>
      </c>
      <c r="U368" s="8">
        <v>15</v>
      </c>
      <c r="V368" s="8">
        <v>14</v>
      </c>
      <c r="W368" s="8">
        <v>0</v>
      </c>
      <c r="X368" s="8">
        <v>0</v>
      </c>
      <c r="Y368" s="8">
        <v>0</v>
      </c>
      <c r="Z368" s="8">
        <v>3</v>
      </c>
      <c r="AA368" s="19">
        <v>0</v>
      </c>
      <c r="AB368" s="8">
        <v>0</v>
      </c>
      <c r="AC368" s="8">
        <v>0</v>
      </c>
      <c r="AD368" s="8">
        <v>0</v>
      </c>
      <c r="AE368" s="8">
        <v>0</v>
      </c>
      <c r="AF368" s="8">
        <v>80</v>
      </c>
      <c r="AG368" s="8" t="s">
        <v>1686</v>
      </c>
      <c r="AH368" s="8" t="s">
        <v>1687</v>
      </c>
      <c r="AI368" s="60">
        <v>56.817399999999999</v>
      </c>
      <c r="AJ368" s="60">
        <v>386.73970000000003</v>
      </c>
      <c r="AK368" s="60">
        <v>56.673299999999998</v>
      </c>
      <c r="AL368" s="60">
        <f>Table2[[#This Row],[Company Direct Land Through FY20]]+Table2[[#This Row],[Company Direct Land FY20 and After]]</f>
        <v>443.41300000000001</v>
      </c>
      <c r="AM368" s="60">
        <v>70.077799999999996</v>
      </c>
      <c r="AN368" s="60">
        <v>375.11750000000001</v>
      </c>
      <c r="AO368" s="60">
        <v>69.900099999999995</v>
      </c>
      <c r="AP368" s="60">
        <f>Table2[[#This Row],[Company Direct Building Through FY20]]+Table2[[#This Row],[Company Direct Building FY20 and After]]</f>
        <v>445.01760000000002</v>
      </c>
      <c r="AQ368" s="60">
        <v>0</v>
      </c>
      <c r="AR368" s="60">
        <v>28.628299999999999</v>
      </c>
      <c r="AS368" s="60">
        <v>0</v>
      </c>
      <c r="AT368" s="60">
        <f>Table2[[#This Row],[Mortgage Recording Tax Through FY20]]+Table2[[#This Row],[Mortgage Recording Tax FY20 and After]]</f>
        <v>28.628299999999999</v>
      </c>
      <c r="AU368" s="60">
        <v>97.746899999999997</v>
      </c>
      <c r="AV368" s="60">
        <v>487.23329999999999</v>
      </c>
      <c r="AW368" s="60">
        <v>97.498800000000003</v>
      </c>
      <c r="AX368" s="60">
        <f>Table2[[#This Row],[Pilot Savings Through FY20]]+Table2[[#This Row],[Pilot Savings FY20 and After]]</f>
        <v>584.73209999999995</v>
      </c>
      <c r="AY368" s="60">
        <v>0</v>
      </c>
      <c r="AZ368" s="60">
        <v>28.628299999999999</v>
      </c>
      <c r="BA368" s="60">
        <v>0</v>
      </c>
      <c r="BB368" s="60">
        <f>Table2[[#This Row],[Mortgage Recording Tax Exemption Through FY20]]+Table2[[#This Row],[Indirect and Induced Land FY20]]</f>
        <v>35.118299999999998</v>
      </c>
      <c r="BC368" s="60">
        <v>6.49</v>
      </c>
      <c r="BD368" s="60">
        <v>113.0153</v>
      </c>
      <c r="BE368" s="60">
        <v>6.4736000000000002</v>
      </c>
      <c r="BF368" s="60">
        <f>Table2[[#This Row],[Indirect and Induced Land Through FY20]]+Table2[[#This Row],[Indirect and Induced Land FY20 and After]]</f>
        <v>119.4889</v>
      </c>
      <c r="BG368" s="60">
        <v>23.009799999999998</v>
      </c>
      <c r="BH368" s="60">
        <v>400.69029999999998</v>
      </c>
      <c r="BI368" s="60">
        <v>22.9512</v>
      </c>
      <c r="BJ368" s="60">
        <f>Table2[[#This Row],[Indirect and Induced Building Through FY20]]+Table2[[#This Row],[Indirect and Induced Building FY20 and After]]</f>
        <v>423.64149999999995</v>
      </c>
      <c r="BK368" s="60">
        <v>58.648099999999999</v>
      </c>
      <c r="BL368" s="60">
        <v>788.32950000000005</v>
      </c>
      <c r="BM368" s="60">
        <v>58.499400000000001</v>
      </c>
      <c r="BN368" s="60">
        <f>Table2[[#This Row],[TOTAL Real Property Related Taxes Through FY20]]+Table2[[#This Row],[TOTAL Real Property Related Taxes FY20 and After]]</f>
        <v>846.82890000000009</v>
      </c>
      <c r="BO368" s="60">
        <v>45.9893</v>
      </c>
      <c r="BP368" s="60">
        <v>1101.5454</v>
      </c>
      <c r="BQ368" s="60">
        <v>45.872700000000002</v>
      </c>
      <c r="BR368" s="60">
        <f>Table2[[#This Row],[Company Direct Through FY20]]+Table2[[#This Row],[Company Direct FY20 and After]]</f>
        <v>1147.4180999999999</v>
      </c>
      <c r="BS368" s="60">
        <v>0</v>
      </c>
      <c r="BT368" s="60">
        <v>5.5162000000000004</v>
      </c>
      <c r="BU368" s="60">
        <v>0</v>
      </c>
      <c r="BV368" s="60">
        <f>Table2[[#This Row],[Sales Tax Exemption Through FY20]]+Table2[[#This Row],[Sales Tax Exemption FY20 and After]]</f>
        <v>5.5162000000000004</v>
      </c>
      <c r="BW368" s="60">
        <v>0</v>
      </c>
      <c r="BX368" s="60">
        <v>0</v>
      </c>
      <c r="BY368" s="60">
        <v>0</v>
      </c>
      <c r="BZ368" s="60">
        <f>Table2[[#This Row],[Energy Tax Savings Through FY20]]+Table2[[#This Row],[Energy Tax Savings FY20 and After]]</f>
        <v>0</v>
      </c>
      <c r="CA368" s="60">
        <v>0</v>
      </c>
      <c r="CB368" s="60">
        <v>0</v>
      </c>
      <c r="CC368" s="60">
        <v>0</v>
      </c>
      <c r="CD368" s="60">
        <f>Table2[[#This Row],[Tax Exempt Bond Savings Through FY20]]+Table2[[#This Row],[Tax Exempt Bond Savings FY20 and After]]</f>
        <v>0</v>
      </c>
      <c r="CE368" s="60">
        <v>31.982199999999999</v>
      </c>
      <c r="CF368" s="60">
        <v>751.63879999999995</v>
      </c>
      <c r="CG368" s="60">
        <v>31.901199999999999</v>
      </c>
      <c r="CH368" s="60">
        <f>Table2[[#This Row],[Indirect and Induced Through FY20]]+Table2[[#This Row],[Indirect and Induced FY20 and After]]</f>
        <v>783.54</v>
      </c>
      <c r="CI368" s="60">
        <v>77.971500000000006</v>
      </c>
      <c r="CJ368" s="60">
        <v>1847.6679999999999</v>
      </c>
      <c r="CK368" s="60">
        <v>77.773899999999998</v>
      </c>
      <c r="CL368" s="60">
        <f>Table2[[#This Row],[TOTAL Income Consumption Use Taxes Through FY20]]+Table2[[#This Row],[TOTAL Income Consumption Use Taxes FY20 and After]]</f>
        <v>1925.4418999999998</v>
      </c>
      <c r="CM368" s="60">
        <v>97.746899999999997</v>
      </c>
      <c r="CN368" s="60">
        <v>521.37779999999998</v>
      </c>
      <c r="CO368" s="60">
        <v>97.498800000000003</v>
      </c>
      <c r="CP368" s="60">
        <f>Table2[[#This Row],[Assistance Provided Through FY20]]+Table2[[#This Row],[Assistance Provided FY20 and After]]</f>
        <v>618.87659999999994</v>
      </c>
      <c r="CQ368" s="60">
        <v>0</v>
      </c>
      <c r="CR368" s="60">
        <v>0</v>
      </c>
      <c r="CS368" s="60">
        <v>0</v>
      </c>
      <c r="CT368" s="60">
        <f>Table2[[#This Row],[Recapture Cancellation Reduction Amount Through FY20]]+Table2[[#This Row],[Recapture Cancellation Reduction Amount FY20 and After]]</f>
        <v>0</v>
      </c>
      <c r="CU368" s="60">
        <v>0</v>
      </c>
      <c r="CV368" s="60">
        <v>0</v>
      </c>
      <c r="CW368" s="60">
        <v>0</v>
      </c>
      <c r="CX368" s="60">
        <f>Table2[[#This Row],[Penalty Paid Through FY20]]+Table2[[#This Row],[Penalty Paid FY20 and After]]</f>
        <v>0</v>
      </c>
      <c r="CY368" s="60">
        <v>97.746899999999997</v>
      </c>
      <c r="CZ368" s="60">
        <v>521.37779999999998</v>
      </c>
      <c r="DA368" s="60">
        <v>97.498800000000003</v>
      </c>
      <c r="DB368" s="60">
        <f>Table2[[#This Row],[TOTAL Assistance Net of Recapture Penalties Through FY20]]+Table2[[#This Row],[TOTAL Assistance Net of Recapture Penalties FY20 and After]]</f>
        <v>618.87659999999994</v>
      </c>
      <c r="DC368" s="60">
        <v>172.8845</v>
      </c>
      <c r="DD368" s="60">
        <v>1892.0309</v>
      </c>
      <c r="DE368" s="60">
        <v>172.4461</v>
      </c>
      <c r="DF368" s="60">
        <f>Table2[[#This Row],[Company Direct Tax Revenue Before Assistance Through FY20]]+Table2[[#This Row],[Company Direct Tax Revenue Before Assistance FY20 and After]]</f>
        <v>2064.4769999999999</v>
      </c>
      <c r="DG368" s="60">
        <v>61.481999999999999</v>
      </c>
      <c r="DH368" s="60">
        <v>1265.3444</v>
      </c>
      <c r="DI368" s="60">
        <v>61.326000000000001</v>
      </c>
      <c r="DJ368" s="60">
        <f>Table2[[#This Row],[Indirect and Induced Tax Revenues FY20 and After]]+Table2[[#This Row],[Indirect and Induced Tax Revenues Through FY20]]</f>
        <v>1326.6704</v>
      </c>
      <c r="DK368" s="60">
        <v>234.3665</v>
      </c>
      <c r="DL368" s="60">
        <v>3157.3753000000002</v>
      </c>
      <c r="DM368" s="60">
        <v>233.77209999999999</v>
      </c>
      <c r="DN368" s="60">
        <f>Table2[[#This Row],[TOTAL Tax Revenues Before Assistance FY20 and After]]+Table2[[#This Row],[TOTAL Tax Revenues Before Assistance Through FY20]]</f>
        <v>3391.1474000000003</v>
      </c>
      <c r="DO368" s="60">
        <v>136.61959999999999</v>
      </c>
      <c r="DP368" s="60">
        <v>2635.9974999999999</v>
      </c>
      <c r="DQ368" s="60">
        <v>136.27330000000001</v>
      </c>
      <c r="DR368" s="60">
        <f>Table2[[#This Row],[TOTAL Tax Revenues Net of Assistance Recapture and Penalty Through FY20]]+Table2[[#This Row],[TOTAL Tax Revenues Net of Assistance Recapture and Penalty FY20 and After]]</f>
        <v>2772.2707999999998</v>
      </c>
      <c r="DS368" s="60">
        <v>0</v>
      </c>
      <c r="DT368" s="60">
        <v>0</v>
      </c>
      <c r="DU368" s="60">
        <v>0</v>
      </c>
      <c r="DV368" s="60">
        <v>0</v>
      </c>
      <c r="DW368" s="74">
        <v>0</v>
      </c>
      <c r="DX368" s="74">
        <v>0</v>
      </c>
      <c r="DY368" s="74">
        <v>0</v>
      </c>
      <c r="DZ368" s="74">
        <v>15</v>
      </c>
      <c r="EA368" s="74">
        <v>0</v>
      </c>
      <c r="EB368" s="74">
        <v>0</v>
      </c>
      <c r="EC368" s="74">
        <v>0</v>
      </c>
      <c r="ED368" s="74">
        <v>15</v>
      </c>
      <c r="EE368" s="74">
        <v>0</v>
      </c>
      <c r="EF368" s="74">
        <v>0</v>
      </c>
      <c r="EG368" s="74">
        <v>0</v>
      </c>
      <c r="EH368" s="74">
        <v>100</v>
      </c>
      <c r="EI368" s="8">
        <f>Table2[[#This Row],[Total Industrial Employees FY20]]+Table2[[#This Row],[Total Restaurant Employees FY20]]+Table2[[#This Row],[Total Retail Employees FY20]]+Table2[[#This Row],[Total Other Employees FY20]]</f>
        <v>15</v>
      </c>
      <c r="EJ368" s="8">
        <f>Table2[[#This Row],[Number of Industrial Employees Earning More than Living Wage FY20]]+Table2[[#This Row],[Number of Restaurant Employees Earning More than Living Wage FY20]]+Table2[[#This Row],[Number of Retail Employees Earning More than Living Wage FY20]]+Table2[[#This Row],[Number of Other Employees Earning More than Living Wage FY20]]</f>
        <v>15</v>
      </c>
      <c r="EK368" s="72">
        <f>Table2[[#This Row],[Total Employees Earning More than Living Wage FY20]]/Table2[[#This Row],[Total Jobs FY20]]</f>
        <v>1</v>
      </c>
    </row>
    <row r="369" spans="1:141" x14ac:dyDescent="0.25">
      <c r="A369" s="9">
        <v>93212</v>
      </c>
      <c r="B369" s="11" t="s">
        <v>311</v>
      </c>
      <c r="C369" s="11" t="s">
        <v>764</v>
      </c>
      <c r="D369" s="11" t="s">
        <v>1044</v>
      </c>
      <c r="E369" s="15">
        <v>39</v>
      </c>
      <c r="F369" s="7">
        <v>448</v>
      </c>
      <c r="G369" s="7">
        <v>7</v>
      </c>
      <c r="H369" s="7">
        <v>2626</v>
      </c>
      <c r="I369" s="7">
        <v>8192</v>
      </c>
      <c r="J369" s="7">
        <v>813311</v>
      </c>
      <c r="K369" s="11" t="s">
        <v>1107</v>
      </c>
      <c r="L369" s="11" t="s">
        <v>1262</v>
      </c>
      <c r="M369" s="11" t="s">
        <v>1264</v>
      </c>
      <c r="N369" s="18">
        <v>5260000</v>
      </c>
      <c r="O369" s="11" t="s">
        <v>1671</v>
      </c>
      <c r="P369" s="8">
        <v>3</v>
      </c>
      <c r="Q369" s="8">
        <v>0</v>
      </c>
      <c r="R369" s="8">
        <v>26</v>
      </c>
      <c r="S369" s="8">
        <v>0</v>
      </c>
      <c r="T369" s="8">
        <v>18</v>
      </c>
      <c r="U369" s="8">
        <v>47</v>
      </c>
      <c r="V369" s="8">
        <v>45</v>
      </c>
      <c r="W369" s="8">
        <v>0</v>
      </c>
      <c r="X369" s="8">
        <v>0</v>
      </c>
      <c r="Y369" s="8">
        <v>0</v>
      </c>
      <c r="Z369" s="8">
        <v>6</v>
      </c>
      <c r="AA369" s="19">
        <v>0</v>
      </c>
      <c r="AB369" s="8">
        <v>0</v>
      </c>
      <c r="AC369" s="8">
        <v>0</v>
      </c>
      <c r="AD369" s="8">
        <v>0</v>
      </c>
      <c r="AE369" s="8">
        <v>0</v>
      </c>
      <c r="AF369" s="8">
        <v>91.489361702127653</v>
      </c>
      <c r="AG369" s="8" t="s">
        <v>1686</v>
      </c>
      <c r="AH369" s="8" t="s">
        <v>1687</v>
      </c>
      <c r="AI369" s="60">
        <v>0</v>
      </c>
      <c r="AJ369" s="60">
        <v>0</v>
      </c>
      <c r="AK369" s="60">
        <v>0</v>
      </c>
      <c r="AL369" s="60">
        <f>Table2[[#This Row],[Company Direct Land Through FY20]]+Table2[[#This Row],[Company Direct Land FY20 and After]]</f>
        <v>0</v>
      </c>
      <c r="AM369" s="60">
        <v>0</v>
      </c>
      <c r="AN369" s="60">
        <v>0</v>
      </c>
      <c r="AO369" s="60">
        <v>0</v>
      </c>
      <c r="AP369" s="60">
        <f>Table2[[#This Row],[Company Direct Building Through FY20]]+Table2[[#This Row],[Company Direct Building FY20 and After]]</f>
        <v>0</v>
      </c>
      <c r="AQ369" s="60">
        <v>0</v>
      </c>
      <c r="AR369" s="60">
        <v>82.710300000000004</v>
      </c>
      <c r="AS369" s="60">
        <v>0</v>
      </c>
      <c r="AT369" s="60">
        <f>Table2[[#This Row],[Mortgage Recording Tax Through FY20]]+Table2[[#This Row],[Mortgage Recording Tax FY20 and After]]</f>
        <v>82.710300000000004</v>
      </c>
      <c r="AU369" s="60">
        <v>0</v>
      </c>
      <c r="AV369" s="60">
        <v>0</v>
      </c>
      <c r="AW369" s="60">
        <v>0</v>
      </c>
      <c r="AX369" s="60">
        <f>Table2[[#This Row],[Pilot Savings Through FY20]]+Table2[[#This Row],[Pilot Savings FY20 and After]]</f>
        <v>0</v>
      </c>
      <c r="AY369" s="60">
        <v>0</v>
      </c>
      <c r="AZ369" s="60">
        <v>82.710300000000004</v>
      </c>
      <c r="BA369" s="60">
        <v>0</v>
      </c>
      <c r="BB369" s="60">
        <f>Table2[[#This Row],[Mortgage Recording Tax Exemption Through FY20]]+Table2[[#This Row],[Indirect and Induced Land FY20]]</f>
        <v>105.55110000000001</v>
      </c>
      <c r="BC369" s="60">
        <v>22.840800000000002</v>
      </c>
      <c r="BD369" s="60">
        <v>333.75049999999999</v>
      </c>
      <c r="BE369" s="60">
        <v>10.116899999999999</v>
      </c>
      <c r="BF369" s="60">
        <f>Table2[[#This Row],[Indirect and Induced Land Through FY20]]+Table2[[#This Row],[Indirect and Induced Land FY20 and After]]</f>
        <v>343.86739999999998</v>
      </c>
      <c r="BG369" s="60">
        <v>80.980900000000005</v>
      </c>
      <c r="BH369" s="60">
        <v>1183.2974999999999</v>
      </c>
      <c r="BI369" s="60">
        <v>35.868899999999996</v>
      </c>
      <c r="BJ369" s="60">
        <f>Table2[[#This Row],[Indirect and Induced Building Through FY20]]+Table2[[#This Row],[Indirect and Induced Building FY20 and After]]</f>
        <v>1219.1663999999998</v>
      </c>
      <c r="BK369" s="60">
        <v>103.82170000000001</v>
      </c>
      <c r="BL369" s="60">
        <v>1517.048</v>
      </c>
      <c r="BM369" s="60">
        <v>45.985799999999998</v>
      </c>
      <c r="BN369" s="60">
        <f>Table2[[#This Row],[TOTAL Real Property Related Taxes Through FY20]]+Table2[[#This Row],[TOTAL Real Property Related Taxes FY20 and After]]</f>
        <v>1563.0337999999999</v>
      </c>
      <c r="BO369" s="60">
        <v>108.70610000000001</v>
      </c>
      <c r="BP369" s="60">
        <v>1744.5841</v>
      </c>
      <c r="BQ369" s="60">
        <v>48.1492</v>
      </c>
      <c r="BR369" s="60">
        <f>Table2[[#This Row],[Company Direct Through FY20]]+Table2[[#This Row],[Company Direct FY20 and After]]</f>
        <v>1792.7333000000001</v>
      </c>
      <c r="BS369" s="60">
        <v>0</v>
      </c>
      <c r="BT369" s="60">
        <v>0</v>
      </c>
      <c r="BU369" s="60">
        <v>0</v>
      </c>
      <c r="BV369" s="60">
        <f>Table2[[#This Row],[Sales Tax Exemption Through FY20]]+Table2[[#This Row],[Sales Tax Exemption FY20 and After]]</f>
        <v>0</v>
      </c>
      <c r="BW369" s="60">
        <v>0</v>
      </c>
      <c r="BX369" s="60">
        <v>0</v>
      </c>
      <c r="BY369" s="60">
        <v>0</v>
      </c>
      <c r="BZ369" s="60">
        <f>Table2[[#This Row],[Energy Tax Savings Through FY20]]+Table2[[#This Row],[Energy Tax Savings FY20 and After]]</f>
        <v>0</v>
      </c>
      <c r="CA369" s="60">
        <v>3.2221000000000002</v>
      </c>
      <c r="CB369" s="60">
        <v>35.368400000000001</v>
      </c>
      <c r="CC369" s="60">
        <v>1.3789</v>
      </c>
      <c r="CD369" s="60">
        <f>Table2[[#This Row],[Tax Exempt Bond Savings Through FY20]]+Table2[[#This Row],[Tax Exempt Bond Savings FY20 and After]]</f>
        <v>36.747300000000003</v>
      </c>
      <c r="CE369" s="60">
        <v>112.55840000000001</v>
      </c>
      <c r="CF369" s="60">
        <v>2140.6304</v>
      </c>
      <c r="CG369" s="60">
        <v>49.855499999999999</v>
      </c>
      <c r="CH369" s="60">
        <f>Table2[[#This Row],[Indirect and Induced Through FY20]]+Table2[[#This Row],[Indirect and Induced FY20 and After]]</f>
        <v>2190.4859000000001</v>
      </c>
      <c r="CI369" s="60">
        <v>218.04239999999999</v>
      </c>
      <c r="CJ369" s="60">
        <v>3849.8461000000002</v>
      </c>
      <c r="CK369" s="60">
        <v>96.625799999999998</v>
      </c>
      <c r="CL369" s="60">
        <f>Table2[[#This Row],[TOTAL Income Consumption Use Taxes Through FY20]]+Table2[[#This Row],[TOTAL Income Consumption Use Taxes FY20 and After]]</f>
        <v>3946.4719</v>
      </c>
      <c r="CM369" s="60">
        <v>3.2221000000000002</v>
      </c>
      <c r="CN369" s="60">
        <v>118.0787</v>
      </c>
      <c r="CO369" s="60">
        <v>1.3789</v>
      </c>
      <c r="CP369" s="60">
        <f>Table2[[#This Row],[Assistance Provided Through FY20]]+Table2[[#This Row],[Assistance Provided FY20 and After]]</f>
        <v>119.4576</v>
      </c>
      <c r="CQ369" s="60">
        <v>0</v>
      </c>
      <c r="CR369" s="60">
        <v>0</v>
      </c>
      <c r="CS369" s="60">
        <v>0</v>
      </c>
      <c r="CT369" s="60">
        <f>Table2[[#This Row],[Recapture Cancellation Reduction Amount Through FY20]]+Table2[[#This Row],[Recapture Cancellation Reduction Amount FY20 and After]]</f>
        <v>0</v>
      </c>
      <c r="CU369" s="60">
        <v>0</v>
      </c>
      <c r="CV369" s="60">
        <v>0</v>
      </c>
      <c r="CW369" s="60">
        <v>0</v>
      </c>
      <c r="CX369" s="60">
        <f>Table2[[#This Row],[Penalty Paid Through FY20]]+Table2[[#This Row],[Penalty Paid FY20 and After]]</f>
        <v>0</v>
      </c>
      <c r="CY369" s="60">
        <v>3.2221000000000002</v>
      </c>
      <c r="CZ369" s="60">
        <v>118.0787</v>
      </c>
      <c r="DA369" s="60">
        <v>1.3789</v>
      </c>
      <c r="DB369" s="60">
        <f>Table2[[#This Row],[TOTAL Assistance Net of Recapture Penalties Through FY20]]+Table2[[#This Row],[TOTAL Assistance Net of Recapture Penalties FY20 and After]]</f>
        <v>119.4576</v>
      </c>
      <c r="DC369" s="60">
        <v>108.70610000000001</v>
      </c>
      <c r="DD369" s="60">
        <v>1827.2944</v>
      </c>
      <c r="DE369" s="60">
        <v>48.1492</v>
      </c>
      <c r="DF369" s="60">
        <f>Table2[[#This Row],[Company Direct Tax Revenue Before Assistance Through FY20]]+Table2[[#This Row],[Company Direct Tax Revenue Before Assistance FY20 and After]]</f>
        <v>1875.4436000000001</v>
      </c>
      <c r="DG369" s="60">
        <v>216.3801</v>
      </c>
      <c r="DH369" s="60">
        <v>3657.6783999999998</v>
      </c>
      <c r="DI369" s="60">
        <v>95.841300000000004</v>
      </c>
      <c r="DJ369" s="60">
        <f>Table2[[#This Row],[Indirect and Induced Tax Revenues FY20 and After]]+Table2[[#This Row],[Indirect and Induced Tax Revenues Through FY20]]</f>
        <v>3753.5196999999998</v>
      </c>
      <c r="DK369" s="60">
        <v>325.08620000000002</v>
      </c>
      <c r="DL369" s="60">
        <v>5484.9727999999996</v>
      </c>
      <c r="DM369" s="60">
        <v>143.9905</v>
      </c>
      <c r="DN369" s="60">
        <f>Table2[[#This Row],[TOTAL Tax Revenues Before Assistance FY20 and After]]+Table2[[#This Row],[TOTAL Tax Revenues Before Assistance Through FY20]]</f>
        <v>5628.9632999999994</v>
      </c>
      <c r="DO369" s="60">
        <v>321.86410000000001</v>
      </c>
      <c r="DP369" s="60">
        <v>5366.8941000000004</v>
      </c>
      <c r="DQ369" s="60">
        <v>142.61160000000001</v>
      </c>
      <c r="DR369" s="60">
        <f>Table2[[#This Row],[TOTAL Tax Revenues Net of Assistance Recapture and Penalty Through FY20]]+Table2[[#This Row],[TOTAL Tax Revenues Net of Assistance Recapture and Penalty FY20 and After]]</f>
        <v>5509.5057000000006</v>
      </c>
      <c r="DS369" s="60">
        <v>0</v>
      </c>
      <c r="DT369" s="60">
        <v>0</v>
      </c>
      <c r="DU369" s="60">
        <v>0</v>
      </c>
      <c r="DV369" s="60">
        <v>0</v>
      </c>
      <c r="DW369" s="74">
        <v>0</v>
      </c>
      <c r="DX369" s="74">
        <v>0</v>
      </c>
      <c r="DY369" s="74">
        <v>0</v>
      </c>
      <c r="DZ369" s="74">
        <v>47</v>
      </c>
      <c r="EA369" s="74">
        <v>0</v>
      </c>
      <c r="EB369" s="74">
        <v>0</v>
      </c>
      <c r="EC369" s="74">
        <v>0</v>
      </c>
      <c r="ED369" s="74">
        <v>47</v>
      </c>
      <c r="EE369" s="74">
        <v>0</v>
      </c>
      <c r="EF369" s="74">
        <v>0</v>
      </c>
      <c r="EG369" s="74">
        <v>0</v>
      </c>
      <c r="EH369" s="74">
        <v>100</v>
      </c>
      <c r="EI369" s="8">
        <f>Table2[[#This Row],[Total Industrial Employees FY20]]+Table2[[#This Row],[Total Restaurant Employees FY20]]+Table2[[#This Row],[Total Retail Employees FY20]]+Table2[[#This Row],[Total Other Employees FY20]]</f>
        <v>47</v>
      </c>
      <c r="EJ369" s="8">
        <f>Table2[[#This Row],[Number of Industrial Employees Earning More than Living Wage FY20]]+Table2[[#This Row],[Number of Restaurant Employees Earning More than Living Wage FY20]]+Table2[[#This Row],[Number of Retail Employees Earning More than Living Wage FY20]]+Table2[[#This Row],[Number of Other Employees Earning More than Living Wage FY20]]</f>
        <v>47</v>
      </c>
      <c r="EK369" s="72">
        <f>Table2[[#This Row],[Total Employees Earning More than Living Wage FY20]]/Table2[[#This Row],[Total Jobs FY20]]</f>
        <v>1</v>
      </c>
    </row>
    <row r="370" spans="1:141" x14ac:dyDescent="0.25">
      <c r="A370" s="9">
        <v>94081</v>
      </c>
      <c r="B370" s="11" t="s">
        <v>486</v>
      </c>
      <c r="C370" s="11" t="s">
        <v>938</v>
      </c>
      <c r="D370" s="11" t="s">
        <v>1043</v>
      </c>
      <c r="E370" s="15">
        <v>11</v>
      </c>
      <c r="F370" s="7">
        <v>5828</v>
      </c>
      <c r="G370" s="7">
        <v>3547</v>
      </c>
      <c r="H370" s="7">
        <v>1141667</v>
      </c>
      <c r="I370" s="7">
        <v>172822</v>
      </c>
      <c r="J370" s="7">
        <v>611110</v>
      </c>
      <c r="K370" s="11" t="s">
        <v>1368</v>
      </c>
      <c r="L370" s="11" t="s">
        <v>1500</v>
      </c>
      <c r="M370" s="11" t="s">
        <v>1501</v>
      </c>
      <c r="N370" s="18">
        <v>51800000</v>
      </c>
      <c r="O370" s="11" t="s">
        <v>1671</v>
      </c>
      <c r="P370" s="8">
        <v>26</v>
      </c>
      <c r="Q370" s="8">
        <v>34</v>
      </c>
      <c r="R370" s="8">
        <v>340</v>
      </c>
      <c r="S370" s="8">
        <v>1</v>
      </c>
      <c r="T370" s="8">
        <v>0</v>
      </c>
      <c r="U370" s="8">
        <v>401</v>
      </c>
      <c r="V370" s="8">
        <v>371</v>
      </c>
      <c r="W370" s="8">
        <v>0</v>
      </c>
      <c r="X370" s="8">
        <v>0</v>
      </c>
      <c r="Y370" s="8">
        <v>341</v>
      </c>
      <c r="Z370" s="8">
        <v>0</v>
      </c>
      <c r="AA370" s="19">
        <v>44</v>
      </c>
      <c r="AB370" s="8">
        <v>0</v>
      </c>
      <c r="AC370" s="8">
        <v>2</v>
      </c>
      <c r="AD370" s="8">
        <v>9</v>
      </c>
      <c r="AE370" s="8">
        <v>44</v>
      </c>
      <c r="AF370" s="8">
        <v>56.359102244389028</v>
      </c>
      <c r="AG370" s="8" t="s">
        <v>1686</v>
      </c>
      <c r="AH370" s="8" t="s">
        <v>1687</v>
      </c>
      <c r="AI370" s="60">
        <v>0</v>
      </c>
      <c r="AJ370" s="60">
        <v>0</v>
      </c>
      <c r="AK370" s="60">
        <v>0</v>
      </c>
      <c r="AL370" s="60">
        <f>Table2[[#This Row],[Company Direct Land Through FY20]]+Table2[[#This Row],[Company Direct Land FY20 and After]]</f>
        <v>0</v>
      </c>
      <c r="AM370" s="60">
        <v>0</v>
      </c>
      <c r="AN370" s="60">
        <v>0</v>
      </c>
      <c r="AO370" s="60">
        <v>0</v>
      </c>
      <c r="AP370" s="60">
        <f>Table2[[#This Row],[Company Direct Building Through FY20]]+Table2[[#This Row],[Company Direct Building FY20 and After]]</f>
        <v>0</v>
      </c>
      <c r="AQ370" s="60">
        <v>0</v>
      </c>
      <c r="AR370" s="60">
        <v>848.25</v>
      </c>
      <c r="AS370" s="60">
        <v>0</v>
      </c>
      <c r="AT370" s="60">
        <f>Table2[[#This Row],[Mortgage Recording Tax Through FY20]]+Table2[[#This Row],[Mortgage Recording Tax FY20 and After]]</f>
        <v>848.25</v>
      </c>
      <c r="AU370" s="60">
        <v>0</v>
      </c>
      <c r="AV370" s="60">
        <v>0</v>
      </c>
      <c r="AW370" s="60">
        <v>0</v>
      </c>
      <c r="AX370" s="60">
        <f>Table2[[#This Row],[Pilot Savings Through FY20]]+Table2[[#This Row],[Pilot Savings FY20 and After]]</f>
        <v>0</v>
      </c>
      <c r="AY370" s="60">
        <v>0</v>
      </c>
      <c r="AZ370" s="60">
        <v>848.25</v>
      </c>
      <c r="BA370" s="60">
        <v>0</v>
      </c>
      <c r="BB370" s="60">
        <f>Table2[[#This Row],[Mortgage Recording Tax Exemption Through FY20]]+Table2[[#This Row],[Indirect and Induced Land FY20]]</f>
        <v>996.94180000000006</v>
      </c>
      <c r="BC370" s="60">
        <v>148.6918</v>
      </c>
      <c r="BD370" s="60">
        <v>796.9375</v>
      </c>
      <c r="BE370" s="60">
        <v>2050.9585000000002</v>
      </c>
      <c r="BF370" s="60">
        <f>Table2[[#This Row],[Indirect and Induced Land Through FY20]]+Table2[[#This Row],[Indirect and Induced Land FY20 and After]]</f>
        <v>2847.8960000000002</v>
      </c>
      <c r="BG370" s="60">
        <v>527.18010000000004</v>
      </c>
      <c r="BH370" s="60">
        <v>2825.5054</v>
      </c>
      <c r="BI370" s="60">
        <v>7271.5780000000004</v>
      </c>
      <c r="BJ370" s="60">
        <f>Table2[[#This Row],[Indirect and Induced Building Through FY20]]+Table2[[#This Row],[Indirect and Induced Building FY20 and After]]</f>
        <v>10097.0834</v>
      </c>
      <c r="BK370" s="60">
        <v>675.87189999999998</v>
      </c>
      <c r="BL370" s="60">
        <v>3622.4429</v>
      </c>
      <c r="BM370" s="60">
        <v>9322.5365000000002</v>
      </c>
      <c r="BN370" s="60">
        <f>Table2[[#This Row],[TOTAL Real Property Related Taxes Through FY20]]+Table2[[#This Row],[TOTAL Real Property Related Taxes FY20 and After]]</f>
        <v>12944.9794</v>
      </c>
      <c r="BO370" s="60">
        <v>696.94600000000003</v>
      </c>
      <c r="BP370" s="60">
        <v>3796.1003999999998</v>
      </c>
      <c r="BQ370" s="60">
        <v>9613.2196000000004</v>
      </c>
      <c r="BR370" s="60">
        <f>Table2[[#This Row],[Company Direct Through FY20]]+Table2[[#This Row],[Company Direct FY20 and After]]</f>
        <v>13409.32</v>
      </c>
      <c r="BS370" s="60">
        <v>0</v>
      </c>
      <c r="BT370" s="60">
        <v>0</v>
      </c>
      <c r="BU370" s="60">
        <v>0</v>
      </c>
      <c r="BV370" s="60">
        <f>Table2[[#This Row],[Sales Tax Exemption Through FY20]]+Table2[[#This Row],[Sales Tax Exemption FY20 and After]]</f>
        <v>0</v>
      </c>
      <c r="BW370" s="60">
        <v>0</v>
      </c>
      <c r="BX370" s="60">
        <v>0</v>
      </c>
      <c r="BY370" s="60">
        <v>0</v>
      </c>
      <c r="BZ370" s="60">
        <f>Table2[[#This Row],[Energy Tax Savings Through FY20]]+Table2[[#This Row],[Energy Tax Savings FY20 and After]]</f>
        <v>0</v>
      </c>
      <c r="CA370" s="60">
        <v>26.2134</v>
      </c>
      <c r="CB370" s="60">
        <v>90.322199999999995</v>
      </c>
      <c r="CC370" s="60">
        <v>252.28720000000001</v>
      </c>
      <c r="CD370" s="60">
        <f>Table2[[#This Row],[Tax Exempt Bond Savings Through FY20]]+Table2[[#This Row],[Tax Exempt Bond Savings FY20 and After]]</f>
        <v>342.60939999999999</v>
      </c>
      <c r="CE370" s="60">
        <v>673.06640000000004</v>
      </c>
      <c r="CF370" s="60">
        <v>3925.5770000000002</v>
      </c>
      <c r="CG370" s="60">
        <v>9283.8374999999996</v>
      </c>
      <c r="CH370" s="60">
        <f>Table2[[#This Row],[Indirect and Induced Through FY20]]+Table2[[#This Row],[Indirect and Induced FY20 and After]]</f>
        <v>13209.414499999999</v>
      </c>
      <c r="CI370" s="60">
        <v>1343.799</v>
      </c>
      <c r="CJ370" s="60">
        <v>7631.3552</v>
      </c>
      <c r="CK370" s="60">
        <v>18644.769899999999</v>
      </c>
      <c r="CL370" s="60">
        <f>Table2[[#This Row],[TOTAL Income Consumption Use Taxes Through FY20]]+Table2[[#This Row],[TOTAL Income Consumption Use Taxes FY20 and After]]</f>
        <v>26276.125099999997</v>
      </c>
      <c r="CM370" s="60">
        <v>26.2134</v>
      </c>
      <c r="CN370" s="60">
        <v>938.57219999999995</v>
      </c>
      <c r="CO370" s="60">
        <v>252.28720000000001</v>
      </c>
      <c r="CP370" s="60">
        <f>Table2[[#This Row],[Assistance Provided Through FY20]]+Table2[[#This Row],[Assistance Provided FY20 and After]]</f>
        <v>1190.8594000000001</v>
      </c>
      <c r="CQ370" s="60">
        <v>0</v>
      </c>
      <c r="CR370" s="60">
        <v>0</v>
      </c>
      <c r="CS370" s="60">
        <v>0</v>
      </c>
      <c r="CT370" s="60">
        <f>Table2[[#This Row],[Recapture Cancellation Reduction Amount Through FY20]]+Table2[[#This Row],[Recapture Cancellation Reduction Amount FY20 and After]]</f>
        <v>0</v>
      </c>
      <c r="CU370" s="60">
        <v>0</v>
      </c>
      <c r="CV370" s="60">
        <v>0</v>
      </c>
      <c r="CW370" s="60">
        <v>0</v>
      </c>
      <c r="CX370" s="60">
        <f>Table2[[#This Row],[Penalty Paid Through FY20]]+Table2[[#This Row],[Penalty Paid FY20 and After]]</f>
        <v>0</v>
      </c>
      <c r="CY370" s="60">
        <v>26.2134</v>
      </c>
      <c r="CZ370" s="60">
        <v>938.57219999999995</v>
      </c>
      <c r="DA370" s="60">
        <v>252.28720000000001</v>
      </c>
      <c r="DB370" s="60">
        <f>Table2[[#This Row],[TOTAL Assistance Net of Recapture Penalties Through FY20]]+Table2[[#This Row],[TOTAL Assistance Net of Recapture Penalties FY20 and After]]</f>
        <v>1190.8594000000001</v>
      </c>
      <c r="DC370" s="60">
        <v>696.94600000000003</v>
      </c>
      <c r="DD370" s="60">
        <v>4644.3504000000003</v>
      </c>
      <c r="DE370" s="60">
        <v>9613.2196000000004</v>
      </c>
      <c r="DF370" s="60">
        <f>Table2[[#This Row],[Company Direct Tax Revenue Before Assistance Through FY20]]+Table2[[#This Row],[Company Direct Tax Revenue Before Assistance FY20 and After]]</f>
        <v>14257.57</v>
      </c>
      <c r="DG370" s="60">
        <v>1348.9383</v>
      </c>
      <c r="DH370" s="60">
        <v>7548.0199000000002</v>
      </c>
      <c r="DI370" s="60">
        <v>18606.374</v>
      </c>
      <c r="DJ370" s="60">
        <f>Table2[[#This Row],[Indirect and Induced Tax Revenues FY20 and After]]+Table2[[#This Row],[Indirect and Induced Tax Revenues Through FY20]]</f>
        <v>26154.393899999999</v>
      </c>
      <c r="DK370" s="60">
        <v>2045.8842999999999</v>
      </c>
      <c r="DL370" s="60">
        <v>12192.3703</v>
      </c>
      <c r="DM370" s="60">
        <v>28219.5936</v>
      </c>
      <c r="DN370" s="60">
        <f>Table2[[#This Row],[TOTAL Tax Revenues Before Assistance FY20 and After]]+Table2[[#This Row],[TOTAL Tax Revenues Before Assistance Through FY20]]</f>
        <v>40411.963900000002</v>
      </c>
      <c r="DO370" s="60">
        <v>2019.6709000000001</v>
      </c>
      <c r="DP370" s="60">
        <v>11253.7981</v>
      </c>
      <c r="DQ370" s="60">
        <v>27967.306400000001</v>
      </c>
      <c r="DR370" s="60">
        <f>Table2[[#This Row],[TOTAL Tax Revenues Net of Assistance Recapture and Penalty Through FY20]]+Table2[[#This Row],[TOTAL Tax Revenues Net of Assistance Recapture and Penalty FY20 and After]]</f>
        <v>39221.104500000001</v>
      </c>
      <c r="DS370" s="60">
        <v>0</v>
      </c>
      <c r="DT370" s="60">
        <v>0</v>
      </c>
      <c r="DU370" s="60">
        <v>0</v>
      </c>
      <c r="DV370" s="60">
        <v>0</v>
      </c>
      <c r="DW370" s="74">
        <v>0</v>
      </c>
      <c r="DX370" s="74">
        <v>0</v>
      </c>
      <c r="DY370" s="74">
        <v>0</v>
      </c>
      <c r="DZ370" s="74">
        <v>401</v>
      </c>
      <c r="EA370" s="74">
        <v>0</v>
      </c>
      <c r="EB370" s="74">
        <v>0</v>
      </c>
      <c r="EC370" s="74">
        <v>0</v>
      </c>
      <c r="ED370" s="74">
        <v>401</v>
      </c>
      <c r="EE370" s="74">
        <v>0</v>
      </c>
      <c r="EF370" s="74">
        <v>0</v>
      </c>
      <c r="EG370" s="74">
        <v>0</v>
      </c>
      <c r="EH370" s="74">
        <v>100</v>
      </c>
      <c r="EI370" s="8">
        <f>Table2[[#This Row],[Total Industrial Employees FY20]]+Table2[[#This Row],[Total Restaurant Employees FY20]]+Table2[[#This Row],[Total Retail Employees FY20]]+Table2[[#This Row],[Total Other Employees FY20]]</f>
        <v>401</v>
      </c>
      <c r="EJ370" s="8">
        <f>Table2[[#This Row],[Number of Industrial Employees Earning More than Living Wage FY20]]+Table2[[#This Row],[Number of Restaurant Employees Earning More than Living Wage FY20]]+Table2[[#This Row],[Number of Retail Employees Earning More than Living Wage FY20]]+Table2[[#This Row],[Number of Other Employees Earning More than Living Wage FY20]]</f>
        <v>401</v>
      </c>
      <c r="EK370" s="72">
        <f>Table2[[#This Row],[Total Employees Earning More than Living Wage FY20]]/Table2[[#This Row],[Total Jobs FY20]]</f>
        <v>1</v>
      </c>
    </row>
    <row r="371" spans="1:141" x14ac:dyDescent="0.25">
      <c r="A371" s="9">
        <v>94127</v>
      </c>
      <c r="B371" s="11" t="s">
        <v>531</v>
      </c>
      <c r="C371" s="11" t="s">
        <v>979</v>
      </c>
      <c r="D371" s="11" t="s">
        <v>1047</v>
      </c>
      <c r="E371" s="15">
        <v>51</v>
      </c>
      <c r="F371" s="7">
        <v>7067</v>
      </c>
      <c r="G371" s="7">
        <v>120</v>
      </c>
      <c r="H371" s="7">
        <v>58397</v>
      </c>
      <c r="I371" s="7">
        <v>23625</v>
      </c>
      <c r="J371" s="7">
        <v>541360</v>
      </c>
      <c r="K371" s="11" t="s">
        <v>1048</v>
      </c>
      <c r="L371" s="11" t="s">
        <v>1562</v>
      </c>
      <c r="M371" s="11" t="s">
        <v>1548</v>
      </c>
      <c r="N371" s="18">
        <v>4950000</v>
      </c>
      <c r="O371" s="11" t="s">
        <v>1658</v>
      </c>
      <c r="P371" s="8">
        <v>6</v>
      </c>
      <c r="Q371" s="8">
        <v>0</v>
      </c>
      <c r="R371" s="8">
        <v>54</v>
      </c>
      <c r="S371" s="8">
        <v>0</v>
      </c>
      <c r="T371" s="8">
        <v>0</v>
      </c>
      <c r="U371" s="8">
        <v>60</v>
      </c>
      <c r="V371" s="8">
        <v>57</v>
      </c>
      <c r="W371" s="8">
        <v>0</v>
      </c>
      <c r="X371" s="8">
        <v>0</v>
      </c>
      <c r="Y371" s="8">
        <v>34</v>
      </c>
      <c r="Z371" s="8">
        <v>10</v>
      </c>
      <c r="AA371" s="19">
        <v>0</v>
      </c>
      <c r="AB371" s="8">
        <v>0</v>
      </c>
      <c r="AC371" s="8">
        <v>0</v>
      </c>
      <c r="AD371" s="8">
        <v>0</v>
      </c>
      <c r="AE371" s="8">
        <v>0</v>
      </c>
      <c r="AF371" s="8">
        <v>66.666666666666657</v>
      </c>
      <c r="AG371" s="8" t="s">
        <v>1686</v>
      </c>
      <c r="AH371" s="8" t="s">
        <v>1687</v>
      </c>
      <c r="AI371" s="60">
        <v>76.290700000000001</v>
      </c>
      <c r="AJ371" s="60">
        <v>179.893</v>
      </c>
      <c r="AK371" s="60">
        <v>1049.3788999999999</v>
      </c>
      <c r="AL371" s="60">
        <f>Table2[[#This Row],[Company Direct Land Through FY20]]+Table2[[#This Row],[Company Direct Land FY20 and After]]</f>
        <v>1229.2719</v>
      </c>
      <c r="AM371" s="60">
        <v>141.68279999999999</v>
      </c>
      <c r="AN371" s="60">
        <v>247.49959999999999</v>
      </c>
      <c r="AO371" s="60">
        <v>1948.8479</v>
      </c>
      <c r="AP371" s="60">
        <f>Table2[[#This Row],[Company Direct Building Through FY20]]+Table2[[#This Row],[Company Direct Building FY20 and After]]</f>
        <v>2196.3474999999999</v>
      </c>
      <c r="AQ371" s="60">
        <v>0</v>
      </c>
      <c r="AR371" s="60">
        <v>54.75</v>
      </c>
      <c r="AS371" s="60">
        <v>0</v>
      </c>
      <c r="AT371" s="60">
        <f>Table2[[#This Row],[Mortgage Recording Tax Through FY20]]+Table2[[#This Row],[Mortgage Recording Tax FY20 and After]]</f>
        <v>54.75</v>
      </c>
      <c r="AU371" s="60">
        <v>130.9812</v>
      </c>
      <c r="AV371" s="60">
        <v>205.09100000000001</v>
      </c>
      <c r="AW371" s="60">
        <v>1801.6469999999999</v>
      </c>
      <c r="AX371" s="60">
        <f>Table2[[#This Row],[Pilot Savings Through FY20]]+Table2[[#This Row],[Pilot Savings FY20 and After]]</f>
        <v>2006.7379999999998</v>
      </c>
      <c r="AY371" s="60">
        <v>0</v>
      </c>
      <c r="AZ371" s="60">
        <v>54.75</v>
      </c>
      <c r="BA371" s="60">
        <v>0</v>
      </c>
      <c r="BB371" s="60">
        <f>Table2[[#This Row],[Mortgage Recording Tax Exemption Through FY20]]+Table2[[#This Row],[Indirect and Induced Land FY20]]</f>
        <v>110.35300000000001</v>
      </c>
      <c r="BC371" s="60">
        <v>55.603000000000002</v>
      </c>
      <c r="BD371" s="60">
        <v>154.5641</v>
      </c>
      <c r="BE371" s="60">
        <v>764.8202</v>
      </c>
      <c r="BF371" s="60">
        <f>Table2[[#This Row],[Indirect and Induced Land Through FY20]]+Table2[[#This Row],[Indirect and Induced Land FY20 and After]]</f>
        <v>919.38429999999994</v>
      </c>
      <c r="BG371" s="60">
        <v>197.13810000000001</v>
      </c>
      <c r="BH371" s="60">
        <v>548.00019999999995</v>
      </c>
      <c r="BI371" s="60">
        <v>2711.6349</v>
      </c>
      <c r="BJ371" s="60">
        <f>Table2[[#This Row],[Indirect and Induced Building Through FY20]]+Table2[[#This Row],[Indirect and Induced Building FY20 and After]]</f>
        <v>3259.6351</v>
      </c>
      <c r="BK371" s="60">
        <v>339.73340000000002</v>
      </c>
      <c r="BL371" s="60">
        <v>924.86590000000001</v>
      </c>
      <c r="BM371" s="60">
        <v>4673.0348999999997</v>
      </c>
      <c r="BN371" s="60">
        <f>Table2[[#This Row],[TOTAL Real Property Related Taxes Through FY20]]+Table2[[#This Row],[TOTAL Real Property Related Taxes FY20 and After]]</f>
        <v>5597.9007999999994</v>
      </c>
      <c r="BO371" s="60">
        <v>416.56420000000003</v>
      </c>
      <c r="BP371" s="60">
        <v>1217.9242999999999</v>
      </c>
      <c r="BQ371" s="60">
        <v>5729.8414000000002</v>
      </c>
      <c r="BR371" s="60">
        <f>Table2[[#This Row],[Company Direct Through FY20]]+Table2[[#This Row],[Company Direct FY20 and After]]</f>
        <v>6947.7656999999999</v>
      </c>
      <c r="BS371" s="60">
        <v>0</v>
      </c>
      <c r="BT371" s="60">
        <v>0</v>
      </c>
      <c r="BU371" s="60">
        <v>0</v>
      </c>
      <c r="BV371" s="60">
        <f>Table2[[#This Row],[Sales Tax Exemption Through FY20]]+Table2[[#This Row],[Sales Tax Exemption FY20 and After]]</f>
        <v>0</v>
      </c>
      <c r="BW371" s="60">
        <v>0</v>
      </c>
      <c r="BX371" s="60">
        <v>0</v>
      </c>
      <c r="BY371" s="60">
        <v>0</v>
      </c>
      <c r="BZ371" s="60">
        <f>Table2[[#This Row],[Energy Tax Savings Through FY20]]+Table2[[#This Row],[Energy Tax Savings FY20 and After]]</f>
        <v>0</v>
      </c>
      <c r="CA371" s="60">
        <v>0</v>
      </c>
      <c r="CB371" s="60">
        <v>0</v>
      </c>
      <c r="CC371" s="60">
        <v>0</v>
      </c>
      <c r="CD371" s="60">
        <f>Table2[[#This Row],[Tax Exempt Bond Savings Through FY20]]+Table2[[#This Row],[Tax Exempt Bond Savings FY20 and After]]</f>
        <v>0</v>
      </c>
      <c r="CE371" s="60">
        <v>275.24939999999998</v>
      </c>
      <c r="CF371" s="60">
        <v>808.57669999999996</v>
      </c>
      <c r="CG371" s="60">
        <v>3786.0554999999999</v>
      </c>
      <c r="CH371" s="60">
        <f>Table2[[#This Row],[Indirect and Induced Through FY20]]+Table2[[#This Row],[Indirect and Induced FY20 and After]]</f>
        <v>4594.6322</v>
      </c>
      <c r="CI371" s="60">
        <v>691.81359999999995</v>
      </c>
      <c r="CJ371" s="60">
        <v>2026.501</v>
      </c>
      <c r="CK371" s="60">
        <v>9515.8968999999997</v>
      </c>
      <c r="CL371" s="60">
        <f>Table2[[#This Row],[TOTAL Income Consumption Use Taxes Through FY20]]+Table2[[#This Row],[TOTAL Income Consumption Use Taxes FY20 and After]]</f>
        <v>11542.3979</v>
      </c>
      <c r="CM371" s="60">
        <v>130.9812</v>
      </c>
      <c r="CN371" s="60">
        <v>259.84100000000001</v>
      </c>
      <c r="CO371" s="60">
        <v>1801.6469999999999</v>
      </c>
      <c r="CP371" s="60">
        <f>Table2[[#This Row],[Assistance Provided Through FY20]]+Table2[[#This Row],[Assistance Provided FY20 and After]]</f>
        <v>2061.4879999999998</v>
      </c>
      <c r="CQ371" s="60">
        <v>0</v>
      </c>
      <c r="CR371" s="60">
        <v>0</v>
      </c>
      <c r="CS371" s="60">
        <v>0</v>
      </c>
      <c r="CT371" s="60">
        <f>Table2[[#This Row],[Recapture Cancellation Reduction Amount Through FY20]]+Table2[[#This Row],[Recapture Cancellation Reduction Amount FY20 and After]]</f>
        <v>0</v>
      </c>
      <c r="CU371" s="60">
        <v>0</v>
      </c>
      <c r="CV371" s="60">
        <v>0</v>
      </c>
      <c r="CW371" s="60">
        <v>0</v>
      </c>
      <c r="CX371" s="60">
        <f>Table2[[#This Row],[Penalty Paid Through FY20]]+Table2[[#This Row],[Penalty Paid FY20 and After]]</f>
        <v>0</v>
      </c>
      <c r="CY371" s="60">
        <v>130.9812</v>
      </c>
      <c r="CZ371" s="60">
        <v>259.84100000000001</v>
      </c>
      <c r="DA371" s="60">
        <v>1801.6469999999999</v>
      </c>
      <c r="DB371" s="60">
        <f>Table2[[#This Row],[TOTAL Assistance Net of Recapture Penalties Through FY20]]+Table2[[#This Row],[TOTAL Assistance Net of Recapture Penalties FY20 and After]]</f>
        <v>2061.4879999999998</v>
      </c>
      <c r="DC371" s="60">
        <v>634.53769999999997</v>
      </c>
      <c r="DD371" s="60">
        <v>1700.0669</v>
      </c>
      <c r="DE371" s="60">
        <v>8728.0681999999997</v>
      </c>
      <c r="DF371" s="60">
        <f>Table2[[#This Row],[Company Direct Tax Revenue Before Assistance Through FY20]]+Table2[[#This Row],[Company Direct Tax Revenue Before Assistance FY20 and After]]</f>
        <v>10428.1351</v>
      </c>
      <c r="DG371" s="60">
        <v>527.9905</v>
      </c>
      <c r="DH371" s="60">
        <v>1511.1410000000001</v>
      </c>
      <c r="DI371" s="60">
        <v>7262.5105999999996</v>
      </c>
      <c r="DJ371" s="60">
        <f>Table2[[#This Row],[Indirect and Induced Tax Revenues FY20 and After]]+Table2[[#This Row],[Indirect and Induced Tax Revenues Through FY20]]</f>
        <v>8773.6515999999992</v>
      </c>
      <c r="DK371" s="60">
        <v>1162.5282</v>
      </c>
      <c r="DL371" s="60">
        <v>3211.2078999999999</v>
      </c>
      <c r="DM371" s="60">
        <v>15990.578799999999</v>
      </c>
      <c r="DN371" s="60">
        <f>Table2[[#This Row],[TOTAL Tax Revenues Before Assistance FY20 and After]]+Table2[[#This Row],[TOTAL Tax Revenues Before Assistance Through FY20]]</f>
        <v>19201.786700000001</v>
      </c>
      <c r="DO371" s="60">
        <v>1031.547</v>
      </c>
      <c r="DP371" s="60">
        <v>2951.3669</v>
      </c>
      <c r="DQ371" s="60">
        <v>14188.9318</v>
      </c>
      <c r="DR371" s="60">
        <f>Table2[[#This Row],[TOTAL Tax Revenues Net of Assistance Recapture and Penalty Through FY20]]+Table2[[#This Row],[TOTAL Tax Revenues Net of Assistance Recapture and Penalty FY20 and After]]</f>
        <v>17140.298699999999</v>
      </c>
      <c r="DS371" s="60">
        <v>0</v>
      </c>
      <c r="DT371" s="60">
        <v>0</v>
      </c>
      <c r="DU371" s="60">
        <v>0</v>
      </c>
      <c r="DV371" s="60">
        <v>0</v>
      </c>
      <c r="DW371" s="74">
        <v>60</v>
      </c>
      <c r="DX371" s="74">
        <v>0</v>
      </c>
      <c r="DY371" s="74">
        <v>0</v>
      </c>
      <c r="DZ371" s="74">
        <v>0</v>
      </c>
      <c r="EA371" s="74">
        <v>60</v>
      </c>
      <c r="EB371" s="74">
        <v>0</v>
      </c>
      <c r="EC371" s="74">
        <v>0</v>
      </c>
      <c r="ED371" s="74">
        <v>0</v>
      </c>
      <c r="EE371" s="74">
        <v>100</v>
      </c>
      <c r="EF371" s="74">
        <v>0</v>
      </c>
      <c r="EG371" s="74">
        <v>0</v>
      </c>
      <c r="EH371" s="74">
        <v>0</v>
      </c>
      <c r="EI371" s="8">
        <f>Table2[[#This Row],[Total Industrial Employees FY20]]+Table2[[#This Row],[Total Restaurant Employees FY20]]+Table2[[#This Row],[Total Retail Employees FY20]]+Table2[[#This Row],[Total Other Employees FY20]]</f>
        <v>60</v>
      </c>
      <c r="EJ371" s="8">
        <f>Table2[[#This Row],[Number of Industrial Employees Earning More than Living Wage FY20]]+Table2[[#This Row],[Number of Restaurant Employees Earning More than Living Wage FY20]]+Table2[[#This Row],[Number of Retail Employees Earning More than Living Wage FY20]]+Table2[[#This Row],[Number of Other Employees Earning More than Living Wage FY20]]</f>
        <v>60</v>
      </c>
      <c r="EK371" s="72">
        <f>Table2[[#This Row],[Total Employees Earning More than Living Wage FY20]]/Table2[[#This Row],[Total Jobs FY20]]</f>
        <v>1</v>
      </c>
    </row>
    <row r="372" spans="1:141" x14ac:dyDescent="0.25">
      <c r="A372" s="9">
        <v>92589</v>
      </c>
      <c r="B372" s="11" t="s">
        <v>236</v>
      </c>
      <c r="C372" s="11" t="s">
        <v>690</v>
      </c>
      <c r="D372" s="11" t="s">
        <v>1045</v>
      </c>
      <c r="E372" s="15">
        <v>24</v>
      </c>
      <c r="F372" s="7">
        <v>9985</v>
      </c>
      <c r="G372" s="7">
        <v>20</v>
      </c>
      <c r="H372" s="7">
        <v>49225</v>
      </c>
      <c r="I372" s="7">
        <v>36290</v>
      </c>
      <c r="J372" s="7">
        <v>336399</v>
      </c>
      <c r="K372" s="11" t="s">
        <v>1056</v>
      </c>
      <c r="L372" s="11" t="s">
        <v>1172</v>
      </c>
      <c r="M372" s="11" t="s">
        <v>1139</v>
      </c>
      <c r="N372" s="18">
        <v>4200000</v>
      </c>
      <c r="O372" s="11" t="s">
        <v>1664</v>
      </c>
      <c r="P372" s="8">
        <v>1</v>
      </c>
      <c r="Q372" s="8">
        <v>0</v>
      </c>
      <c r="R372" s="8">
        <v>276</v>
      </c>
      <c r="S372" s="8">
        <v>0</v>
      </c>
      <c r="T372" s="8">
        <v>0</v>
      </c>
      <c r="U372" s="8">
        <v>277</v>
      </c>
      <c r="V372" s="8">
        <v>276</v>
      </c>
      <c r="W372" s="8">
        <v>0</v>
      </c>
      <c r="X372" s="8">
        <v>0</v>
      </c>
      <c r="Y372" s="8">
        <v>100</v>
      </c>
      <c r="Z372" s="8">
        <v>130</v>
      </c>
      <c r="AA372" s="19">
        <v>17</v>
      </c>
      <c r="AB372" s="8">
        <v>0</v>
      </c>
      <c r="AC372" s="8">
        <v>58</v>
      </c>
      <c r="AD372" s="8">
        <v>8</v>
      </c>
      <c r="AE372" s="8">
        <v>17</v>
      </c>
      <c r="AF372" s="8">
        <v>81.588447653429611</v>
      </c>
      <c r="AG372" s="8" t="s">
        <v>1686</v>
      </c>
      <c r="AH372" s="8" t="s">
        <v>1687</v>
      </c>
      <c r="AI372" s="60">
        <v>20.759399999999999</v>
      </c>
      <c r="AJ372" s="60">
        <v>401.46899999999999</v>
      </c>
      <c r="AK372" s="60">
        <v>36.307000000000002</v>
      </c>
      <c r="AL372" s="60">
        <f>Table2[[#This Row],[Company Direct Land Through FY20]]+Table2[[#This Row],[Company Direct Land FY20 and After]]</f>
        <v>437.77600000000001</v>
      </c>
      <c r="AM372" s="60">
        <v>178.31229999999999</v>
      </c>
      <c r="AN372" s="60">
        <v>1149.136</v>
      </c>
      <c r="AO372" s="60">
        <v>311.85919999999999</v>
      </c>
      <c r="AP372" s="60">
        <f>Table2[[#This Row],[Company Direct Building Through FY20]]+Table2[[#This Row],[Company Direct Building FY20 and After]]</f>
        <v>1460.9951999999998</v>
      </c>
      <c r="AQ372" s="60">
        <v>0</v>
      </c>
      <c r="AR372" s="60">
        <v>73.688999999999993</v>
      </c>
      <c r="AS372" s="60">
        <v>0</v>
      </c>
      <c r="AT372" s="60">
        <f>Table2[[#This Row],[Mortgage Recording Tax Through FY20]]+Table2[[#This Row],[Mortgage Recording Tax FY20 and After]]</f>
        <v>73.688999999999993</v>
      </c>
      <c r="AU372" s="60">
        <v>177.00710000000001</v>
      </c>
      <c r="AV372" s="60">
        <v>1019.1454</v>
      </c>
      <c r="AW372" s="60">
        <v>309.57639999999998</v>
      </c>
      <c r="AX372" s="60">
        <f>Table2[[#This Row],[Pilot Savings Through FY20]]+Table2[[#This Row],[Pilot Savings FY20 and After]]</f>
        <v>1328.7218</v>
      </c>
      <c r="AY372" s="60">
        <v>0</v>
      </c>
      <c r="AZ372" s="60">
        <v>73.688999999999993</v>
      </c>
      <c r="BA372" s="60">
        <v>0</v>
      </c>
      <c r="BB372" s="60">
        <f>Table2[[#This Row],[Mortgage Recording Tax Exemption Through FY20]]+Table2[[#This Row],[Indirect and Induced Land FY20]]</f>
        <v>355.40570000000002</v>
      </c>
      <c r="BC372" s="60">
        <v>281.7167</v>
      </c>
      <c r="BD372" s="60">
        <v>1829.0884000000001</v>
      </c>
      <c r="BE372" s="60">
        <v>492.70850000000002</v>
      </c>
      <c r="BF372" s="60">
        <f>Table2[[#This Row],[Indirect and Induced Land Through FY20]]+Table2[[#This Row],[Indirect and Induced Land FY20 and After]]</f>
        <v>2321.7969000000003</v>
      </c>
      <c r="BG372" s="60">
        <v>998.81370000000004</v>
      </c>
      <c r="BH372" s="60">
        <v>6484.9503000000004</v>
      </c>
      <c r="BI372" s="60">
        <v>1746.875</v>
      </c>
      <c r="BJ372" s="60">
        <f>Table2[[#This Row],[Indirect and Induced Building Through FY20]]+Table2[[#This Row],[Indirect and Induced Building FY20 and After]]</f>
        <v>8231.8253000000004</v>
      </c>
      <c r="BK372" s="60">
        <v>1302.595</v>
      </c>
      <c r="BL372" s="60">
        <v>8845.4982999999993</v>
      </c>
      <c r="BM372" s="60">
        <v>2278.1732999999999</v>
      </c>
      <c r="BN372" s="60">
        <f>Table2[[#This Row],[TOTAL Real Property Related Taxes Through FY20]]+Table2[[#This Row],[TOTAL Real Property Related Taxes FY20 and After]]</f>
        <v>11123.6716</v>
      </c>
      <c r="BO372" s="60">
        <v>4093.5014000000001</v>
      </c>
      <c r="BP372" s="60">
        <v>26709.732100000001</v>
      </c>
      <c r="BQ372" s="60">
        <v>7159.3284000000003</v>
      </c>
      <c r="BR372" s="60">
        <f>Table2[[#This Row],[Company Direct Through FY20]]+Table2[[#This Row],[Company Direct FY20 and After]]</f>
        <v>33869.0605</v>
      </c>
      <c r="BS372" s="60">
        <v>0</v>
      </c>
      <c r="BT372" s="60">
        <v>41.779899999999998</v>
      </c>
      <c r="BU372" s="60">
        <v>0</v>
      </c>
      <c r="BV372" s="60">
        <f>Table2[[#This Row],[Sales Tax Exemption Through FY20]]+Table2[[#This Row],[Sales Tax Exemption FY20 and After]]</f>
        <v>41.779899999999998</v>
      </c>
      <c r="BW372" s="60">
        <v>0</v>
      </c>
      <c r="BX372" s="60">
        <v>11.532500000000001</v>
      </c>
      <c r="BY372" s="60">
        <v>0</v>
      </c>
      <c r="BZ372" s="60">
        <f>Table2[[#This Row],[Energy Tax Savings Through FY20]]+Table2[[#This Row],[Energy Tax Savings FY20 and After]]</f>
        <v>11.532500000000001</v>
      </c>
      <c r="CA372" s="60">
        <v>0.79090000000000005</v>
      </c>
      <c r="CB372" s="60">
        <v>29.2117</v>
      </c>
      <c r="CC372" s="60">
        <v>1.1973</v>
      </c>
      <c r="CD372" s="60">
        <f>Table2[[#This Row],[Tax Exempt Bond Savings Through FY20]]+Table2[[#This Row],[Tax Exempt Bond Savings FY20 and After]]</f>
        <v>30.408999999999999</v>
      </c>
      <c r="CE372" s="60">
        <v>1275.2148999999999</v>
      </c>
      <c r="CF372" s="60">
        <v>10449.3894</v>
      </c>
      <c r="CG372" s="60">
        <v>2230.2869999999998</v>
      </c>
      <c r="CH372" s="60">
        <f>Table2[[#This Row],[Indirect and Induced Through FY20]]+Table2[[#This Row],[Indirect and Induced FY20 and After]]</f>
        <v>12679.6764</v>
      </c>
      <c r="CI372" s="60">
        <v>5367.9254000000001</v>
      </c>
      <c r="CJ372" s="60">
        <v>37076.597399999999</v>
      </c>
      <c r="CK372" s="60">
        <v>9388.4181000000008</v>
      </c>
      <c r="CL372" s="60">
        <f>Table2[[#This Row],[TOTAL Income Consumption Use Taxes Through FY20]]+Table2[[#This Row],[TOTAL Income Consumption Use Taxes FY20 and After]]</f>
        <v>46465.015500000001</v>
      </c>
      <c r="CM372" s="60">
        <v>177.798</v>
      </c>
      <c r="CN372" s="60">
        <v>1175.3585</v>
      </c>
      <c r="CO372" s="60">
        <v>310.77370000000002</v>
      </c>
      <c r="CP372" s="60">
        <f>Table2[[#This Row],[Assistance Provided Through FY20]]+Table2[[#This Row],[Assistance Provided FY20 and After]]</f>
        <v>1486.1322</v>
      </c>
      <c r="CQ372" s="60">
        <v>0</v>
      </c>
      <c r="CR372" s="60">
        <v>0</v>
      </c>
      <c r="CS372" s="60">
        <v>0</v>
      </c>
      <c r="CT372" s="60">
        <f>Table2[[#This Row],[Recapture Cancellation Reduction Amount Through FY20]]+Table2[[#This Row],[Recapture Cancellation Reduction Amount FY20 and After]]</f>
        <v>0</v>
      </c>
      <c r="CU372" s="60">
        <v>0</v>
      </c>
      <c r="CV372" s="60">
        <v>0</v>
      </c>
      <c r="CW372" s="60">
        <v>0</v>
      </c>
      <c r="CX372" s="60">
        <f>Table2[[#This Row],[Penalty Paid Through FY20]]+Table2[[#This Row],[Penalty Paid FY20 and After]]</f>
        <v>0</v>
      </c>
      <c r="CY372" s="60">
        <v>177.798</v>
      </c>
      <c r="CZ372" s="60">
        <v>1175.3585</v>
      </c>
      <c r="DA372" s="60">
        <v>310.77370000000002</v>
      </c>
      <c r="DB372" s="60">
        <f>Table2[[#This Row],[TOTAL Assistance Net of Recapture Penalties Through FY20]]+Table2[[#This Row],[TOTAL Assistance Net of Recapture Penalties FY20 and After]]</f>
        <v>1486.1322</v>
      </c>
      <c r="DC372" s="60">
        <v>4292.5730999999996</v>
      </c>
      <c r="DD372" s="60">
        <v>28334.026099999999</v>
      </c>
      <c r="DE372" s="60">
        <v>7507.4946</v>
      </c>
      <c r="DF372" s="60">
        <f>Table2[[#This Row],[Company Direct Tax Revenue Before Assistance Through FY20]]+Table2[[#This Row],[Company Direct Tax Revenue Before Assistance FY20 and After]]</f>
        <v>35841.520700000001</v>
      </c>
      <c r="DG372" s="60">
        <v>2555.7453</v>
      </c>
      <c r="DH372" s="60">
        <v>18763.428100000001</v>
      </c>
      <c r="DI372" s="60">
        <v>4469.8705</v>
      </c>
      <c r="DJ372" s="60">
        <f>Table2[[#This Row],[Indirect and Induced Tax Revenues FY20 and After]]+Table2[[#This Row],[Indirect and Induced Tax Revenues Through FY20]]</f>
        <v>23233.298600000002</v>
      </c>
      <c r="DK372" s="60">
        <v>6848.3184000000001</v>
      </c>
      <c r="DL372" s="60">
        <v>47097.4542</v>
      </c>
      <c r="DM372" s="60">
        <v>11977.365100000001</v>
      </c>
      <c r="DN372" s="60">
        <f>Table2[[#This Row],[TOTAL Tax Revenues Before Assistance FY20 and After]]+Table2[[#This Row],[TOTAL Tax Revenues Before Assistance Through FY20]]</f>
        <v>59074.819300000003</v>
      </c>
      <c r="DO372" s="60">
        <v>6670.5204000000003</v>
      </c>
      <c r="DP372" s="60">
        <v>45922.095699999998</v>
      </c>
      <c r="DQ372" s="60">
        <v>11666.591399999999</v>
      </c>
      <c r="DR372" s="60">
        <f>Table2[[#This Row],[TOTAL Tax Revenues Net of Assistance Recapture and Penalty Through FY20]]+Table2[[#This Row],[TOTAL Tax Revenues Net of Assistance Recapture and Penalty FY20 and After]]</f>
        <v>57588.687099999996</v>
      </c>
      <c r="DS372" s="60">
        <v>0</v>
      </c>
      <c r="DT372" s="60">
        <v>0</v>
      </c>
      <c r="DU372" s="60">
        <v>0</v>
      </c>
      <c r="DV372" s="60">
        <v>0</v>
      </c>
      <c r="DW372" s="74">
        <v>277</v>
      </c>
      <c r="DX372" s="74">
        <v>0</v>
      </c>
      <c r="DY372" s="74">
        <v>0</v>
      </c>
      <c r="DZ372" s="74">
        <v>0</v>
      </c>
      <c r="EA372" s="74">
        <v>277</v>
      </c>
      <c r="EB372" s="74">
        <v>0</v>
      </c>
      <c r="EC372" s="74">
        <v>0</v>
      </c>
      <c r="ED372" s="74">
        <v>0</v>
      </c>
      <c r="EE372" s="74">
        <v>100</v>
      </c>
      <c r="EF372" s="74">
        <v>0</v>
      </c>
      <c r="EG372" s="74">
        <v>0</v>
      </c>
      <c r="EH372" s="74">
        <v>0</v>
      </c>
      <c r="EI372" s="8">
        <f>Table2[[#This Row],[Total Industrial Employees FY20]]+Table2[[#This Row],[Total Restaurant Employees FY20]]+Table2[[#This Row],[Total Retail Employees FY20]]+Table2[[#This Row],[Total Other Employees FY20]]</f>
        <v>277</v>
      </c>
      <c r="EJ372" s="8">
        <f>Table2[[#This Row],[Number of Industrial Employees Earning More than Living Wage FY20]]+Table2[[#This Row],[Number of Restaurant Employees Earning More than Living Wage FY20]]+Table2[[#This Row],[Number of Retail Employees Earning More than Living Wage FY20]]+Table2[[#This Row],[Number of Other Employees Earning More than Living Wage FY20]]</f>
        <v>277</v>
      </c>
      <c r="EK372" s="72">
        <f>Table2[[#This Row],[Total Employees Earning More than Living Wage FY20]]/Table2[[#This Row],[Total Jobs FY20]]</f>
        <v>1</v>
      </c>
    </row>
    <row r="373" spans="1:141" x14ac:dyDescent="0.25">
      <c r="A373" s="9">
        <v>93940</v>
      </c>
      <c r="B373" s="11" t="s">
        <v>372</v>
      </c>
      <c r="C373" s="11" t="s">
        <v>825</v>
      </c>
      <c r="D373" s="11" t="s">
        <v>1046</v>
      </c>
      <c r="E373" s="15">
        <v>7</v>
      </c>
      <c r="F373" s="7">
        <v>2136</v>
      </c>
      <c r="G373" s="7">
        <v>245</v>
      </c>
      <c r="H373" s="7">
        <v>195350</v>
      </c>
      <c r="I373" s="7">
        <v>527604</v>
      </c>
      <c r="J373" s="7">
        <v>812930</v>
      </c>
      <c r="K373" s="11" t="s">
        <v>1097</v>
      </c>
      <c r="L373" s="11" t="s">
        <v>1340</v>
      </c>
      <c r="M373" s="11" t="s">
        <v>1341</v>
      </c>
      <c r="N373" s="18">
        <v>24660000</v>
      </c>
      <c r="O373" s="11" t="s">
        <v>1671</v>
      </c>
      <c r="P373" s="8">
        <v>0</v>
      </c>
      <c r="Q373" s="8">
        <v>0</v>
      </c>
      <c r="R373" s="8">
        <v>2</v>
      </c>
      <c r="S373" s="8">
        <v>0</v>
      </c>
      <c r="T373" s="8">
        <v>31</v>
      </c>
      <c r="U373" s="8">
        <v>33</v>
      </c>
      <c r="V373" s="8">
        <v>33</v>
      </c>
      <c r="W373" s="8">
        <v>0</v>
      </c>
      <c r="X373" s="8">
        <v>0</v>
      </c>
      <c r="Y373" s="8">
        <v>0</v>
      </c>
      <c r="Z373" s="8">
        <v>0</v>
      </c>
      <c r="AA373" s="19">
        <v>0</v>
      </c>
      <c r="AB373" s="8">
        <v>0</v>
      </c>
      <c r="AC373" s="8">
        <v>0</v>
      </c>
      <c r="AD373" s="8">
        <v>0</v>
      </c>
      <c r="AE373" s="8">
        <v>0</v>
      </c>
      <c r="AF373" s="8">
        <v>72.727272727272734</v>
      </c>
      <c r="AG373" s="8" t="s">
        <v>1686</v>
      </c>
      <c r="AH373" s="8" t="s">
        <v>1686</v>
      </c>
      <c r="AI373" s="60">
        <v>0</v>
      </c>
      <c r="AJ373" s="60">
        <v>0</v>
      </c>
      <c r="AK373" s="60">
        <v>0</v>
      </c>
      <c r="AL373" s="60">
        <f>Table2[[#This Row],[Company Direct Land Through FY20]]+Table2[[#This Row],[Company Direct Land FY20 and After]]</f>
        <v>0</v>
      </c>
      <c r="AM373" s="60">
        <v>0</v>
      </c>
      <c r="AN373" s="60">
        <v>0</v>
      </c>
      <c r="AO373" s="60">
        <v>0</v>
      </c>
      <c r="AP373" s="60">
        <f>Table2[[#This Row],[Company Direct Building Through FY20]]+Table2[[#This Row],[Company Direct Building FY20 and After]]</f>
        <v>0</v>
      </c>
      <c r="AQ373" s="60">
        <v>0</v>
      </c>
      <c r="AR373" s="60">
        <v>408.76420000000002</v>
      </c>
      <c r="AS373" s="60">
        <v>0</v>
      </c>
      <c r="AT373" s="60">
        <f>Table2[[#This Row],[Mortgage Recording Tax Through FY20]]+Table2[[#This Row],[Mortgage Recording Tax FY20 and After]]</f>
        <v>408.76420000000002</v>
      </c>
      <c r="AU373" s="60">
        <v>0</v>
      </c>
      <c r="AV373" s="60">
        <v>0</v>
      </c>
      <c r="AW373" s="60">
        <v>0</v>
      </c>
      <c r="AX373" s="60">
        <f>Table2[[#This Row],[Pilot Savings Through FY20]]+Table2[[#This Row],[Pilot Savings FY20 and After]]</f>
        <v>0</v>
      </c>
      <c r="AY373" s="60">
        <v>0</v>
      </c>
      <c r="AZ373" s="60">
        <v>408.76420000000002</v>
      </c>
      <c r="BA373" s="60">
        <v>0</v>
      </c>
      <c r="BB373" s="60">
        <f>Table2[[#This Row],[Mortgage Recording Tax Exemption Through FY20]]+Table2[[#This Row],[Indirect and Induced Land FY20]]</f>
        <v>425.51440000000002</v>
      </c>
      <c r="BC373" s="60">
        <v>16.7502</v>
      </c>
      <c r="BD373" s="60">
        <v>129.7457</v>
      </c>
      <c r="BE373" s="60">
        <v>112.12479999999999</v>
      </c>
      <c r="BF373" s="60">
        <f>Table2[[#This Row],[Indirect and Induced Land Through FY20]]+Table2[[#This Row],[Indirect and Induced Land FY20 and After]]</f>
        <v>241.87049999999999</v>
      </c>
      <c r="BG373" s="60">
        <v>59.387</v>
      </c>
      <c r="BH373" s="60">
        <v>460.00689999999997</v>
      </c>
      <c r="BI373" s="60">
        <v>397.53149999999999</v>
      </c>
      <c r="BJ373" s="60">
        <f>Table2[[#This Row],[Indirect and Induced Building Through FY20]]+Table2[[#This Row],[Indirect and Induced Building FY20 and After]]</f>
        <v>857.53839999999991</v>
      </c>
      <c r="BK373" s="60">
        <v>76.137200000000007</v>
      </c>
      <c r="BL373" s="60">
        <v>589.75260000000003</v>
      </c>
      <c r="BM373" s="60">
        <v>509.65629999999999</v>
      </c>
      <c r="BN373" s="60">
        <f>Table2[[#This Row],[TOTAL Real Property Related Taxes Through FY20]]+Table2[[#This Row],[TOTAL Real Property Related Taxes FY20 and After]]</f>
        <v>1099.4088999999999</v>
      </c>
      <c r="BO373" s="60">
        <v>65.559799999999996</v>
      </c>
      <c r="BP373" s="60">
        <v>520.90060000000005</v>
      </c>
      <c r="BQ373" s="60">
        <v>438.85210000000001</v>
      </c>
      <c r="BR373" s="60">
        <f>Table2[[#This Row],[Company Direct Through FY20]]+Table2[[#This Row],[Company Direct FY20 and After]]</f>
        <v>959.7527</v>
      </c>
      <c r="BS373" s="60">
        <v>0</v>
      </c>
      <c r="BT373" s="60">
        <v>0</v>
      </c>
      <c r="BU373" s="60">
        <v>0</v>
      </c>
      <c r="BV373" s="60">
        <f>Table2[[#This Row],[Sales Tax Exemption Through FY20]]+Table2[[#This Row],[Sales Tax Exemption FY20 and After]]</f>
        <v>0</v>
      </c>
      <c r="BW373" s="60">
        <v>0</v>
      </c>
      <c r="BX373" s="60">
        <v>0</v>
      </c>
      <c r="BY373" s="60">
        <v>0</v>
      </c>
      <c r="BZ373" s="60">
        <f>Table2[[#This Row],[Energy Tax Savings Through FY20]]+Table2[[#This Row],[Energy Tax Savings FY20 and After]]</f>
        <v>0</v>
      </c>
      <c r="CA373" s="60">
        <v>15.430999999999999</v>
      </c>
      <c r="CB373" s="60">
        <v>122.55289999999999</v>
      </c>
      <c r="CC373" s="60">
        <v>82.893299999999996</v>
      </c>
      <c r="CD373" s="60">
        <f>Table2[[#This Row],[Tax Exempt Bond Savings Through FY20]]+Table2[[#This Row],[Tax Exempt Bond Savings FY20 and After]]</f>
        <v>205.44619999999998</v>
      </c>
      <c r="CE373" s="60">
        <v>67.884200000000007</v>
      </c>
      <c r="CF373" s="60">
        <v>601.4855</v>
      </c>
      <c r="CG373" s="60">
        <v>454.41120000000001</v>
      </c>
      <c r="CH373" s="60">
        <f>Table2[[#This Row],[Indirect and Induced Through FY20]]+Table2[[#This Row],[Indirect and Induced FY20 and After]]</f>
        <v>1055.8967</v>
      </c>
      <c r="CI373" s="60">
        <v>118.01300000000001</v>
      </c>
      <c r="CJ373" s="60">
        <v>999.83320000000003</v>
      </c>
      <c r="CK373" s="60">
        <v>810.37</v>
      </c>
      <c r="CL373" s="60">
        <f>Table2[[#This Row],[TOTAL Income Consumption Use Taxes Through FY20]]+Table2[[#This Row],[TOTAL Income Consumption Use Taxes FY20 and After]]</f>
        <v>1810.2031999999999</v>
      </c>
      <c r="CM373" s="60">
        <v>15.430999999999999</v>
      </c>
      <c r="CN373" s="60">
        <v>531.31709999999998</v>
      </c>
      <c r="CO373" s="60">
        <v>82.893299999999996</v>
      </c>
      <c r="CP373" s="60">
        <f>Table2[[#This Row],[Assistance Provided Through FY20]]+Table2[[#This Row],[Assistance Provided FY20 and After]]</f>
        <v>614.21039999999994</v>
      </c>
      <c r="CQ373" s="60">
        <v>0</v>
      </c>
      <c r="CR373" s="60">
        <v>0</v>
      </c>
      <c r="CS373" s="60">
        <v>0</v>
      </c>
      <c r="CT373" s="60">
        <f>Table2[[#This Row],[Recapture Cancellation Reduction Amount Through FY20]]+Table2[[#This Row],[Recapture Cancellation Reduction Amount FY20 and After]]</f>
        <v>0</v>
      </c>
      <c r="CU373" s="60">
        <v>0</v>
      </c>
      <c r="CV373" s="60">
        <v>0</v>
      </c>
      <c r="CW373" s="60">
        <v>0</v>
      </c>
      <c r="CX373" s="60">
        <f>Table2[[#This Row],[Penalty Paid Through FY20]]+Table2[[#This Row],[Penalty Paid FY20 and After]]</f>
        <v>0</v>
      </c>
      <c r="CY373" s="60">
        <v>15.430999999999999</v>
      </c>
      <c r="CZ373" s="60">
        <v>531.31709999999998</v>
      </c>
      <c r="DA373" s="60">
        <v>82.893299999999996</v>
      </c>
      <c r="DB373" s="60">
        <f>Table2[[#This Row],[TOTAL Assistance Net of Recapture Penalties Through FY20]]+Table2[[#This Row],[TOTAL Assistance Net of Recapture Penalties FY20 and After]]</f>
        <v>614.21039999999994</v>
      </c>
      <c r="DC373" s="60">
        <v>65.559799999999996</v>
      </c>
      <c r="DD373" s="60">
        <v>929.66480000000001</v>
      </c>
      <c r="DE373" s="60">
        <v>438.85210000000001</v>
      </c>
      <c r="DF373" s="60">
        <f>Table2[[#This Row],[Company Direct Tax Revenue Before Assistance Through FY20]]+Table2[[#This Row],[Company Direct Tax Revenue Before Assistance FY20 and After]]</f>
        <v>1368.5169000000001</v>
      </c>
      <c r="DG373" s="60">
        <v>144.0214</v>
      </c>
      <c r="DH373" s="60">
        <v>1191.2381</v>
      </c>
      <c r="DI373" s="60">
        <v>964.0675</v>
      </c>
      <c r="DJ373" s="60">
        <f>Table2[[#This Row],[Indirect and Induced Tax Revenues FY20 and After]]+Table2[[#This Row],[Indirect and Induced Tax Revenues Through FY20]]</f>
        <v>2155.3056000000001</v>
      </c>
      <c r="DK373" s="60">
        <v>209.5812</v>
      </c>
      <c r="DL373" s="60">
        <v>2120.9029</v>
      </c>
      <c r="DM373" s="60">
        <v>1402.9195999999999</v>
      </c>
      <c r="DN373" s="60">
        <f>Table2[[#This Row],[TOTAL Tax Revenues Before Assistance FY20 and After]]+Table2[[#This Row],[TOTAL Tax Revenues Before Assistance Through FY20]]</f>
        <v>3523.8225000000002</v>
      </c>
      <c r="DO373" s="60">
        <v>194.15020000000001</v>
      </c>
      <c r="DP373" s="60">
        <v>1589.5858000000001</v>
      </c>
      <c r="DQ373" s="60">
        <v>1320.0263</v>
      </c>
      <c r="DR373" s="60">
        <f>Table2[[#This Row],[TOTAL Tax Revenues Net of Assistance Recapture and Penalty Through FY20]]+Table2[[#This Row],[TOTAL Tax Revenues Net of Assistance Recapture and Penalty FY20 and After]]</f>
        <v>2909.6121000000003</v>
      </c>
      <c r="DS373" s="60">
        <v>0</v>
      </c>
      <c r="DT373" s="60">
        <v>0</v>
      </c>
      <c r="DU373" s="60">
        <v>0</v>
      </c>
      <c r="DV373" s="60">
        <v>0</v>
      </c>
      <c r="DW373" s="74">
        <v>0</v>
      </c>
      <c r="DX373" s="74">
        <v>0</v>
      </c>
      <c r="DY373" s="74">
        <v>33</v>
      </c>
      <c r="DZ373" s="74">
        <v>0</v>
      </c>
      <c r="EA373" s="74">
        <v>0</v>
      </c>
      <c r="EB373" s="74">
        <v>0</v>
      </c>
      <c r="EC373" s="74">
        <v>33</v>
      </c>
      <c r="ED373" s="74">
        <v>0</v>
      </c>
      <c r="EE373" s="74">
        <v>0</v>
      </c>
      <c r="EF373" s="74">
        <v>0</v>
      </c>
      <c r="EG373" s="74">
        <v>100</v>
      </c>
      <c r="EH373" s="74">
        <v>0</v>
      </c>
      <c r="EI373" s="8">
        <f>Table2[[#This Row],[Total Industrial Employees FY20]]+Table2[[#This Row],[Total Restaurant Employees FY20]]+Table2[[#This Row],[Total Retail Employees FY20]]+Table2[[#This Row],[Total Other Employees FY20]]</f>
        <v>33</v>
      </c>
      <c r="EJ373" s="8">
        <f>Table2[[#This Row],[Number of Industrial Employees Earning More than Living Wage FY20]]+Table2[[#This Row],[Number of Restaurant Employees Earning More than Living Wage FY20]]+Table2[[#This Row],[Number of Retail Employees Earning More than Living Wage FY20]]+Table2[[#This Row],[Number of Other Employees Earning More than Living Wage FY20]]</f>
        <v>33</v>
      </c>
      <c r="EK373" s="72">
        <f>Table2[[#This Row],[Total Employees Earning More than Living Wage FY20]]/Table2[[#This Row],[Total Jobs FY20]]</f>
        <v>1</v>
      </c>
    </row>
    <row r="374" spans="1:141" x14ac:dyDescent="0.25">
      <c r="A374" s="9">
        <v>93382</v>
      </c>
      <c r="B374" s="11" t="s">
        <v>348</v>
      </c>
      <c r="C374" s="11" t="s">
        <v>801</v>
      </c>
      <c r="D374" s="11" t="s">
        <v>1045</v>
      </c>
      <c r="E374" s="15">
        <v>27</v>
      </c>
      <c r="F374" s="7">
        <v>10352</v>
      </c>
      <c r="G374" s="7">
        <v>125</v>
      </c>
      <c r="H374" s="7">
        <v>50950</v>
      </c>
      <c r="I374" s="7">
        <v>38000</v>
      </c>
      <c r="J374" s="7">
        <v>562920</v>
      </c>
      <c r="K374" s="11" t="s">
        <v>1048</v>
      </c>
      <c r="L374" s="11" t="s">
        <v>1313</v>
      </c>
      <c r="M374" s="11" t="s">
        <v>1311</v>
      </c>
      <c r="N374" s="18">
        <v>6975000</v>
      </c>
      <c r="O374" s="11" t="s">
        <v>1658</v>
      </c>
      <c r="P374" s="8">
        <v>0</v>
      </c>
      <c r="Q374" s="8">
        <v>0</v>
      </c>
      <c r="R374" s="8">
        <v>15</v>
      </c>
      <c r="S374" s="8">
        <v>0</v>
      </c>
      <c r="T374" s="8">
        <v>0</v>
      </c>
      <c r="U374" s="8">
        <v>15</v>
      </c>
      <c r="V374" s="8">
        <v>15</v>
      </c>
      <c r="W374" s="8">
        <v>0</v>
      </c>
      <c r="X374" s="8">
        <v>0</v>
      </c>
      <c r="Y374" s="8">
        <v>0</v>
      </c>
      <c r="Z374" s="8">
        <v>25</v>
      </c>
      <c r="AA374" s="19">
        <v>0</v>
      </c>
      <c r="AB374" s="8">
        <v>0</v>
      </c>
      <c r="AC374" s="8">
        <v>0</v>
      </c>
      <c r="AD374" s="8">
        <v>0</v>
      </c>
      <c r="AE374" s="8">
        <v>0</v>
      </c>
      <c r="AF374" s="8">
        <v>100</v>
      </c>
      <c r="AG374" s="8" t="s">
        <v>1686</v>
      </c>
      <c r="AH374" s="8" t="s">
        <v>1687</v>
      </c>
      <c r="AI374" s="60">
        <v>43.0229</v>
      </c>
      <c r="AJ374" s="60">
        <v>439.6866</v>
      </c>
      <c r="AK374" s="60">
        <v>302.61880000000002</v>
      </c>
      <c r="AL374" s="60">
        <f>Table2[[#This Row],[Company Direct Land Through FY20]]+Table2[[#This Row],[Company Direct Land FY20 and After]]</f>
        <v>742.30539999999996</v>
      </c>
      <c r="AM374" s="60">
        <v>83.9345</v>
      </c>
      <c r="AN374" s="60">
        <v>536.57090000000005</v>
      </c>
      <c r="AO374" s="60">
        <v>590.38649999999996</v>
      </c>
      <c r="AP374" s="60">
        <f>Table2[[#This Row],[Company Direct Building Through FY20]]+Table2[[#This Row],[Company Direct Building FY20 and After]]</f>
        <v>1126.9574</v>
      </c>
      <c r="AQ374" s="60">
        <v>0</v>
      </c>
      <c r="AR374" s="60">
        <v>80.388000000000005</v>
      </c>
      <c r="AS374" s="60">
        <v>0</v>
      </c>
      <c r="AT374" s="60">
        <f>Table2[[#This Row],[Mortgage Recording Tax Through FY20]]+Table2[[#This Row],[Mortgage Recording Tax FY20 and After]]</f>
        <v>80.388000000000005</v>
      </c>
      <c r="AU374" s="60">
        <v>94.386499999999998</v>
      </c>
      <c r="AV374" s="60">
        <v>417.38</v>
      </c>
      <c r="AW374" s="60">
        <v>663.90560000000005</v>
      </c>
      <c r="AX374" s="60">
        <f>Table2[[#This Row],[Pilot Savings Through FY20]]+Table2[[#This Row],[Pilot Savings FY20 and After]]</f>
        <v>1081.2856000000002</v>
      </c>
      <c r="AY374" s="60">
        <v>0</v>
      </c>
      <c r="AZ374" s="60">
        <v>80.388000000000005</v>
      </c>
      <c r="BA374" s="60">
        <v>0</v>
      </c>
      <c r="BB374" s="60">
        <f>Table2[[#This Row],[Mortgage Recording Tax Exemption Through FY20]]+Table2[[#This Row],[Indirect and Induced Land FY20]]</f>
        <v>93.922300000000007</v>
      </c>
      <c r="BC374" s="60">
        <v>13.5343</v>
      </c>
      <c r="BD374" s="60">
        <v>113.9975</v>
      </c>
      <c r="BE374" s="60">
        <v>95.199100000000001</v>
      </c>
      <c r="BF374" s="60">
        <f>Table2[[#This Row],[Indirect and Induced Land Through FY20]]+Table2[[#This Row],[Indirect and Induced Land FY20 and After]]</f>
        <v>209.19659999999999</v>
      </c>
      <c r="BG374" s="60">
        <v>47.985399999999998</v>
      </c>
      <c r="BH374" s="60">
        <v>404.17329999999998</v>
      </c>
      <c r="BI374" s="60">
        <v>337.52510000000001</v>
      </c>
      <c r="BJ374" s="60">
        <f>Table2[[#This Row],[Indirect and Induced Building Through FY20]]+Table2[[#This Row],[Indirect and Induced Building FY20 and After]]</f>
        <v>741.69839999999999</v>
      </c>
      <c r="BK374" s="60">
        <v>94.090599999999995</v>
      </c>
      <c r="BL374" s="60">
        <v>1077.0482999999999</v>
      </c>
      <c r="BM374" s="60">
        <v>661.82389999999998</v>
      </c>
      <c r="BN374" s="60">
        <f>Table2[[#This Row],[TOTAL Real Property Related Taxes Through FY20]]+Table2[[#This Row],[TOTAL Real Property Related Taxes FY20 and After]]</f>
        <v>1738.8721999999998</v>
      </c>
      <c r="BO374" s="60">
        <v>121.3145</v>
      </c>
      <c r="BP374" s="60">
        <v>972.49590000000001</v>
      </c>
      <c r="BQ374" s="60">
        <v>853.31320000000005</v>
      </c>
      <c r="BR374" s="60">
        <f>Table2[[#This Row],[Company Direct Through FY20]]+Table2[[#This Row],[Company Direct FY20 and After]]</f>
        <v>1825.8090999999999</v>
      </c>
      <c r="BS374" s="60">
        <v>0</v>
      </c>
      <c r="BT374" s="60">
        <v>0</v>
      </c>
      <c r="BU374" s="60">
        <v>0</v>
      </c>
      <c r="BV374" s="60">
        <f>Table2[[#This Row],[Sales Tax Exemption Through FY20]]+Table2[[#This Row],[Sales Tax Exemption FY20 and After]]</f>
        <v>0</v>
      </c>
      <c r="BW374" s="60">
        <v>0</v>
      </c>
      <c r="BX374" s="60">
        <v>0</v>
      </c>
      <c r="BY374" s="60">
        <v>0</v>
      </c>
      <c r="BZ374" s="60">
        <f>Table2[[#This Row],[Energy Tax Savings Through FY20]]+Table2[[#This Row],[Energy Tax Savings FY20 and After]]</f>
        <v>0</v>
      </c>
      <c r="CA374" s="60">
        <v>0</v>
      </c>
      <c r="CB374" s="60">
        <v>0</v>
      </c>
      <c r="CC374" s="60">
        <v>0</v>
      </c>
      <c r="CD374" s="60">
        <f>Table2[[#This Row],[Tax Exempt Bond Savings Through FY20]]+Table2[[#This Row],[Tax Exempt Bond Savings FY20 and After]]</f>
        <v>0</v>
      </c>
      <c r="CE374" s="60">
        <v>61.264400000000002</v>
      </c>
      <c r="CF374" s="60">
        <v>604.08389999999997</v>
      </c>
      <c r="CG374" s="60">
        <v>430.92790000000002</v>
      </c>
      <c r="CH374" s="60">
        <f>Table2[[#This Row],[Indirect and Induced Through FY20]]+Table2[[#This Row],[Indirect and Induced FY20 and After]]</f>
        <v>1035.0118</v>
      </c>
      <c r="CI374" s="60">
        <v>182.5789</v>
      </c>
      <c r="CJ374" s="60">
        <v>1576.5798</v>
      </c>
      <c r="CK374" s="60">
        <v>1284.2411</v>
      </c>
      <c r="CL374" s="60">
        <f>Table2[[#This Row],[TOTAL Income Consumption Use Taxes Through FY20]]+Table2[[#This Row],[TOTAL Income Consumption Use Taxes FY20 and After]]</f>
        <v>2860.8208999999997</v>
      </c>
      <c r="CM374" s="60">
        <v>94.386499999999998</v>
      </c>
      <c r="CN374" s="60">
        <v>497.76799999999997</v>
      </c>
      <c r="CO374" s="60">
        <v>663.90560000000005</v>
      </c>
      <c r="CP374" s="60">
        <f>Table2[[#This Row],[Assistance Provided Through FY20]]+Table2[[#This Row],[Assistance Provided FY20 and After]]</f>
        <v>1161.6736000000001</v>
      </c>
      <c r="CQ374" s="60">
        <v>0</v>
      </c>
      <c r="CR374" s="60">
        <v>0</v>
      </c>
      <c r="CS374" s="60">
        <v>0</v>
      </c>
      <c r="CT374" s="60">
        <f>Table2[[#This Row],[Recapture Cancellation Reduction Amount Through FY20]]+Table2[[#This Row],[Recapture Cancellation Reduction Amount FY20 and After]]</f>
        <v>0</v>
      </c>
      <c r="CU374" s="60">
        <v>0</v>
      </c>
      <c r="CV374" s="60">
        <v>0</v>
      </c>
      <c r="CW374" s="60">
        <v>0</v>
      </c>
      <c r="CX374" s="60">
        <f>Table2[[#This Row],[Penalty Paid Through FY20]]+Table2[[#This Row],[Penalty Paid FY20 and After]]</f>
        <v>0</v>
      </c>
      <c r="CY374" s="60">
        <v>94.386499999999998</v>
      </c>
      <c r="CZ374" s="60">
        <v>497.76799999999997</v>
      </c>
      <c r="DA374" s="60">
        <v>663.90560000000005</v>
      </c>
      <c r="DB374" s="60">
        <f>Table2[[#This Row],[TOTAL Assistance Net of Recapture Penalties Through FY20]]+Table2[[#This Row],[TOTAL Assistance Net of Recapture Penalties FY20 and After]]</f>
        <v>1161.6736000000001</v>
      </c>
      <c r="DC374" s="60">
        <v>248.27189999999999</v>
      </c>
      <c r="DD374" s="60">
        <v>2029.1414</v>
      </c>
      <c r="DE374" s="60">
        <v>1746.3185000000001</v>
      </c>
      <c r="DF374" s="60">
        <f>Table2[[#This Row],[Company Direct Tax Revenue Before Assistance Through FY20]]+Table2[[#This Row],[Company Direct Tax Revenue Before Assistance FY20 and After]]</f>
        <v>3775.4598999999998</v>
      </c>
      <c r="DG374" s="60">
        <v>122.7841</v>
      </c>
      <c r="DH374" s="60">
        <v>1122.2547</v>
      </c>
      <c r="DI374" s="60">
        <v>863.65210000000002</v>
      </c>
      <c r="DJ374" s="60">
        <f>Table2[[#This Row],[Indirect and Induced Tax Revenues FY20 and After]]+Table2[[#This Row],[Indirect and Induced Tax Revenues Through FY20]]</f>
        <v>1985.9068</v>
      </c>
      <c r="DK374" s="60">
        <v>371.05599999999998</v>
      </c>
      <c r="DL374" s="60">
        <v>3151.3960999999999</v>
      </c>
      <c r="DM374" s="60">
        <v>2609.9706000000001</v>
      </c>
      <c r="DN374" s="60">
        <f>Table2[[#This Row],[TOTAL Tax Revenues Before Assistance FY20 and After]]+Table2[[#This Row],[TOTAL Tax Revenues Before Assistance Through FY20]]</f>
        <v>5761.3667000000005</v>
      </c>
      <c r="DO374" s="60">
        <v>276.66950000000003</v>
      </c>
      <c r="DP374" s="60">
        <v>2653.6280999999999</v>
      </c>
      <c r="DQ374" s="60">
        <v>1946.0650000000001</v>
      </c>
      <c r="DR374" s="60">
        <f>Table2[[#This Row],[TOTAL Tax Revenues Net of Assistance Recapture and Penalty Through FY20]]+Table2[[#This Row],[TOTAL Tax Revenues Net of Assistance Recapture and Penalty FY20 and After]]</f>
        <v>4599.6931000000004</v>
      </c>
      <c r="DS374" s="60">
        <v>0</v>
      </c>
      <c r="DT374" s="60">
        <v>0</v>
      </c>
      <c r="DU374" s="60">
        <v>0</v>
      </c>
      <c r="DV374" s="60">
        <v>0</v>
      </c>
      <c r="DW374" s="74">
        <v>0</v>
      </c>
      <c r="DX374" s="74">
        <v>0</v>
      </c>
      <c r="DY374" s="74">
        <v>0</v>
      </c>
      <c r="DZ374" s="74">
        <v>15</v>
      </c>
      <c r="EA374" s="74">
        <v>0</v>
      </c>
      <c r="EB374" s="74">
        <v>0</v>
      </c>
      <c r="EC374" s="74">
        <v>0</v>
      </c>
      <c r="ED374" s="74">
        <v>15</v>
      </c>
      <c r="EE374" s="74">
        <v>0</v>
      </c>
      <c r="EF374" s="74">
        <v>0</v>
      </c>
      <c r="EG374" s="74">
        <v>0</v>
      </c>
      <c r="EH374" s="74">
        <v>100</v>
      </c>
      <c r="EI374" s="8">
        <f>Table2[[#This Row],[Total Industrial Employees FY20]]+Table2[[#This Row],[Total Restaurant Employees FY20]]+Table2[[#This Row],[Total Retail Employees FY20]]+Table2[[#This Row],[Total Other Employees FY20]]</f>
        <v>15</v>
      </c>
      <c r="EJ374" s="8">
        <f>Table2[[#This Row],[Number of Industrial Employees Earning More than Living Wage FY20]]+Table2[[#This Row],[Number of Restaurant Employees Earning More than Living Wage FY20]]+Table2[[#This Row],[Number of Retail Employees Earning More than Living Wage FY20]]+Table2[[#This Row],[Number of Other Employees Earning More than Living Wage FY20]]</f>
        <v>15</v>
      </c>
      <c r="EK374" s="72">
        <f>Table2[[#This Row],[Total Employees Earning More than Living Wage FY20]]/Table2[[#This Row],[Total Jobs FY20]]</f>
        <v>1</v>
      </c>
    </row>
    <row r="375" spans="1:141" x14ac:dyDescent="0.25">
      <c r="A375" s="9">
        <v>92955</v>
      </c>
      <c r="B375" s="11" t="s">
        <v>270</v>
      </c>
      <c r="C375" s="11" t="s">
        <v>724</v>
      </c>
      <c r="D375" s="11" t="s">
        <v>1047</v>
      </c>
      <c r="E375" s="15">
        <v>50</v>
      </c>
      <c r="F375" s="7">
        <v>1780</v>
      </c>
      <c r="G375" s="7">
        <v>150</v>
      </c>
      <c r="H375" s="7">
        <v>216972</v>
      </c>
      <c r="I375" s="7">
        <v>3900</v>
      </c>
      <c r="J375" s="7">
        <v>237110</v>
      </c>
      <c r="K375" s="11" t="s">
        <v>1048</v>
      </c>
      <c r="L375" s="11" t="s">
        <v>1211</v>
      </c>
      <c r="M375" s="11" t="s">
        <v>1161</v>
      </c>
      <c r="N375" s="18">
        <v>1295000</v>
      </c>
      <c r="O375" s="11" t="s">
        <v>1662</v>
      </c>
      <c r="P375" s="8">
        <v>1</v>
      </c>
      <c r="Q375" s="8">
        <v>0</v>
      </c>
      <c r="R375" s="8">
        <v>51</v>
      </c>
      <c r="S375" s="8">
        <v>0</v>
      </c>
      <c r="T375" s="8">
        <v>0</v>
      </c>
      <c r="U375" s="8">
        <v>52</v>
      </c>
      <c r="V375" s="8">
        <v>51</v>
      </c>
      <c r="W375" s="8">
        <v>0</v>
      </c>
      <c r="X375" s="8">
        <v>0</v>
      </c>
      <c r="Y375" s="8">
        <v>0</v>
      </c>
      <c r="Z375" s="8">
        <v>12</v>
      </c>
      <c r="AA375" s="19">
        <v>0</v>
      </c>
      <c r="AB375" s="8">
        <v>0</v>
      </c>
      <c r="AC375" s="8">
        <v>0</v>
      </c>
      <c r="AD375" s="8">
        <v>0</v>
      </c>
      <c r="AE375" s="8">
        <v>0</v>
      </c>
      <c r="AF375" s="8">
        <v>82.692307692307693</v>
      </c>
      <c r="AG375" s="8" t="s">
        <v>1686</v>
      </c>
      <c r="AH375" s="8" t="s">
        <v>1687</v>
      </c>
      <c r="AI375" s="60">
        <v>77.2363</v>
      </c>
      <c r="AJ375" s="60">
        <v>1512.5515</v>
      </c>
      <c r="AK375" s="60">
        <v>203.39330000000001</v>
      </c>
      <c r="AL375" s="60">
        <f>Table2[[#This Row],[Company Direct Land Through FY20]]+Table2[[#This Row],[Company Direct Land FY20 and After]]</f>
        <v>1715.9448</v>
      </c>
      <c r="AM375" s="60">
        <v>8.0617000000000001</v>
      </c>
      <c r="AN375" s="60">
        <v>159.39429999999999</v>
      </c>
      <c r="AO375" s="60">
        <v>21.229600000000001</v>
      </c>
      <c r="AP375" s="60">
        <f>Table2[[#This Row],[Company Direct Building Through FY20]]+Table2[[#This Row],[Company Direct Building FY20 and After]]</f>
        <v>180.62389999999999</v>
      </c>
      <c r="AQ375" s="60">
        <v>0</v>
      </c>
      <c r="AR375" s="60">
        <v>0</v>
      </c>
      <c r="AS375" s="60">
        <v>0</v>
      </c>
      <c r="AT375" s="60">
        <f>Table2[[#This Row],[Mortgage Recording Tax Through FY20]]+Table2[[#This Row],[Mortgage Recording Tax FY20 and After]]</f>
        <v>0</v>
      </c>
      <c r="AU375" s="60">
        <v>76.155299999999997</v>
      </c>
      <c r="AV375" s="60">
        <v>581.44330000000002</v>
      </c>
      <c r="AW375" s="60">
        <v>200.5463</v>
      </c>
      <c r="AX375" s="60">
        <f>Table2[[#This Row],[Pilot Savings Through FY20]]+Table2[[#This Row],[Pilot Savings FY20 and After]]</f>
        <v>781.9896</v>
      </c>
      <c r="AY375" s="60">
        <v>0</v>
      </c>
      <c r="AZ375" s="60">
        <v>0</v>
      </c>
      <c r="BA375" s="60">
        <v>0</v>
      </c>
      <c r="BB375" s="60">
        <f>Table2[[#This Row],[Mortgage Recording Tax Exemption Through FY20]]+Table2[[#This Row],[Indirect and Induced Land FY20]]</f>
        <v>30.016300000000001</v>
      </c>
      <c r="BC375" s="60">
        <v>30.016300000000001</v>
      </c>
      <c r="BD375" s="60">
        <v>129.56649999999999</v>
      </c>
      <c r="BE375" s="60">
        <v>79.044600000000003</v>
      </c>
      <c r="BF375" s="60">
        <f>Table2[[#This Row],[Indirect and Induced Land Through FY20]]+Table2[[#This Row],[Indirect and Induced Land FY20 and After]]</f>
        <v>208.61109999999999</v>
      </c>
      <c r="BG375" s="60">
        <v>106.4216</v>
      </c>
      <c r="BH375" s="60">
        <v>459.37150000000003</v>
      </c>
      <c r="BI375" s="60">
        <v>280.24950000000001</v>
      </c>
      <c r="BJ375" s="60">
        <f>Table2[[#This Row],[Indirect and Induced Building Through FY20]]+Table2[[#This Row],[Indirect and Induced Building FY20 and After]]</f>
        <v>739.62100000000009</v>
      </c>
      <c r="BK375" s="60">
        <v>145.5806</v>
      </c>
      <c r="BL375" s="60">
        <v>1679.4404999999999</v>
      </c>
      <c r="BM375" s="60">
        <v>383.3707</v>
      </c>
      <c r="BN375" s="60">
        <f>Table2[[#This Row],[TOTAL Real Property Related Taxes Through FY20]]+Table2[[#This Row],[TOTAL Real Property Related Taxes FY20 and After]]</f>
        <v>2062.8112000000001</v>
      </c>
      <c r="BO375" s="60">
        <v>338.95330000000001</v>
      </c>
      <c r="BP375" s="60">
        <v>1613.0074999999999</v>
      </c>
      <c r="BQ375" s="60">
        <v>892.59580000000005</v>
      </c>
      <c r="BR375" s="60">
        <f>Table2[[#This Row],[Company Direct Through FY20]]+Table2[[#This Row],[Company Direct FY20 and After]]</f>
        <v>2505.6032999999998</v>
      </c>
      <c r="BS375" s="60">
        <v>0</v>
      </c>
      <c r="BT375" s="60">
        <v>0</v>
      </c>
      <c r="BU375" s="60">
        <v>0</v>
      </c>
      <c r="BV375" s="60">
        <f>Table2[[#This Row],[Sales Tax Exemption Through FY20]]+Table2[[#This Row],[Sales Tax Exemption FY20 and After]]</f>
        <v>0</v>
      </c>
      <c r="BW375" s="60">
        <v>0</v>
      </c>
      <c r="BX375" s="60">
        <v>0</v>
      </c>
      <c r="BY375" s="60">
        <v>0</v>
      </c>
      <c r="BZ375" s="60">
        <f>Table2[[#This Row],[Energy Tax Savings Through FY20]]+Table2[[#This Row],[Energy Tax Savings FY20 and After]]</f>
        <v>0</v>
      </c>
      <c r="CA375" s="60">
        <v>0</v>
      </c>
      <c r="CB375" s="60">
        <v>0</v>
      </c>
      <c r="CC375" s="60">
        <v>0</v>
      </c>
      <c r="CD375" s="60">
        <f>Table2[[#This Row],[Tax Exempt Bond Savings Through FY20]]+Table2[[#This Row],[Tax Exempt Bond Savings FY20 and After]]</f>
        <v>0</v>
      </c>
      <c r="CE375" s="60">
        <v>148.58860000000001</v>
      </c>
      <c r="CF375" s="60">
        <v>774.27279999999996</v>
      </c>
      <c r="CG375" s="60">
        <v>391.29149999999998</v>
      </c>
      <c r="CH375" s="60">
        <f>Table2[[#This Row],[Indirect and Induced Through FY20]]+Table2[[#This Row],[Indirect and Induced FY20 and After]]</f>
        <v>1165.5643</v>
      </c>
      <c r="CI375" s="60">
        <v>487.5419</v>
      </c>
      <c r="CJ375" s="60">
        <v>2387.2802999999999</v>
      </c>
      <c r="CK375" s="60">
        <v>1283.8873000000001</v>
      </c>
      <c r="CL375" s="60">
        <f>Table2[[#This Row],[TOTAL Income Consumption Use Taxes Through FY20]]+Table2[[#This Row],[TOTAL Income Consumption Use Taxes FY20 and After]]</f>
        <v>3671.1675999999998</v>
      </c>
      <c r="CM375" s="60">
        <v>76.155299999999997</v>
      </c>
      <c r="CN375" s="60">
        <v>581.44330000000002</v>
      </c>
      <c r="CO375" s="60">
        <v>200.5463</v>
      </c>
      <c r="CP375" s="60">
        <f>Table2[[#This Row],[Assistance Provided Through FY20]]+Table2[[#This Row],[Assistance Provided FY20 and After]]</f>
        <v>781.9896</v>
      </c>
      <c r="CQ375" s="60">
        <v>0</v>
      </c>
      <c r="CR375" s="60">
        <v>0</v>
      </c>
      <c r="CS375" s="60">
        <v>0</v>
      </c>
      <c r="CT375" s="60">
        <f>Table2[[#This Row],[Recapture Cancellation Reduction Amount Through FY20]]+Table2[[#This Row],[Recapture Cancellation Reduction Amount FY20 and After]]</f>
        <v>0</v>
      </c>
      <c r="CU375" s="60">
        <v>0</v>
      </c>
      <c r="CV375" s="60">
        <v>0</v>
      </c>
      <c r="CW375" s="60">
        <v>0</v>
      </c>
      <c r="CX375" s="60">
        <f>Table2[[#This Row],[Penalty Paid Through FY20]]+Table2[[#This Row],[Penalty Paid FY20 and After]]</f>
        <v>0</v>
      </c>
      <c r="CY375" s="60">
        <v>76.155299999999997</v>
      </c>
      <c r="CZ375" s="60">
        <v>581.44330000000002</v>
      </c>
      <c r="DA375" s="60">
        <v>200.5463</v>
      </c>
      <c r="DB375" s="60">
        <f>Table2[[#This Row],[TOTAL Assistance Net of Recapture Penalties Through FY20]]+Table2[[#This Row],[TOTAL Assistance Net of Recapture Penalties FY20 and After]]</f>
        <v>781.9896</v>
      </c>
      <c r="DC375" s="60">
        <v>424.25130000000001</v>
      </c>
      <c r="DD375" s="60">
        <v>3284.9533000000001</v>
      </c>
      <c r="DE375" s="60">
        <v>1117.2186999999999</v>
      </c>
      <c r="DF375" s="60">
        <f>Table2[[#This Row],[Company Direct Tax Revenue Before Assistance Through FY20]]+Table2[[#This Row],[Company Direct Tax Revenue Before Assistance FY20 and After]]</f>
        <v>4402.1720000000005</v>
      </c>
      <c r="DG375" s="60">
        <v>285.0265</v>
      </c>
      <c r="DH375" s="60">
        <v>1363.2108000000001</v>
      </c>
      <c r="DI375" s="60">
        <v>750.5856</v>
      </c>
      <c r="DJ375" s="60">
        <f>Table2[[#This Row],[Indirect and Induced Tax Revenues FY20 and After]]+Table2[[#This Row],[Indirect and Induced Tax Revenues Through FY20]]</f>
        <v>2113.7964000000002</v>
      </c>
      <c r="DK375" s="60">
        <v>709.27779999999996</v>
      </c>
      <c r="DL375" s="60">
        <v>4648.1641</v>
      </c>
      <c r="DM375" s="60">
        <v>1867.8043</v>
      </c>
      <c r="DN375" s="60">
        <f>Table2[[#This Row],[TOTAL Tax Revenues Before Assistance FY20 and After]]+Table2[[#This Row],[TOTAL Tax Revenues Before Assistance Through FY20]]</f>
        <v>6515.9683999999997</v>
      </c>
      <c r="DO375" s="60">
        <v>633.12249999999995</v>
      </c>
      <c r="DP375" s="60">
        <v>4066.7208000000001</v>
      </c>
      <c r="DQ375" s="60">
        <v>1667.258</v>
      </c>
      <c r="DR375" s="60">
        <f>Table2[[#This Row],[TOTAL Tax Revenues Net of Assistance Recapture and Penalty Through FY20]]+Table2[[#This Row],[TOTAL Tax Revenues Net of Assistance Recapture and Penalty FY20 and After]]</f>
        <v>5733.9787999999999</v>
      </c>
      <c r="DS375" s="60">
        <v>0</v>
      </c>
      <c r="DT375" s="60">
        <v>0</v>
      </c>
      <c r="DU375" s="60">
        <v>0</v>
      </c>
      <c r="DV375" s="60">
        <v>0</v>
      </c>
      <c r="DW375" s="74">
        <v>45</v>
      </c>
      <c r="DX375" s="74">
        <v>0</v>
      </c>
      <c r="DY375" s="74">
        <v>0</v>
      </c>
      <c r="DZ375" s="74">
        <v>7</v>
      </c>
      <c r="EA375" s="74">
        <v>45</v>
      </c>
      <c r="EB375" s="74">
        <v>0</v>
      </c>
      <c r="EC375" s="74">
        <v>0</v>
      </c>
      <c r="ED375" s="74">
        <v>7</v>
      </c>
      <c r="EE375" s="74">
        <v>100</v>
      </c>
      <c r="EF375" s="74">
        <v>0</v>
      </c>
      <c r="EG375" s="74">
        <v>0</v>
      </c>
      <c r="EH375" s="74">
        <v>100</v>
      </c>
      <c r="EI375" s="8">
        <f>Table2[[#This Row],[Total Industrial Employees FY20]]+Table2[[#This Row],[Total Restaurant Employees FY20]]+Table2[[#This Row],[Total Retail Employees FY20]]+Table2[[#This Row],[Total Other Employees FY20]]</f>
        <v>52</v>
      </c>
      <c r="EJ375" s="8">
        <f>Table2[[#This Row],[Number of Industrial Employees Earning More than Living Wage FY20]]+Table2[[#This Row],[Number of Restaurant Employees Earning More than Living Wage FY20]]+Table2[[#This Row],[Number of Retail Employees Earning More than Living Wage FY20]]+Table2[[#This Row],[Number of Other Employees Earning More than Living Wage FY20]]</f>
        <v>52</v>
      </c>
      <c r="EK375" s="72">
        <f>Table2[[#This Row],[Total Employees Earning More than Living Wage FY20]]/Table2[[#This Row],[Total Jobs FY20]]</f>
        <v>1</v>
      </c>
    </row>
    <row r="376" spans="1:141" x14ac:dyDescent="0.25">
      <c r="A376" s="9">
        <v>93349</v>
      </c>
      <c r="B376" s="11" t="s">
        <v>329</v>
      </c>
      <c r="C376" s="11" t="s">
        <v>782</v>
      </c>
      <c r="D376" s="11" t="s">
        <v>1045</v>
      </c>
      <c r="E376" s="15">
        <v>22</v>
      </c>
      <c r="F376" s="7">
        <v>755</v>
      </c>
      <c r="G376" s="7">
        <v>19</v>
      </c>
      <c r="H376" s="7">
        <v>46706</v>
      </c>
      <c r="I376" s="7">
        <v>78068</v>
      </c>
      <c r="J376" s="7">
        <v>488991</v>
      </c>
      <c r="K376" s="11" t="s">
        <v>1048</v>
      </c>
      <c r="L376" s="11" t="s">
        <v>1290</v>
      </c>
      <c r="M376" s="11" t="s">
        <v>1278</v>
      </c>
      <c r="N376" s="18">
        <v>11100000</v>
      </c>
      <c r="O376" s="11" t="s">
        <v>1662</v>
      </c>
      <c r="P376" s="8">
        <v>0</v>
      </c>
      <c r="Q376" s="8">
        <v>0</v>
      </c>
      <c r="R376" s="8">
        <v>23</v>
      </c>
      <c r="S376" s="8">
        <v>0</v>
      </c>
      <c r="T376" s="8">
        <v>0</v>
      </c>
      <c r="U376" s="8">
        <v>23</v>
      </c>
      <c r="V376" s="8">
        <v>23</v>
      </c>
      <c r="W376" s="8">
        <v>0</v>
      </c>
      <c r="X376" s="8">
        <v>0</v>
      </c>
      <c r="Y376" s="8">
        <v>0</v>
      </c>
      <c r="Z376" s="8">
        <v>15</v>
      </c>
      <c r="AA376" s="19">
        <v>0</v>
      </c>
      <c r="AB376" s="8">
        <v>0</v>
      </c>
      <c r="AC376" s="8">
        <v>0</v>
      </c>
      <c r="AD376" s="8">
        <v>0</v>
      </c>
      <c r="AE376" s="8">
        <v>0</v>
      </c>
      <c r="AF376" s="8">
        <v>73.91304347826086</v>
      </c>
      <c r="AG376" s="8" t="s">
        <v>1686</v>
      </c>
      <c r="AH376" s="8" t="s">
        <v>1687</v>
      </c>
      <c r="AI376" s="60">
        <v>72.618499999999997</v>
      </c>
      <c r="AJ376" s="60">
        <v>548.15419999999995</v>
      </c>
      <c r="AK376" s="60">
        <v>431.08839999999998</v>
      </c>
      <c r="AL376" s="60">
        <f>Table2[[#This Row],[Company Direct Land Through FY20]]+Table2[[#This Row],[Company Direct Land FY20 and After]]</f>
        <v>979.24259999999992</v>
      </c>
      <c r="AM376" s="60">
        <v>252.05510000000001</v>
      </c>
      <c r="AN376" s="60">
        <v>1340.4263000000001</v>
      </c>
      <c r="AO376" s="60">
        <v>1496.2861</v>
      </c>
      <c r="AP376" s="60">
        <f>Table2[[#This Row],[Company Direct Building Through FY20]]+Table2[[#This Row],[Company Direct Building FY20 and After]]</f>
        <v>2836.7124000000003</v>
      </c>
      <c r="AQ376" s="60">
        <v>0</v>
      </c>
      <c r="AR376" s="60">
        <v>0</v>
      </c>
      <c r="AS376" s="60">
        <v>0</v>
      </c>
      <c r="AT376" s="60">
        <f>Table2[[#This Row],[Mortgage Recording Tax Through FY20]]+Table2[[#This Row],[Mortgage Recording Tax FY20 and After]]</f>
        <v>0</v>
      </c>
      <c r="AU376" s="60">
        <v>239.81790000000001</v>
      </c>
      <c r="AV376" s="60">
        <v>976.55430000000001</v>
      </c>
      <c r="AW376" s="60">
        <v>1423.6415999999999</v>
      </c>
      <c r="AX376" s="60">
        <f>Table2[[#This Row],[Pilot Savings Through FY20]]+Table2[[#This Row],[Pilot Savings FY20 and After]]</f>
        <v>2400.1958999999997</v>
      </c>
      <c r="AY376" s="60">
        <v>0</v>
      </c>
      <c r="AZ376" s="60">
        <v>0</v>
      </c>
      <c r="BA376" s="60">
        <v>0</v>
      </c>
      <c r="BB376" s="60">
        <f>Table2[[#This Row],[Mortgage Recording Tax Exemption Through FY20]]+Table2[[#This Row],[Indirect and Induced Land FY20]]</f>
        <v>12.4575</v>
      </c>
      <c r="BC376" s="60">
        <v>12.4575</v>
      </c>
      <c r="BD376" s="60">
        <v>163.29339999999999</v>
      </c>
      <c r="BE376" s="60">
        <v>73.951599999999999</v>
      </c>
      <c r="BF376" s="60">
        <f>Table2[[#This Row],[Indirect and Induced Land Through FY20]]+Table2[[#This Row],[Indirect and Induced Land FY20 and After]]</f>
        <v>237.245</v>
      </c>
      <c r="BG376" s="60">
        <v>44.167700000000004</v>
      </c>
      <c r="BH376" s="60">
        <v>578.94949999999994</v>
      </c>
      <c r="BI376" s="60">
        <v>262.19479999999999</v>
      </c>
      <c r="BJ376" s="60">
        <f>Table2[[#This Row],[Indirect and Induced Building Through FY20]]+Table2[[#This Row],[Indirect and Induced Building FY20 and After]]</f>
        <v>841.14429999999993</v>
      </c>
      <c r="BK376" s="60">
        <v>141.48089999999999</v>
      </c>
      <c r="BL376" s="60">
        <v>1654.2691</v>
      </c>
      <c r="BM376" s="60">
        <v>839.87929999999994</v>
      </c>
      <c r="BN376" s="60">
        <f>Table2[[#This Row],[TOTAL Real Property Related Taxes Through FY20]]+Table2[[#This Row],[TOTAL Real Property Related Taxes FY20 and After]]</f>
        <v>2494.1484</v>
      </c>
      <c r="BO376" s="60">
        <v>89.508799999999994</v>
      </c>
      <c r="BP376" s="60">
        <v>1386.4018000000001</v>
      </c>
      <c r="BQ376" s="60">
        <v>531.35490000000004</v>
      </c>
      <c r="BR376" s="60">
        <f>Table2[[#This Row],[Company Direct Through FY20]]+Table2[[#This Row],[Company Direct FY20 and After]]</f>
        <v>1917.7567000000001</v>
      </c>
      <c r="BS376" s="60">
        <v>0</v>
      </c>
      <c r="BT376" s="60">
        <v>0</v>
      </c>
      <c r="BU376" s="60">
        <v>0</v>
      </c>
      <c r="BV376" s="60">
        <f>Table2[[#This Row],[Sales Tax Exemption Through FY20]]+Table2[[#This Row],[Sales Tax Exemption FY20 and After]]</f>
        <v>0</v>
      </c>
      <c r="BW376" s="60">
        <v>0</v>
      </c>
      <c r="BX376" s="60">
        <v>0</v>
      </c>
      <c r="BY376" s="60">
        <v>0</v>
      </c>
      <c r="BZ376" s="60">
        <f>Table2[[#This Row],[Energy Tax Savings Through FY20]]+Table2[[#This Row],[Energy Tax Savings FY20 and After]]</f>
        <v>0</v>
      </c>
      <c r="CA376" s="60">
        <v>0</v>
      </c>
      <c r="CB376" s="60">
        <v>0</v>
      </c>
      <c r="CC376" s="60">
        <v>0</v>
      </c>
      <c r="CD376" s="60">
        <f>Table2[[#This Row],[Tax Exempt Bond Savings Through FY20]]+Table2[[#This Row],[Tax Exempt Bond Savings FY20 and After]]</f>
        <v>0</v>
      </c>
      <c r="CE376" s="60">
        <v>56.3902</v>
      </c>
      <c r="CF376" s="60">
        <v>898.38840000000005</v>
      </c>
      <c r="CG376" s="60">
        <v>334.75130000000001</v>
      </c>
      <c r="CH376" s="60">
        <f>Table2[[#This Row],[Indirect and Induced Through FY20]]+Table2[[#This Row],[Indirect and Induced FY20 and After]]</f>
        <v>1233.1397000000002</v>
      </c>
      <c r="CI376" s="60">
        <v>145.899</v>
      </c>
      <c r="CJ376" s="60">
        <v>2284.7901999999999</v>
      </c>
      <c r="CK376" s="60">
        <v>866.10619999999994</v>
      </c>
      <c r="CL376" s="60">
        <f>Table2[[#This Row],[TOTAL Income Consumption Use Taxes Through FY20]]+Table2[[#This Row],[TOTAL Income Consumption Use Taxes FY20 and After]]</f>
        <v>3150.8963999999996</v>
      </c>
      <c r="CM376" s="60">
        <v>239.81790000000001</v>
      </c>
      <c r="CN376" s="60">
        <v>976.55430000000001</v>
      </c>
      <c r="CO376" s="60">
        <v>1423.6415999999999</v>
      </c>
      <c r="CP376" s="60">
        <f>Table2[[#This Row],[Assistance Provided Through FY20]]+Table2[[#This Row],[Assistance Provided FY20 and After]]</f>
        <v>2400.1958999999997</v>
      </c>
      <c r="CQ376" s="60">
        <v>0</v>
      </c>
      <c r="CR376" s="60">
        <v>0</v>
      </c>
      <c r="CS376" s="60">
        <v>0</v>
      </c>
      <c r="CT376" s="60">
        <f>Table2[[#This Row],[Recapture Cancellation Reduction Amount Through FY20]]+Table2[[#This Row],[Recapture Cancellation Reduction Amount FY20 and After]]</f>
        <v>0</v>
      </c>
      <c r="CU376" s="60">
        <v>0</v>
      </c>
      <c r="CV376" s="60">
        <v>0</v>
      </c>
      <c r="CW376" s="60">
        <v>0</v>
      </c>
      <c r="CX376" s="60">
        <f>Table2[[#This Row],[Penalty Paid Through FY20]]+Table2[[#This Row],[Penalty Paid FY20 and After]]</f>
        <v>0</v>
      </c>
      <c r="CY376" s="60">
        <v>239.81790000000001</v>
      </c>
      <c r="CZ376" s="60">
        <v>976.55430000000001</v>
      </c>
      <c r="DA376" s="60">
        <v>1423.6415999999999</v>
      </c>
      <c r="DB376" s="60">
        <f>Table2[[#This Row],[TOTAL Assistance Net of Recapture Penalties Through FY20]]+Table2[[#This Row],[TOTAL Assistance Net of Recapture Penalties FY20 and After]]</f>
        <v>2400.1958999999997</v>
      </c>
      <c r="DC376" s="60">
        <v>414.18239999999997</v>
      </c>
      <c r="DD376" s="60">
        <v>3274.9823000000001</v>
      </c>
      <c r="DE376" s="60">
        <v>2458.7294000000002</v>
      </c>
      <c r="DF376" s="60">
        <f>Table2[[#This Row],[Company Direct Tax Revenue Before Assistance Through FY20]]+Table2[[#This Row],[Company Direct Tax Revenue Before Assistance FY20 and After]]</f>
        <v>5733.7116999999998</v>
      </c>
      <c r="DG376" s="60">
        <v>113.0154</v>
      </c>
      <c r="DH376" s="60">
        <v>1640.6313</v>
      </c>
      <c r="DI376" s="60">
        <v>670.89769999999999</v>
      </c>
      <c r="DJ376" s="60">
        <f>Table2[[#This Row],[Indirect and Induced Tax Revenues FY20 and After]]+Table2[[#This Row],[Indirect and Induced Tax Revenues Through FY20]]</f>
        <v>2311.529</v>
      </c>
      <c r="DK376" s="60">
        <v>527.19780000000003</v>
      </c>
      <c r="DL376" s="60">
        <v>4915.6135999999997</v>
      </c>
      <c r="DM376" s="60">
        <v>3129.6271000000002</v>
      </c>
      <c r="DN376" s="60">
        <f>Table2[[#This Row],[TOTAL Tax Revenues Before Assistance FY20 and After]]+Table2[[#This Row],[TOTAL Tax Revenues Before Assistance Through FY20]]</f>
        <v>8045.2407000000003</v>
      </c>
      <c r="DO376" s="60">
        <v>287.37990000000002</v>
      </c>
      <c r="DP376" s="60">
        <v>3939.0592999999999</v>
      </c>
      <c r="DQ376" s="60">
        <v>1705.9855</v>
      </c>
      <c r="DR376" s="60">
        <f>Table2[[#This Row],[TOTAL Tax Revenues Net of Assistance Recapture and Penalty Through FY20]]+Table2[[#This Row],[TOTAL Tax Revenues Net of Assistance Recapture and Penalty FY20 and After]]</f>
        <v>5645.0447999999997</v>
      </c>
      <c r="DS376" s="60">
        <v>0</v>
      </c>
      <c r="DT376" s="60">
        <v>0</v>
      </c>
      <c r="DU376" s="60">
        <v>0</v>
      </c>
      <c r="DV376" s="60">
        <v>0</v>
      </c>
      <c r="DW376" s="74">
        <v>23</v>
      </c>
      <c r="DX376" s="74">
        <v>0</v>
      </c>
      <c r="DY376" s="74">
        <v>0</v>
      </c>
      <c r="DZ376" s="74">
        <v>0</v>
      </c>
      <c r="EA376" s="74">
        <v>23</v>
      </c>
      <c r="EB376" s="74">
        <v>0</v>
      </c>
      <c r="EC376" s="74">
        <v>0</v>
      </c>
      <c r="ED376" s="74">
        <v>0</v>
      </c>
      <c r="EE376" s="74">
        <v>100</v>
      </c>
      <c r="EF376" s="74">
        <v>0</v>
      </c>
      <c r="EG376" s="74">
        <v>0</v>
      </c>
      <c r="EH376" s="74">
        <v>0</v>
      </c>
      <c r="EI376" s="8">
        <f>Table2[[#This Row],[Total Industrial Employees FY20]]+Table2[[#This Row],[Total Restaurant Employees FY20]]+Table2[[#This Row],[Total Retail Employees FY20]]+Table2[[#This Row],[Total Other Employees FY20]]</f>
        <v>23</v>
      </c>
      <c r="EJ376" s="8">
        <f>Table2[[#This Row],[Number of Industrial Employees Earning More than Living Wage FY20]]+Table2[[#This Row],[Number of Restaurant Employees Earning More than Living Wage FY20]]+Table2[[#This Row],[Number of Retail Employees Earning More than Living Wage FY20]]+Table2[[#This Row],[Number of Other Employees Earning More than Living Wage FY20]]</f>
        <v>23</v>
      </c>
      <c r="EK376" s="72">
        <f>Table2[[#This Row],[Total Employees Earning More than Living Wage FY20]]/Table2[[#This Row],[Total Jobs FY20]]</f>
        <v>1</v>
      </c>
    </row>
    <row r="377" spans="1:141" x14ac:dyDescent="0.25">
      <c r="A377" s="9">
        <v>94085</v>
      </c>
      <c r="B377" s="11" t="s">
        <v>490</v>
      </c>
      <c r="C377" s="11" t="s">
        <v>941</v>
      </c>
      <c r="D377" s="11" t="s">
        <v>1044</v>
      </c>
      <c r="E377" s="15">
        <v>33</v>
      </c>
      <c r="F377" s="7">
        <v>238</v>
      </c>
      <c r="G377" s="7">
        <v>1</v>
      </c>
      <c r="H377" s="7">
        <v>13100</v>
      </c>
      <c r="I377" s="7">
        <v>112535</v>
      </c>
      <c r="J377" s="7">
        <v>611110</v>
      </c>
      <c r="K377" s="11" t="s">
        <v>1368</v>
      </c>
      <c r="L377" s="11" t="s">
        <v>1506</v>
      </c>
      <c r="M377" s="11" t="s">
        <v>1507</v>
      </c>
      <c r="N377" s="18">
        <v>30000000</v>
      </c>
      <c r="O377" s="11" t="s">
        <v>1663</v>
      </c>
      <c r="P377" s="8">
        <v>37</v>
      </c>
      <c r="Q377" s="8">
        <v>0</v>
      </c>
      <c r="R377" s="8">
        <v>284</v>
      </c>
      <c r="S377" s="8">
        <v>0</v>
      </c>
      <c r="T377" s="8">
        <v>0</v>
      </c>
      <c r="U377" s="8">
        <v>321</v>
      </c>
      <c r="V377" s="8">
        <v>302</v>
      </c>
      <c r="W377" s="8">
        <v>0</v>
      </c>
      <c r="X377" s="8">
        <v>0</v>
      </c>
      <c r="Y377" s="8">
        <v>279</v>
      </c>
      <c r="Z377" s="8">
        <v>4</v>
      </c>
      <c r="AA377" s="19">
        <v>48</v>
      </c>
      <c r="AB377" s="8">
        <v>0</v>
      </c>
      <c r="AC377" s="8">
        <v>2</v>
      </c>
      <c r="AD377" s="8">
        <v>3</v>
      </c>
      <c r="AE377" s="8">
        <v>48</v>
      </c>
      <c r="AF377" s="8">
        <v>90.965732087227408</v>
      </c>
      <c r="AG377" s="8" t="s">
        <v>1686</v>
      </c>
      <c r="AH377" s="8" t="s">
        <v>1687</v>
      </c>
      <c r="AI377" s="60">
        <v>0</v>
      </c>
      <c r="AJ377" s="60">
        <v>0</v>
      </c>
      <c r="AK377" s="60">
        <v>0</v>
      </c>
      <c r="AL377" s="60">
        <f>Table2[[#This Row],[Company Direct Land Through FY20]]+Table2[[#This Row],[Company Direct Land FY20 and After]]</f>
        <v>0</v>
      </c>
      <c r="AM377" s="60">
        <v>0</v>
      </c>
      <c r="AN377" s="60">
        <v>0</v>
      </c>
      <c r="AO377" s="60">
        <v>0</v>
      </c>
      <c r="AP377" s="60">
        <f>Table2[[#This Row],[Company Direct Building Through FY20]]+Table2[[#This Row],[Company Direct Building FY20 and After]]</f>
        <v>0</v>
      </c>
      <c r="AQ377" s="60">
        <v>0</v>
      </c>
      <c r="AR377" s="60">
        <v>0</v>
      </c>
      <c r="AS377" s="60">
        <v>0</v>
      </c>
      <c r="AT377" s="60">
        <f>Table2[[#This Row],[Mortgage Recording Tax Through FY20]]+Table2[[#This Row],[Mortgage Recording Tax FY20 and After]]</f>
        <v>0</v>
      </c>
      <c r="AU377" s="60">
        <v>0</v>
      </c>
      <c r="AV377" s="60">
        <v>0</v>
      </c>
      <c r="AW377" s="60">
        <v>0</v>
      </c>
      <c r="AX377" s="60">
        <f>Table2[[#This Row],[Pilot Savings Through FY20]]+Table2[[#This Row],[Pilot Savings FY20 and After]]</f>
        <v>0</v>
      </c>
      <c r="AY377" s="60">
        <v>0</v>
      </c>
      <c r="AZ377" s="60">
        <v>0</v>
      </c>
      <c r="BA377" s="60">
        <v>0</v>
      </c>
      <c r="BB377" s="60">
        <f>Table2[[#This Row],[Mortgage Recording Tax Exemption Through FY20]]+Table2[[#This Row],[Indirect and Induced Land FY20]]</f>
        <v>121.0372</v>
      </c>
      <c r="BC377" s="60">
        <v>121.0372</v>
      </c>
      <c r="BD377" s="60">
        <v>536.72199999999998</v>
      </c>
      <c r="BE377" s="60">
        <v>1766.8421000000001</v>
      </c>
      <c r="BF377" s="60">
        <f>Table2[[#This Row],[Indirect and Induced Land Through FY20]]+Table2[[#This Row],[Indirect and Induced Land FY20 and After]]</f>
        <v>2303.5641000000001</v>
      </c>
      <c r="BG377" s="60">
        <v>429.13189999999997</v>
      </c>
      <c r="BH377" s="60">
        <v>1902.9238</v>
      </c>
      <c r="BI377" s="60">
        <v>6264.2560999999996</v>
      </c>
      <c r="BJ377" s="60">
        <f>Table2[[#This Row],[Indirect and Induced Building Through FY20]]+Table2[[#This Row],[Indirect and Induced Building FY20 and After]]</f>
        <v>8167.1798999999992</v>
      </c>
      <c r="BK377" s="60">
        <v>550.16909999999996</v>
      </c>
      <c r="BL377" s="60">
        <v>2439.6457999999998</v>
      </c>
      <c r="BM377" s="60">
        <v>8031.0982000000004</v>
      </c>
      <c r="BN377" s="60">
        <f>Table2[[#This Row],[TOTAL Real Property Related Taxes Through FY20]]+Table2[[#This Row],[TOTAL Real Property Related Taxes FY20 and After]]</f>
        <v>10470.744000000001</v>
      </c>
      <c r="BO377" s="60">
        <v>617.63</v>
      </c>
      <c r="BP377" s="60">
        <v>2803.7993999999999</v>
      </c>
      <c r="BQ377" s="60">
        <v>9015.8579000000009</v>
      </c>
      <c r="BR377" s="60">
        <f>Table2[[#This Row],[Company Direct Through FY20]]+Table2[[#This Row],[Company Direct FY20 and After]]</f>
        <v>11819.657300000001</v>
      </c>
      <c r="BS377" s="60">
        <v>0</v>
      </c>
      <c r="BT377" s="60">
        <v>0</v>
      </c>
      <c r="BU377" s="60">
        <v>0</v>
      </c>
      <c r="BV377" s="60">
        <f>Table2[[#This Row],[Sales Tax Exemption Through FY20]]+Table2[[#This Row],[Sales Tax Exemption FY20 and After]]</f>
        <v>0</v>
      </c>
      <c r="BW377" s="60">
        <v>0</v>
      </c>
      <c r="BX377" s="60">
        <v>0</v>
      </c>
      <c r="BY377" s="60">
        <v>0</v>
      </c>
      <c r="BZ377" s="60">
        <f>Table2[[#This Row],[Energy Tax Savings Through FY20]]+Table2[[#This Row],[Energy Tax Savings FY20 and After]]</f>
        <v>0</v>
      </c>
      <c r="CA377" s="60">
        <v>15.9133</v>
      </c>
      <c r="CB377" s="60">
        <v>45.729500000000002</v>
      </c>
      <c r="CC377" s="60">
        <v>158.47980000000001</v>
      </c>
      <c r="CD377" s="60">
        <f>Table2[[#This Row],[Tax Exempt Bond Savings Through FY20]]+Table2[[#This Row],[Tax Exempt Bond Savings FY20 and After]]</f>
        <v>204.20930000000001</v>
      </c>
      <c r="CE377" s="60">
        <v>596.46640000000002</v>
      </c>
      <c r="CF377" s="60">
        <v>2871.4322000000002</v>
      </c>
      <c r="CG377" s="60">
        <v>8706.9222000000009</v>
      </c>
      <c r="CH377" s="60">
        <f>Table2[[#This Row],[Indirect and Induced Through FY20]]+Table2[[#This Row],[Indirect and Induced FY20 and After]]</f>
        <v>11578.3544</v>
      </c>
      <c r="CI377" s="60">
        <v>1198.1831</v>
      </c>
      <c r="CJ377" s="60">
        <v>5629.5020999999997</v>
      </c>
      <c r="CK377" s="60">
        <v>17564.300299999999</v>
      </c>
      <c r="CL377" s="60">
        <f>Table2[[#This Row],[TOTAL Income Consumption Use Taxes Through FY20]]+Table2[[#This Row],[TOTAL Income Consumption Use Taxes FY20 and After]]</f>
        <v>23193.8024</v>
      </c>
      <c r="CM377" s="60">
        <v>15.9133</v>
      </c>
      <c r="CN377" s="60">
        <v>45.729500000000002</v>
      </c>
      <c r="CO377" s="60">
        <v>158.47980000000001</v>
      </c>
      <c r="CP377" s="60">
        <f>Table2[[#This Row],[Assistance Provided Through FY20]]+Table2[[#This Row],[Assistance Provided FY20 and After]]</f>
        <v>204.20930000000001</v>
      </c>
      <c r="CQ377" s="60">
        <v>0</v>
      </c>
      <c r="CR377" s="60">
        <v>0</v>
      </c>
      <c r="CS377" s="60">
        <v>0</v>
      </c>
      <c r="CT377" s="60">
        <f>Table2[[#This Row],[Recapture Cancellation Reduction Amount Through FY20]]+Table2[[#This Row],[Recapture Cancellation Reduction Amount FY20 and After]]</f>
        <v>0</v>
      </c>
      <c r="CU377" s="60">
        <v>0</v>
      </c>
      <c r="CV377" s="60">
        <v>0</v>
      </c>
      <c r="CW377" s="60">
        <v>0</v>
      </c>
      <c r="CX377" s="60">
        <f>Table2[[#This Row],[Penalty Paid Through FY20]]+Table2[[#This Row],[Penalty Paid FY20 and After]]</f>
        <v>0</v>
      </c>
      <c r="CY377" s="60">
        <v>15.9133</v>
      </c>
      <c r="CZ377" s="60">
        <v>45.729500000000002</v>
      </c>
      <c r="DA377" s="60">
        <v>158.47980000000001</v>
      </c>
      <c r="DB377" s="60">
        <f>Table2[[#This Row],[TOTAL Assistance Net of Recapture Penalties Through FY20]]+Table2[[#This Row],[TOTAL Assistance Net of Recapture Penalties FY20 and After]]</f>
        <v>204.20930000000001</v>
      </c>
      <c r="DC377" s="60">
        <v>617.63</v>
      </c>
      <c r="DD377" s="60">
        <v>2803.7993999999999</v>
      </c>
      <c r="DE377" s="60">
        <v>9015.8579000000009</v>
      </c>
      <c r="DF377" s="60">
        <f>Table2[[#This Row],[Company Direct Tax Revenue Before Assistance Through FY20]]+Table2[[#This Row],[Company Direct Tax Revenue Before Assistance FY20 and After]]</f>
        <v>11819.657300000001</v>
      </c>
      <c r="DG377" s="60">
        <v>1146.6355000000001</v>
      </c>
      <c r="DH377" s="60">
        <v>5311.0780000000004</v>
      </c>
      <c r="DI377" s="60">
        <v>16738.020400000001</v>
      </c>
      <c r="DJ377" s="60">
        <f>Table2[[#This Row],[Indirect and Induced Tax Revenues FY20 and After]]+Table2[[#This Row],[Indirect and Induced Tax Revenues Through FY20]]</f>
        <v>22049.098400000003</v>
      </c>
      <c r="DK377" s="60">
        <v>1764.2655</v>
      </c>
      <c r="DL377" s="60">
        <v>8114.8774000000003</v>
      </c>
      <c r="DM377" s="60">
        <v>25753.8783</v>
      </c>
      <c r="DN377" s="60">
        <f>Table2[[#This Row],[TOTAL Tax Revenues Before Assistance FY20 and After]]+Table2[[#This Row],[TOTAL Tax Revenues Before Assistance Through FY20]]</f>
        <v>33868.755700000002</v>
      </c>
      <c r="DO377" s="60">
        <v>1748.3522</v>
      </c>
      <c r="DP377" s="60">
        <v>8069.1478999999999</v>
      </c>
      <c r="DQ377" s="60">
        <v>25595.398499999999</v>
      </c>
      <c r="DR377" s="60">
        <f>Table2[[#This Row],[TOTAL Tax Revenues Net of Assistance Recapture and Penalty Through FY20]]+Table2[[#This Row],[TOTAL Tax Revenues Net of Assistance Recapture and Penalty FY20 and After]]</f>
        <v>33664.546399999999</v>
      </c>
      <c r="DS377" s="60">
        <v>0</v>
      </c>
      <c r="DT377" s="60">
        <v>0</v>
      </c>
      <c r="DU377" s="60">
        <v>0</v>
      </c>
      <c r="DV377" s="60">
        <v>0</v>
      </c>
      <c r="DW377" s="74">
        <v>0</v>
      </c>
      <c r="DX377" s="74">
        <v>0</v>
      </c>
      <c r="DY377" s="74">
        <v>0</v>
      </c>
      <c r="DZ377" s="74">
        <v>321</v>
      </c>
      <c r="EA377" s="74">
        <v>0</v>
      </c>
      <c r="EB377" s="74">
        <v>0</v>
      </c>
      <c r="EC377" s="74">
        <v>0</v>
      </c>
      <c r="ED377" s="74">
        <v>321</v>
      </c>
      <c r="EE377" s="74">
        <v>0</v>
      </c>
      <c r="EF377" s="74">
        <v>0</v>
      </c>
      <c r="EG377" s="74">
        <v>0</v>
      </c>
      <c r="EH377" s="74">
        <v>100</v>
      </c>
      <c r="EI377" s="8">
        <f>Table2[[#This Row],[Total Industrial Employees FY20]]+Table2[[#This Row],[Total Restaurant Employees FY20]]+Table2[[#This Row],[Total Retail Employees FY20]]+Table2[[#This Row],[Total Other Employees FY20]]</f>
        <v>321</v>
      </c>
      <c r="EJ377" s="8">
        <f>Table2[[#This Row],[Number of Industrial Employees Earning More than Living Wage FY20]]+Table2[[#This Row],[Number of Restaurant Employees Earning More than Living Wage FY20]]+Table2[[#This Row],[Number of Retail Employees Earning More than Living Wage FY20]]+Table2[[#This Row],[Number of Other Employees Earning More than Living Wage FY20]]</f>
        <v>321</v>
      </c>
      <c r="EK377" s="72">
        <f>Table2[[#This Row],[Total Employees Earning More than Living Wage FY20]]/Table2[[#This Row],[Total Jobs FY20]]</f>
        <v>1</v>
      </c>
    </row>
    <row r="378" spans="1:141" x14ac:dyDescent="0.25">
      <c r="A378" s="9">
        <v>94099</v>
      </c>
      <c r="B378" s="11" t="s">
        <v>504</v>
      </c>
      <c r="C378" s="11" t="s">
        <v>953</v>
      </c>
      <c r="D378" s="11" t="s">
        <v>1046</v>
      </c>
      <c r="E378" s="15">
        <v>4</v>
      </c>
      <c r="F378" s="7">
        <v>1500</v>
      </c>
      <c r="G378" s="7">
        <v>58</v>
      </c>
      <c r="H378" s="7">
        <v>15770</v>
      </c>
      <c r="I378" s="7">
        <v>81254</v>
      </c>
      <c r="J378" s="7">
        <v>611110</v>
      </c>
      <c r="K378" s="11" t="s">
        <v>1097</v>
      </c>
      <c r="L378" s="11" t="s">
        <v>1498</v>
      </c>
      <c r="M378" s="11" t="s">
        <v>1499</v>
      </c>
      <c r="N378" s="18">
        <v>35000000</v>
      </c>
      <c r="O378" s="11" t="s">
        <v>1663</v>
      </c>
      <c r="P378" s="8">
        <v>16</v>
      </c>
      <c r="Q378" s="8">
        <v>32</v>
      </c>
      <c r="R378" s="8">
        <v>122</v>
      </c>
      <c r="S378" s="8">
        <v>0</v>
      </c>
      <c r="T378" s="8">
        <v>0</v>
      </c>
      <c r="U378" s="8">
        <v>170</v>
      </c>
      <c r="V378" s="8">
        <v>146</v>
      </c>
      <c r="W378" s="8">
        <v>0</v>
      </c>
      <c r="X378" s="8">
        <v>0</v>
      </c>
      <c r="Y378" s="8">
        <v>108</v>
      </c>
      <c r="Z378" s="8">
        <v>108</v>
      </c>
      <c r="AA378" s="19">
        <v>0</v>
      </c>
      <c r="AB378" s="8">
        <v>0</v>
      </c>
      <c r="AC378" s="8">
        <v>0</v>
      </c>
      <c r="AD378" s="8">
        <v>0</v>
      </c>
      <c r="AE378" s="8">
        <v>0</v>
      </c>
      <c r="AF378" s="8">
        <v>88.823529411764696</v>
      </c>
      <c r="AG378" s="8" t="s">
        <v>1686</v>
      </c>
      <c r="AH378" s="8" t="s">
        <v>1687</v>
      </c>
      <c r="AI378" s="60">
        <v>0</v>
      </c>
      <c r="AJ378" s="60">
        <v>0</v>
      </c>
      <c r="AK378" s="60">
        <v>0</v>
      </c>
      <c r="AL378" s="60">
        <f>Table2[[#This Row],[Company Direct Land Through FY20]]+Table2[[#This Row],[Company Direct Land FY20 and After]]</f>
        <v>0</v>
      </c>
      <c r="AM378" s="60">
        <v>0</v>
      </c>
      <c r="AN378" s="60">
        <v>0</v>
      </c>
      <c r="AO378" s="60">
        <v>0</v>
      </c>
      <c r="AP378" s="60">
        <f>Table2[[#This Row],[Company Direct Building Through FY20]]+Table2[[#This Row],[Company Direct Building FY20 and After]]</f>
        <v>0</v>
      </c>
      <c r="AQ378" s="60">
        <v>0</v>
      </c>
      <c r="AR378" s="60">
        <v>0</v>
      </c>
      <c r="AS378" s="60">
        <v>0</v>
      </c>
      <c r="AT378" s="60">
        <f>Table2[[#This Row],[Mortgage Recording Tax Through FY20]]+Table2[[#This Row],[Mortgage Recording Tax FY20 and After]]</f>
        <v>0</v>
      </c>
      <c r="AU378" s="60">
        <v>0</v>
      </c>
      <c r="AV378" s="60">
        <v>0</v>
      </c>
      <c r="AW378" s="60">
        <v>0</v>
      </c>
      <c r="AX378" s="60">
        <f>Table2[[#This Row],[Pilot Savings Through FY20]]+Table2[[#This Row],[Pilot Savings FY20 and After]]</f>
        <v>0</v>
      </c>
      <c r="AY378" s="60">
        <v>0</v>
      </c>
      <c r="AZ378" s="60">
        <v>0</v>
      </c>
      <c r="BA378" s="60">
        <v>0</v>
      </c>
      <c r="BB378" s="60">
        <f>Table2[[#This Row],[Mortgage Recording Tax Exemption Through FY20]]+Table2[[#This Row],[Indirect and Induced Land FY20]]</f>
        <v>58.515099999999997</v>
      </c>
      <c r="BC378" s="60">
        <v>58.515099999999997</v>
      </c>
      <c r="BD378" s="60">
        <v>248.58959999999999</v>
      </c>
      <c r="BE378" s="60">
        <v>854.17610000000002</v>
      </c>
      <c r="BF378" s="60">
        <f>Table2[[#This Row],[Indirect and Induced Land Through FY20]]+Table2[[#This Row],[Indirect and Induced Land FY20 and After]]</f>
        <v>1102.7656999999999</v>
      </c>
      <c r="BG378" s="60">
        <v>207.46270000000001</v>
      </c>
      <c r="BH378" s="60">
        <v>881.36320000000001</v>
      </c>
      <c r="BI378" s="60">
        <v>3028.4386</v>
      </c>
      <c r="BJ378" s="60">
        <f>Table2[[#This Row],[Indirect and Induced Building Through FY20]]+Table2[[#This Row],[Indirect and Induced Building FY20 and After]]</f>
        <v>3909.8018000000002</v>
      </c>
      <c r="BK378" s="60">
        <v>265.9778</v>
      </c>
      <c r="BL378" s="60">
        <v>1129.9528</v>
      </c>
      <c r="BM378" s="60">
        <v>3882.6147000000001</v>
      </c>
      <c r="BN378" s="60">
        <f>Table2[[#This Row],[TOTAL Real Property Related Taxes Through FY20]]+Table2[[#This Row],[TOTAL Real Property Related Taxes FY20 and After]]</f>
        <v>5012.5675000000001</v>
      </c>
      <c r="BO378" s="60">
        <v>245.55930000000001</v>
      </c>
      <c r="BP378" s="60">
        <v>1075.5838000000001</v>
      </c>
      <c r="BQ378" s="60">
        <v>3584.5542999999998</v>
      </c>
      <c r="BR378" s="60">
        <f>Table2[[#This Row],[Company Direct Through FY20]]+Table2[[#This Row],[Company Direct FY20 and After]]</f>
        <v>4660.1381000000001</v>
      </c>
      <c r="BS378" s="60">
        <v>0</v>
      </c>
      <c r="BT378" s="60">
        <v>0</v>
      </c>
      <c r="BU378" s="60">
        <v>0</v>
      </c>
      <c r="BV378" s="60">
        <f>Table2[[#This Row],[Sales Tax Exemption Through FY20]]+Table2[[#This Row],[Sales Tax Exemption FY20 and After]]</f>
        <v>0</v>
      </c>
      <c r="BW378" s="60">
        <v>0</v>
      </c>
      <c r="BX378" s="60">
        <v>0</v>
      </c>
      <c r="BY378" s="60">
        <v>0</v>
      </c>
      <c r="BZ378" s="60">
        <f>Table2[[#This Row],[Energy Tax Savings Through FY20]]+Table2[[#This Row],[Energy Tax Savings FY20 and After]]</f>
        <v>0</v>
      </c>
      <c r="CA378" s="60">
        <v>17.1812</v>
      </c>
      <c r="CB378" s="60">
        <v>68.934299999999993</v>
      </c>
      <c r="CC378" s="60">
        <v>171.10650000000001</v>
      </c>
      <c r="CD378" s="60">
        <f>Table2[[#This Row],[Tax Exempt Bond Savings Through FY20]]+Table2[[#This Row],[Tax Exempt Bond Savings FY20 and After]]</f>
        <v>240.04079999999999</v>
      </c>
      <c r="CE378" s="60">
        <v>237.14689999999999</v>
      </c>
      <c r="CF378" s="60">
        <v>1099.0042000000001</v>
      </c>
      <c r="CG378" s="60">
        <v>3461.7527</v>
      </c>
      <c r="CH378" s="60">
        <f>Table2[[#This Row],[Indirect and Induced Through FY20]]+Table2[[#This Row],[Indirect and Induced FY20 and After]]</f>
        <v>4560.7569000000003</v>
      </c>
      <c r="CI378" s="60">
        <v>465.52499999999998</v>
      </c>
      <c r="CJ378" s="60">
        <v>2105.6536999999998</v>
      </c>
      <c r="CK378" s="60">
        <v>6875.2004999999999</v>
      </c>
      <c r="CL378" s="60">
        <f>Table2[[#This Row],[TOTAL Income Consumption Use Taxes Through FY20]]+Table2[[#This Row],[TOTAL Income Consumption Use Taxes FY20 and After]]</f>
        <v>8980.8541999999998</v>
      </c>
      <c r="CM378" s="60">
        <v>17.1812</v>
      </c>
      <c r="CN378" s="60">
        <v>68.934299999999993</v>
      </c>
      <c r="CO378" s="60">
        <v>171.10650000000001</v>
      </c>
      <c r="CP378" s="60">
        <f>Table2[[#This Row],[Assistance Provided Through FY20]]+Table2[[#This Row],[Assistance Provided FY20 and After]]</f>
        <v>240.04079999999999</v>
      </c>
      <c r="CQ378" s="60">
        <v>0</v>
      </c>
      <c r="CR378" s="60">
        <v>0</v>
      </c>
      <c r="CS378" s="60">
        <v>0</v>
      </c>
      <c r="CT378" s="60">
        <f>Table2[[#This Row],[Recapture Cancellation Reduction Amount Through FY20]]+Table2[[#This Row],[Recapture Cancellation Reduction Amount FY20 and After]]</f>
        <v>0</v>
      </c>
      <c r="CU378" s="60">
        <v>0</v>
      </c>
      <c r="CV378" s="60">
        <v>0</v>
      </c>
      <c r="CW378" s="60">
        <v>0</v>
      </c>
      <c r="CX378" s="60">
        <f>Table2[[#This Row],[Penalty Paid Through FY20]]+Table2[[#This Row],[Penalty Paid FY20 and After]]</f>
        <v>0</v>
      </c>
      <c r="CY378" s="60">
        <v>17.1812</v>
      </c>
      <c r="CZ378" s="60">
        <v>68.934299999999993</v>
      </c>
      <c r="DA378" s="60">
        <v>171.10650000000001</v>
      </c>
      <c r="DB378" s="60">
        <f>Table2[[#This Row],[TOTAL Assistance Net of Recapture Penalties Through FY20]]+Table2[[#This Row],[TOTAL Assistance Net of Recapture Penalties FY20 and After]]</f>
        <v>240.04079999999999</v>
      </c>
      <c r="DC378" s="60">
        <v>245.55930000000001</v>
      </c>
      <c r="DD378" s="60">
        <v>1075.5838000000001</v>
      </c>
      <c r="DE378" s="60">
        <v>3584.5542999999998</v>
      </c>
      <c r="DF378" s="60">
        <f>Table2[[#This Row],[Company Direct Tax Revenue Before Assistance Through FY20]]+Table2[[#This Row],[Company Direct Tax Revenue Before Assistance FY20 and After]]</f>
        <v>4660.1381000000001</v>
      </c>
      <c r="DG378" s="60">
        <v>503.12470000000002</v>
      </c>
      <c r="DH378" s="60">
        <v>2228.9569999999999</v>
      </c>
      <c r="DI378" s="60">
        <v>7344.3674000000001</v>
      </c>
      <c r="DJ378" s="60">
        <f>Table2[[#This Row],[Indirect and Induced Tax Revenues FY20 and After]]+Table2[[#This Row],[Indirect and Induced Tax Revenues Through FY20]]</f>
        <v>9573.3243999999995</v>
      </c>
      <c r="DK378" s="60">
        <v>748.68399999999997</v>
      </c>
      <c r="DL378" s="60">
        <v>3304.5408000000002</v>
      </c>
      <c r="DM378" s="60">
        <v>10928.921700000001</v>
      </c>
      <c r="DN378" s="60">
        <f>Table2[[#This Row],[TOTAL Tax Revenues Before Assistance FY20 and After]]+Table2[[#This Row],[TOTAL Tax Revenues Before Assistance Through FY20]]</f>
        <v>14233.462500000001</v>
      </c>
      <c r="DO378" s="60">
        <v>731.50279999999998</v>
      </c>
      <c r="DP378" s="60">
        <v>3235.6064999999999</v>
      </c>
      <c r="DQ378" s="60">
        <v>10757.815199999999</v>
      </c>
      <c r="DR378" s="60">
        <f>Table2[[#This Row],[TOTAL Tax Revenues Net of Assistance Recapture and Penalty Through FY20]]+Table2[[#This Row],[TOTAL Tax Revenues Net of Assistance Recapture and Penalty FY20 and After]]</f>
        <v>13993.421699999999</v>
      </c>
      <c r="DS378" s="60">
        <v>0</v>
      </c>
      <c r="DT378" s="60">
        <v>0</v>
      </c>
      <c r="DU378" s="60">
        <v>0</v>
      </c>
      <c r="DV378" s="60">
        <v>0</v>
      </c>
      <c r="DW378" s="74">
        <v>0</v>
      </c>
      <c r="DX378" s="74">
        <v>0</v>
      </c>
      <c r="DY378" s="74">
        <v>0</v>
      </c>
      <c r="DZ378" s="74">
        <v>170</v>
      </c>
      <c r="EA378" s="74">
        <v>0</v>
      </c>
      <c r="EB378" s="74">
        <v>0</v>
      </c>
      <c r="EC378" s="74">
        <v>0</v>
      </c>
      <c r="ED378" s="74">
        <v>170</v>
      </c>
      <c r="EE378" s="74">
        <v>0</v>
      </c>
      <c r="EF378" s="74">
        <v>0</v>
      </c>
      <c r="EG378" s="74">
        <v>0</v>
      </c>
      <c r="EH378" s="74">
        <v>100</v>
      </c>
      <c r="EI378" s="8">
        <f>Table2[[#This Row],[Total Industrial Employees FY20]]+Table2[[#This Row],[Total Restaurant Employees FY20]]+Table2[[#This Row],[Total Retail Employees FY20]]+Table2[[#This Row],[Total Other Employees FY20]]</f>
        <v>170</v>
      </c>
      <c r="EJ378" s="8">
        <f>Table2[[#This Row],[Number of Industrial Employees Earning More than Living Wage FY20]]+Table2[[#This Row],[Number of Restaurant Employees Earning More than Living Wage FY20]]+Table2[[#This Row],[Number of Retail Employees Earning More than Living Wage FY20]]+Table2[[#This Row],[Number of Other Employees Earning More than Living Wage FY20]]</f>
        <v>170</v>
      </c>
      <c r="EK378" s="72">
        <f>Table2[[#This Row],[Total Employees Earning More than Living Wage FY20]]/Table2[[#This Row],[Total Jobs FY20]]</f>
        <v>1</v>
      </c>
    </row>
    <row r="379" spans="1:141" x14ac:dyDescent="0.25">
      <c r="A379" s="9">
        <v>93918</v>
      </c>
      <c r="B379" s="11" t="s">
        <v>360</v>
      </c>
      <c r="C379" s="11" t="s">
        <v>813</v>
      </c>
      <c r="D379" s="11" t="s">
        <v>1044</v>
      </c>
      <c r="E379" s="15">
        <v>38</v>
      </c>
      <c r="F379" s="7">
        <v>671</v>
      </c>
      <c r="G379" s="7">
        <v>1</v>
      </c>
      <c r="H379" s="7">
        <v>153191</v>
      </c>
      <c r="I379" s="7">
        <v>1120000</v>
      </c>
      <c r="J379" s="7">
        <v>531120</v>
      </c>
      <c r="K379" s="11" t="s">
        <v>1048</v>
      </c>
      <c r="L379" s="11" t="s">
        <v>1329</v>
      </c>
      <c r="M379" s="11" t="s">
        <v>1323</v>
      </c>
      <c r="N379" s="18">
        <v>44429433</v>
      </c>
      <c r="O379" s="11" t="s">
        <v>1666</v>
      </c>
      <c r="P379" s="8">
        <v>427</v>
      </c>
      <c r="Q379" s="8">
        <v>57</v>
      </c>
      <c r="R379" s="8">
        <v>781</v>
      </c>
      <c r="S379" s="8">
        <v>795</v>
      </c>
      <c r="T379" s="8">
        <v>85</v>
      </c>
      <c r="U379" s="8">
        <v>2145</v>
      </c>
      <c r="V379" s="8">
        <v>1902</v>
      </c>
      <c r="W379" s="8">
        <v>82</v>
      </c>
      <c r="X379" s="8">
        <v>0</v>
      </c>
      <c r="Y379" s="8">
        <v>0</v>
      </c>
      <c r="Z379" s="8">
        <v>1300</v>
      </c>
      <c r="AA379" s="19">
        <v>0</v>
      </c>
      <c r="AB379" s="8">
        <v>0</v>
      </c>
      <c r="AC379" s="8">
        <v>0</v>
      </c>
      <c r="AD379" s="8">
        <v>0</v>
      </c>
      <c r="AE379" s="8">
        <v>0</v>
      </c>
      <c r="AF379" s="8">
        <v>75.617715617715618</v>
      </c>
      <c r="AG379" s="8" t="s">
        <v>1686</v>
      </c>
      <c r="AH379" s="8" t="s">
        <v>1687</v>
      </c>
      <c r="AI379" s="60">
        <v>199.86750000000001</v>
      </c>
      <c r="AJ379" s="60">
        <v>2656.1282999999999</v>
      </c>
      <c r="AK379" s="60">
        <v>1665.8668</v>
      </c>
      <c r="AL379" s="60">
        <f>Table2[[#This Row],[Company Direct Land Through FY20]]+Table2[[#This Row],[Company Direct Land FY20 and After]]</f>
        <v>4321.9951000000001</v>
      </c>
      <c r="AM379" s="60">
        <v>2867.0365000000002</v>
      </c>
      <c r="AN379" s="60">
        <v>9846.8832000000002</v>
      </c>
      <c r="AO379" s="60">
        <v>23896.326300000001</v>
      </c>
      <c r="AP379" s="60">
        <f>Table2[[#This Row],[Company Direct Building Through FY20]]+Table2[[#This Row],[Company Direct Building FY20 and After]]</f>
        <v>33743.209499999997</v>
      </c>
      <c r="AQ379" s="60">
        <v>0</v>
      </c>
      <c r="AR379" s="60">
        <v>497.28</v>
      </c>
      <c r="AS379" s="60">
        <v>0</v>
      </c>
      <c r="AT379" s="60">
        <f>Table2[[#This Row],[Mortgage Recording Tax Through FY20]]+Table2[[#This Row],[Mortgage Recording Tax FY20 and After]]</f>
        <v>497.28</v>
      </c>
      <c r="AU379" s="60">
        <v>1582.3848</v>
      </c>
      <c r="AV379" s="60">
        <v>5023.4310999999998</v>
      </c>
      <c r="AW379" s="60">
        <v>13188.9445</v>
      </c>
      <c r="AX379" s="60">
        <f>Table2[[#This Row],[Pilot Savings Through FY20]]+Table2[[#This Row],[Pilot Savings FY20 and After]]</f>
        <v>18212.375599999999</v>
      </c>
      <c r="AY379" s="60">
        <v>0</v>
      </c>
      <c r="AZ379" s="60">
        <v>497.28</v>
      </c>
      <c r="BA379" s="60">
        <v>0</v>
      </c>
      <c r="BB379" s="60">
        <f>Table2[[#This Row],[Mortgage Recording Tax Exemption Through FY20]]+Table2[[#This Row],[Indirect and Induced Land FY20]]</f>
        <v>1605.6334999999999</v>
      </c>
      <c r="BC379" s="60">
        <v>1108.3534999999999</v>
      </c>
      <c r="BD379" s="60">
        <v>1866.9402</v>
      </c>
      <c r="BE379" s="60">
        <v>8802.6108999999997</v>
      </c>
      <c r="BF379" s="60">
        <f>Table2[[#This Row],[Indirect and Induced Land Through FY20]]+Table2[[#This Row],[Indirect and Induced Land FY20 and After]]</f>
        <v>10669.551100000001</v>
      </c>
      <c r="BG379" s="60">
        <v>3929.6170999999999</v>
      </c>
      <c r="BH379" s="60">
        <v>6619.1517000000003</v>
      </c>
      <c r="BI379" s="60">
        <v>31209.257699999998</v>
      </c>
      <c r="BJ379" s="60">
        <f>Table2[[#This Row],[Indirect and Induced Building Through FY20]]+Table2[[#This Row],[Indirect and Induced Building FY20 and After]]</f>
        <v>37828.409399999997</v>
      </c>
      <c r="BK379" s="60">
        <v>6522.4898000000003</v>
      </c>
      <c r="BL379" s="60">
        <v>15965.6723</v>
      </c>
      <c r="BM379" s="60">
        <v>52385.117200000001</v>
      </c>
      <c r="BN379" s="60">
        <f>Table2[[#This Row],[TOTAL Real Property Related Taxes Through FY20]]+Table2[[#This Row],[TOTAL Real Property Related Taxes FY20 and After]]</f>
        <v>68350.789499999999</v>
      </c>
      <c r="BO379" s="60">
        <v>13195.815000000001</v>
      </c>
      <c r="BP379" s="60">
        <v>23055.321499999998</v>
      </c>
      <c r="BQ379" s="60">
        <v>105874.0282</v>
      </c>
      <c r="BR379" s="60">
        <f>Table2[[#This Row],[Company Direct Through FY20]]+Table2[[#This Row],[Company Direct FY20 and After]]</f>
        <v>128929.34969999999</v>
      </c>
      <c r="BS379" s="60">
        <v>0</v>
      </c>
      <c r="BT379" s="60">
        <v>113.7812</v>
      </c>
      <c r="BU379" s="60">
        <v>0</v>
      </c>
      <c r="BV379" s="60">
        <f>Table2[[#This Row],[Sales Tax Exemption Through FY20]]+Table2[[#This Row],[Sales Tax Exemption FY20 and After]]</f>
        <v>113.7812</v>
      </c>
      <c r="BW379" s="60">
        <v>0</v>
      </c>
      <c r="BX379" s="60">
        <v>0</v>
      </c>
      <c r="BY379" s="60">
        <v>0</v>
      </c>
      <c r="BZ379" s="60">
        <f>Table2[[#This Row],[Energy Tax Savings Through FY20]]+Table2[[#This Row],[Energy Tax Savings FY20 and After]]</f>
        <v>0</v>
      </c>
      <c r="CA379" s="60">
        <v>0</v>
      </c>
      <c r="CB379" s="60">
        <v>0</v>
      </c>
      <c r="CC379" s="60">
        <v>0</v>
      </c>
      <c r="CD379" s="60">
        <f>Table2[[#This Row],[Tax Exempt Bond Savings Through FY20]]+Table2[[#This Row],[Tax Exempt Bond Savings FY20 and After]]</f>
        <v>0</v>
      </c>
      <c r="CE379" s="60">
        <v>5461.9206000000004</v>
      </c>
      <c r="CF379" s="60">
        <v>9838.8534999999993</v>
      </c>
      <c r="CG379" s="60">
        <v>45524.302199999998</v>
      </c>
      <c r="CH379" s="60">
        <f>Table2[[#This Row],[Indirect and Induced Through FY20]]+Table2[[#This Row],[Indirect and Induced FY20 and After]]</f>
        <v>55363.155699999996</v>
      </c>
      <c r="CI379" s="60">
        <v>18657.7356</v>
      </c>
      <c r="CJ379" s="60">
        <v>32780.393799999998</v>
      </c>
      <c r="CK379" s="60">
        <v>151398.33040000001</v>
      </c>
      <c r="CL379" s="60">
        <f>Table2[[#This Row],[TOTAL Income Consumption Use Taxes Through FY20]]+Table2[[#This Row],[TOTAL Income Consumption Use Taxes FY20 and After]]</f>
        <v>184178.7242</v>
      </c>
      <c r="CM379" s="60">
        <v>1582.3848</v>
      </c>
      <c r="CN379" s="60">
        <v>5634.4922999999999</v>
      </c>
      <c r="CO379" s="60">
        <v>13188.9445</v>
      </c>
      <c r="CP379" s="60">
        <f>Table2[[#This Row],[Assistance Provided Through FY20]]+Table2[[#This Row],[Assistance Provided FY20 and After]]</f>
        <v>18823.436799999999</v>
      </c>
      <c r="CQ379" s="60">
        <v>0</v>
      </c>
      <c r="CR379" s="60">
        <v>0</v>
      </c>
      <c r="CS379" s="60">
        <v>0</v>
      </c>
      <c r="CT379" s="60">
        <f>Table2[[#This Row],[Recapture Cancellation Reduction Amount Through FY20]]+Table2[[#This Row],[Recapture Cancellation Reduction Amount FY20 and After]]</f>
        <v>0</v>
      </c>
      <c r="CU379" s="60">
        <v>0</v>
      </c>
      <c r="CV379" s="60">
        <v>0</v>
      </c>
      <c r="CW379" s="60">
        <v>0</v>
      </c>
      <c r="CX379" s="60">
        <f>Table2[[#This Row],[Penalty Paid Through FY20]]+Table2[[#This Row],[Penalty Paid FY20 and After]]</f>
        <v>0</v>
      </c>
      <c r="CY379" s="60">
        <v>1582.3848</v>
      </c>
      <c r="CZ379" s="60">
        <v>5634.4922999999999</v>
      </c>
      <c r="DA379" s="60">
        <v>13188.9445</v>
      </c>
      <c r="DB379" s="60">
        <f>Table2[[#This Row],[TOTAL Assistance Net of Recapture Penalties Through FY20]]+Table2[[#This Row],[TOTAL Assistance Net of Recapture Penalties FY20 and After]]</f>
        <v>18823.436799999999</v>
      </c>
      <c r="DC379" s="60">
        <v>16262.718999999999</v>
      </c>
      <c r="DD379" s="60">
        <v>36055.612999999998</v>
      </c>
      <c r="DE379" s="60">
        <v>131436.2213</v>
      </c>
      <c r="DF379" s="60">
        <f>Table2[[#This Row],[Company Direct Tax Revenue Before Assistance Through FY20]]+Table2[[#This Row],[Company Direct Tax Revenue Before Assistance FY20 and After]]</f>
        <v>167491.83429999999</v>
      </c>
      <c r="DG379" s="60">
        <v>10499.8912</v>
      </c>
      <c r="DH379" s="60">
        <v>18324.945400000001</v>
      </c>
      <c r="DI379" s="60">
        <v>85536.170800000007</v>
      </c>
      <c r="DJ379" s="60">
        <f>Table2[[#This Row],[Indirect and Induced Tax Revenues FY20 and After]]+Table2[[#This Row],[Indirect and Induced Tax Revenues Through FY20]]</f>
        <v>103861.1162</v>
      </c>
      <c r="DK379" s="60">
        <v>26762.610199999999</v>
      </c>
      <c r="DL379" s="60">
        <v>54380.558400000002</v>
      </c>
      <c r="DM379" s="60">
        <v>216972.3921</v>
      </c>
      <c r="DN379" s="60">
        <f>Table2[[#This Row],[TOTAL Tax Revenues Before Assistance FY20 and After]]+Table2[[#This Row],[TOTAL Tax Revenues Before Assistance Through FY20]]</f>
        <v>271352.95049999998</v>
      </c>
      <c r="DO379" s="60">
        <v>25180.225399999999</v>
      </c>
      <c r="DP379" s="60">
        <v>48746.066099999996</v>
      </c>
      <c r="DQ379" s="60">
        <v>203783.44760000001</v>
      </c>
      <c r="DR379" s="60">
        <f>Table2[[#This Row],[TOTAL Tax Revenues Net of Assistance Recapture and Penalty Through FY20]]+Table2[[#This Row],[TOTAL Tax Revenues Net of Assistance Recapture and Penalty FY20 and After]]</f>
        <v>252529.51370000001</v>
      </c>
      <c r="DS379" s="60">
        <v>0</v>
      </c>
      <c r="DT379" s="60">
        <v>0</v>
      </c>
      <c r="DU379" s="60">
        <v>421.77</v>
      </c>
      <c r="DV379" s="60">
        <v>0</v>
      </c>
      <c r="DW379" s="74">
        <v>1604</v>
      </c>
      <c r="DX379" s="74">
        <v>2</v>
      </c>
      <c r="DY379" s="74">
        <v>221</v>
      </c>
      <c r="DZ379" s="74">
        <v>400</v>
      </c>
      <c r="EA379" s="74">
        <v>1604</v>
      </c>
      <c r="EB379" s="74">
        <v>2</v>
      </c>
      <c r="EC379" s="74">
        <v>220</v>
      </c>
      <c r="ED379" s="74">
        <v>400</v>
      </c>
      <c r="EE379" s="74">
        <v>100</v>
      </c>
      <c r="EF379" s="74">
        <v>100</v>
      </c>
      <c r="EG379" s="74">
        <v>99.55</v>
      </c>
      <c r="EH379" s="74">
        <v>100</v>
      </c>
      <c r="EI379" s="8">
        <f>Table2[[#This Row],[Total Industrial Employees FY20]]+Table2[[#This Row],[Total Restaurant Employees FY20]]+Table2[[#This Row],[Total Retail Employees FY20]]+Table2[[#This Row],[Total Other Employees FY20]]</f>
        <v>2227</v>
      </c>
      <c r="EJ379" s="8">
        <f>Table2[[#This Row],[Number of Industrial Employees Earning More than Living Wage FY20]]+Table2[[#This Row],[Number of Restaurant Employees Earning More than Living Wage FY20]]+Table2[[#This Row],[Number of Retail Employees Earning More than Living Wage FY20]]+Table2[[#This Row],[Number of Other Employees Earning More than Living Wage FY20]]</f>
        <v>2226</v>
      </c>
      <c r="EK379" s="70">
        <f>Table2[[#This Row],[Total Employees Earning More than Living Wage FY20]]/Table2[[#This Row],[Total Jobs FY20]]</f>
        <v>0.99955096542433763</v>
      </c>
    </row>
    <row r="380" spans="1:141" x14ac:dyDescent="0.25">
      <c r="A380" s="9">
        <v>92452</v>
      </c>
      <c r="B380" s="11" t="s">
        <v>193</v>
      </c>
      <c r="C380" s="11" t="s">
        <v>647</v>
      </c>
      <c r="D380" s="11" t="s">
        <v>1044</v>
      </c>
      <c r="E380" s="15">
        <v>37</v>
      </c>
      <c r="F380" s="7">
        <v>3717</v>
      </c>
      <c r="G380" s="7">
        <v>7</v>
      </c>
      <c r="H380" s="7">
        <v>27500</v>
      </c>
      <c r="I380" s="7">
        <v>21803</v>
      </c>
      <c r="J380" s="7">
        <v>423120</v>
      </c>
      <c r="K380" s="11" t="s">
        <v>1048</v>
      </c>
      <c r="L380" s="11" t="s">
        <v>1120</v>
      </c>
      <c r="M380" s="11" t="s">
        <v>1087</v>
      </c>
      <c r="N380" s="18">
        <v>1000000</v>
      </c>
      <c r="O380" s="11" t="s">
        <v>1662</v>
      </c>
      <c r="P380" s="8">
        <v>0</v>
      </c>
      <c r="Q380" s="8">
        <v>0</v>
      </c>
      <c r="R380" s="8">
        <v>9</v>
      </c>
      <c r="S380" s="8">
        <v>0</v>
      </c>
      <c r="T380" s="8">
        <v>2</v>
      </c>
      <c r="U380" s="8">
        <v>11</v>
      </c>
      <c r="V380" s="8">
        <v>11</v>
      </c>
      <c r="W380" s="8">
        <v>0</v>
      </c>
      <c r="X380" s="8">
        <v>0</v>
      </c>
      <c r="Y380" s="8">
        <v>0</v>
      </c>
      <c r="Z380" s="8">
        <v>12</v>
      </c>
      <c r="AA380" s="19">
        <v>0</v>
      </c>
      <c r="AB380" s="8">
        <v>0</v>
      </c>
      <c r="AC380" s="8">
        <v>0</v>
      </c>
      <c r="AD380" s="8">
        <v>0</v>
      </c>
      <c r="AE380" s="8">
        <v>0</v>
      </c>
      <c r="AF380" s="8">
        <v>81.818181818181827</v>
      </c>
      <c r="AG380" s="8" t="s">
        <v>1686</v>
      </c>
      <c r="AH380" s="8" t="s">
        <v>1687</v>
      </c>
      <c r="AI380" s="60">
        <v>22.250499999999999</v>
      </c>
      <c r="AJ380" s="60">
        <v>183.27500000000001</v>
      </c>
      <c r="AK380" s="60">
        <v>22.193999999999999</v>
      </c>
      <c r="AL380" s="60">
        <f>Table2[[#This Row],[Company Direct Land Through FY20]]+Table2[[#This Row],[Company Direct Land FY20 and After]]</f>
        <v>205.46899999999999</v>
      </c>
      <c r="AM380" s="60">
        <v>43.916600000000003</v>
      </c>
      <c r="AN380" s="60">
        <v>205.6276</v>
      </c>
      <c r="AO380" s="60">
        <v>43.805300000000003</v>
      </c>
      <c r="AP380" s="60">
        <f>Table2[[#This Row],[Company Direct Building Through FY20]]+Table2[[#This Row],[Company Direct Building FY20 and After]]</f>
        <v>249.43290000000002</v>
      </c>
      <c r="AQ380" s="60">
        <v>0</v>
      </c>
      <c r="AR380" s="60">
        <v>0</v>
      </c>
      <c r="AS380" s="60">
        <v>0</v>
      </c>
      <c r="AT380" s="60">
        <f>Table2[[#This Row],[Mortgage Recording Tax Through FY20]]+Table2[[#This Row],[Mortgage Recording Tax FY20 and After]]</f>
        <v>0</v>
      </c>
      <c r="AU380" s="60">
        <v>49.903500000000001</v>
      </c>
      <c r="AV380" s="60">
        <v>265.1114</v>
      </c>
      <c r="AW380" s="60">
        <v>49.776899999999998</v>
      </c>
      <c r="AX380" s="60">
        <f>Table2[[#This Row],[Pilot Savings Through FY20]]+Table2[[#This Row],[Pilot Savings FY20 and After]]</f>
        <v>314.88830000000002</v>
      </c>
      <c r="AY380" s="60">
        <v>0</v>
      </c>
      <c r="AZ380" s="60">
        <v>0</v>
      </c>
      <c r="BA380" s="60">
        <v>0</v>
      </c>
      <c r="BB380" s="60">
        <f>Table2[[#This Row],[Mortgage Recording Tax Exemption Through FY20]]+Table2[[#This Row],[Indirect and Induced Land FY20]]</f>
        <v>18.688600000000001</v>
      </c>
      <c r="BC380" s="60">
        <v>18.688600000000001</v>
      </c>
      <c r="BD380" s="60">
        <v>56.826599999999999</v>
      </c>
      <c r="BE380" s="60">
        <v>18.641300000000001</v>
      </c>
      <c r="BF380" s="60">
        <f>Table2[[#This Row],[Indirect and Induced Land Through FY20]]+Table2[[#This Row],[Indirect and Induced Land FY20 and After]]</f>
        <v>75.4679</v>
      </c>
      <c r="BG380" s="60">
        <v>66.259799999999998</v>
      </c>
      <c r="BH380" s="60">
        <v>201.47659999999999</v>
      </c>
      <c r="BI380" s="60">
        <v>66.091700000000003</v>
      </c>
      <c r="BJ380" s="60">
        <f>Table2[[#This Row],[Indirect and Induced Building Through FY20]]+Table2[[#This Row],[Indirect and Induced Building FY20 and After]]</f>
        <v>267.56830000000002</v>
      </c>
      <c r="BK380" s="60">
        <v>101.212</v>
      </c>
      <c r="BL380" s="60">
        <v>382.09440000000001</v>
      </c>
      <c r="BM380" s="60">
        <v>100.9554</v>
      </c>
      <c r="BN380" s="60">
        <f>Table2[[#This Row],[TOTAL Real Property Related Taxes Through FY20]]+Table2[[#This Row],[TOTAL Real Property Related Taxes FY20 and After]]</f>
        <v>483.0498</v>
      </c>
      <c r="BO380" s="60">
        <v>156.99369999999999</v>
      </c>
      <c r="BP380" s="60">
        <v>619.27049999999997</v>
      </c>
      <c r="BQ380" s="60">
        <v>156.59540000000001</v>
      </c>
      <c r="BR380" s="60">
        <f>Table2[[#This Row],[Company Direct Through FY20]]+Table2[[#This Row],[Company Direct FY20 and After]]</f>
        <v>775.86590000000001</v>
      </c>
      <c r="BS380" s="60">
        <v>0</v>
      </c>
      <c r="BT380" s="60">
        <v>0</v>
      </c>
      <c r="BU380" s="60">
        <v>0</v>
      </c>
      <c r="BV380" s="60">
        <f>Table2[[#This Row],[Sales Tax Exemption Through FY20]]+Table2[[#This Row],[Sales Tax Exemption FY20 and After]]</f>
        <v>0</v>
      </c>
      <c r="BW380" s="60">
        <v>0</v>
      </c>
      <c r="BX380" s="60">
        <v>0</v>
      </c>
      <c r="BY380" s="60">
        <v>0</v>
      </c>
      <c r="BZ380" s="60">
        <f>Table2[[#This Row],[Energy Tax Savings Through FY20]]+Table2[[#This Row],[Energy Tax Savings FY20 and After]]</f>
        <v>0</v>
      </c>
      <c r="CA380" s="60">
        <v>0</v>
      </c>
      <c r="CB380" s="60">
        <v>0</v>
      </c>
      <c r="CC380" s="60">
        <v>0</v>
      </c>
      <c r="CD380" s="60">
        <f>Table2[[#This Row],[Tax Exempt Bond Savings Through FY20]]+Table2[[#This Row],[Tax Exempt Bond Savings FY20 and After]]</f>
        <v>0</v>
      </c>
      <c r="CE380" s="60">
        <v>92.096900000000005</v>
      </c>
      <c r="CF380" s="60">
        <v>350.19049999999999</v>
      </c>
      <c r="CG380" s="60">
        <v>91.863200000000006</v>
      </c>
      <c r="CH380" s="60">
        <f>Table2[[#This Row],[Indirect and Induced Through FY20]]+Table2[[#This Row],[Indirect and Induced FY20 and After]]</f>
        <v>442.05369999999999</v>
      </c>
      <c r="CI380" s="60">
        <v>249.09059999999999</v>
      </c>
      <c r="CJ380" s="60">
        <v>969.46100000000001</v>
      </c>
      <c r="CK380" s="60">
        <v>248.45859999999999</v>
      </c>
      <c r="CL380" s="60">
        <f>Table2[[#This Row],[TOTAL Income Consumption Use Taxes Through FY20]]+Table2[[#This Row],[TOTAL Income Consumption Use Taxes FY20 and After]]</f>
        <v>1217.9195999999999</v>
      </c>
      <c r="CM380" s="60">
        <v>49.903500000000001</v>
      </c>
      <c r="CN380" s="60">
        <v>265.1114</v>
      </c>
      <c r="CO380" s="60">
        <v>49.776899999999998</v>
      </c>
      <c r="CP380" s="60">
        <f>Table2[[#This Row],[Assistance Provided Through FY20]]+Table2[[#This Row],[Assistance Provided FY20 and After]]</f>
        <v>314.88830000000002</v>
      </c>
      <c r="CQ380" s="60">
        <v>0</v>
      </c>
      <c r="CR380" s="60">
        <v>0</v>
      </c>
      <c r="CS380" s="60">
        <v>0</v>
      </c>
      <c r="CT380" s="60">
        <f>Table2[[#This Row],[Recapture Cancellation Reduction Amount Through FY20]]+Table2[[#This Row],[Recapture Cancellation Reduction Amount FY20 and After]]</f>
        <v>0</v>
      </c>
      <c r="CU380" s="60">
        <v>0</v>
      </c>
      <c r="CV380" s="60">
        <v>0</v>
      </c>
      <c r="CW380" s="60">
        <v>0</v>
      </c>
      <c r="CX380" s="60">
        <f>Table2[[#This Row],[Penalty Paid Through FY20]]+Table2[[#This Row],[Penalty Paid FY20 and After]]</f>
        <v>0</v>
      </c>
      <c r="CY380" s="60">
        <v>49.903500000000001</v>
      </c>
      <c r="CZ380" s="60">
        <v>265.1114</v>
      </c>
      <c r="DA380" s="60">
        <v>49.776899999999998</v>
      </c>
      <c r="DB380" s="60">
        <f>Table2[[#This Row],[TOTAL Assistance Net of Recapture Penalties Through FY20]]+Table2[[#This Row],[TOTAL Assistance Net of Recapture Penalties FY20 and After]]</f>
        <v>314.88830000000002</v>
      </c>
      <c r="DC380" s="60">
        <v>223.16079999999999</v>
      </c>
      <c r="DD380" s="60">
        <v>1008.1731</v>
      </c>
      <c r="DE380" s="60">
        <v>222.59469999999999</v>
      </c>
      <c r="DF380" s="60">
        <f>Table2[[#This Row],[Company Direct Tax Revenue Before Assistance Through FY20]]+Table2[[#This Row],[Company Direct Tax Revenue Before Assistance FY20 and After]]</f>
        <v>1230.7678000000001</v>
      </c>
      <c r="DG380" s="60">
        <v>177.0453</v>
      </c>
      <c r="DH380" s="60">
        <v>608.49369999999999</v>
      </c>
      <c r="DI380" s="60">
        <v>176.59620000000001</v>
      </c>
      <c r="DJ380" s="60">
        <f>Table2[[#This Row],[Indirect and Induced Tax Revenues FY20 and After]]+Table2[[#This Row],[Indirect and Induced Tax Revenues Through FY20]]</f>
        <v>785.08989999999994</v>
      </c>
      <c r="DK380" s="60">
        <v>400.20609999999999</v>
      </c>
      <c r="DL380" s="60">
        <v>1616.6668</v>
      </c>
      <c r="DM380" s="60">
        <v>399.1909</v>
      </c>
      <c r="DN380" s="60">
        <f>Table2[[#This Row],[TOTAL Tax Revenues Before Assistance FY20 and After]]+Table2[[#This Row],[TOTAL Tax Revenues Before Assistance Through FY20]]</f>
        <v>2015.8577</v>
      </c>
      <c r="DO380" s="60">
        <v>350.30259999999998</v>
      </c>
      <c r="DP380" s="60">
        <v>1351.5554</v>
      </c>
      <c r="DQ380" s="60">
        <v>349.41399999999999</v>
      </c>
      <c r="DR380" s="60">
        <f>Table2[[#This Row],[TOTAL Tax Revenues Net of Assistance Recapture and Penalty Through FY20]]+Table2[[#This Row],[TOTAL Tax Revenues Net of Assistance Recapture and Penalty FY20 and After]]</f>
        <v>1700.9694</v>
      </c>
      <c r="DS380" s="60">
        <v>0</v>
      </c>
      <c r="DT380" s="60">
        <v>0</v>
      </c>
      <c r="DU380" s="60">
        <v>0</v>
      </c>
      <c r="DV380" s="60">
        <v>0</v>
      </c>
      <c r="DW380" s="74">
        <v>11</v>
      </c>
      <c r="DX380" s="74">
        <v>0</v>
      </c>
      <c r="DY380" s="74">
        <v>0</v>
      </c>
      <c r="DZ380" s="74">
        <v>0</v>
      </c>
      <c r="EA380" s="74">
        <v>11</v>
      </c>
      <c r="EB380" s="74">
        <v>0</v>
      </c>
      <c r="EC380" s="74">
        <v>0</v>
      </c>
      <c r="ED380" s="74">
        <v>0</v>
      </c>
      <c r="EE380" s="74">
        <v>100</v>
      </c>
      <c r="EF380" s="74">
        <v>0</v>
      </c>
      <c r="EG380" s="74">
        <v>0</v>
      </c>
      <c r="EH380" s="74">
        <v>0</v>
      </c>
      <c r="EI380" s="8">
        <f>Table2[[#This Row],[Total Industrial Employees FY20]]+Table2[[#This Row],[Total Restaurant Employees FY20]]+Table2[[#This Row],[Total Retail Employees FY20]]+Table2[[#This Row],[Total Other Employees FY20]]</f>
        <v>11</v>
      </c>
      <c r="EJ380" s="8">
        <f>Table2[[#This Row],[Number of Industrial Employees Earning More than Living Wage FY20]]+Table2[[#This Row],[Number of Restaurant Employees Earning More than Living Wage FY20]]+Table2[[#This Row],[Number of Retail Employees Earning More than Living Wage FY20]]+Table2[[#This Row],[Number of Other Employees Earning More than Living Wage FY20]]</f>
        <v>11</v>
      </c>
      <c r="EK380" s="72">
        <f>Table2[[#This Row],[Total Employees Earning More than Living Wage FY20]]/Table2[[#This Row],[Total Jobs FY20]]</f>
        <v>1</v>
      </c>
    </row>
    <row r="381" spans="1:141" x14ac:dyDescent="0.25">
      <c r="A381" s="9">
        <v>93884</v>
      </c>
      <c r="B381" s="11" t="s">
        <v>411</v>
      </c>
      <c r="C381" s="11" t="s">
        <v>864</v>
      </c>
      <c r="D381" s="11" t="s">
        <v>1045</v>
      </c>
      <c r="E381" s="15">
        <v>24</v>
      </c>
      <c r="F381" s="7">
        <v>9758</v>
      </c>
      <c r="G381" s="7">
        <v>41</v>
      </c>
      <c r="H381" s="7">
        <v>408833</v>
      </c>
      <c r="I381" s="7">
        <v>165641</v>
      </c>
      <c r="J381" s="7">
        <v>624190</v>
      </c>
      <c r="K381" s="11" t="s">
        <v>1097</v>
      </c>
      <c r="L381" s="11" t="s">
        <v>1394</v>
      </c>
      <c r="M381" s="11" t="s">
        <v>1119</v>
      </c>
      <c r="N381" s="18">
        <v>9408000</v>
      </c>
      <c r="O381" s="11" t="s">
        <v>1671</v>
      </c>
      <c r="P381" s="8">
        <v>78</v>
      </c>
      <c r="Q381" s="8">
        <v>23</v>
      </c>
      <c r="R381" s="8">
        <v>421</v>
      </c>
      <c r="S381" s="8">
        <v>2</v>
      </c>
      <c r="T381" s="8">
        <v>0</v>
      </c>
      <c r="U381" s="8">
        <v>524</v>
      </c>
      <c r="V381" s="8">
        <v>473</v>
      </c>
      <c r="W381" s="8">
        <v>0</v>
      </c>
      <c r="X381" s="8">
        <v>0</v>
      </c>
      <c r="Y381" s="8">
        <v>675</v>
      </c>
      <c r="Z381" s="8">
        <v>0</v>
      </c>
      <c r="AA381" s="19">
        <v>11</v>
      </c>
      <c r="AB381" s="8">
        <v>14</v>
      </c>
      <c r="AC381" s="8">
        <v>51</v>
      </c>
      <c r="AD381" s="8">
        <v>13</v>
      </c>
      <c r="AE381" s="8">
        <v>11</v>
      </c>
      <c r="AF381" s="8">
        <v>81.488549618320619</v>
      </c>
      <c r="AG381" s="8" t="s">
        <v>1686</v>
      </c>
      <c r="AH381" s="8" t="s">
        <v>1687</v>
      </c>
      <c r="AI381" s="60">
        <v>0</v>
      </c>
      <c r="AJ381" s="60">
        <v>0</v>
      </c>
      <c r="AK381" s="60">
        <v>0</v>
      </c>
      <c r="AL381" s="60">
        <f>Table2[[#This Row],[Company Direct Land Through FY20]]+Table2[[#This Row],[Company Direct Land FY20 and After]]</f>
        <v>0</v>
      </c>
      <c r="AM381" s="60">
        <v>0</v>
      </c>
      <c r="AN381" s="60">
        <v>0</v>
      </c>
      <c r="AO381" s="60">
        <v>0</v>
      </c>
      <c r="AP381" s="60">
        <f>Table2[[#This Row],[Company Direct Building Through FY20]]+Table2[[#This Row],[Company Direct Building FY20 and After]]</f>
        <v>0</v>
      </c>
      <c r="AQ381" s="60">
        <v>0</v>
      </c>
      <c r="AR381" s="60">
        <v>158.7835</v>
      </c>
      <c r="AS381" s="60">
        <v>0</v>
      </c>
      <c r="AT381" s="60">
        <f>Table2[[#This Row],[Mortgage Recording Tax Through FY20]]+Table2[[#This Row],[Mortgage Recording Tax FY20 and After]]</f>
        <v>158.7835</v>
      </c>
      <c r="AU381" s="60">
        <v>0</v>
      </c>
      <c r="AV381" s="60">
        <v>0</v>
      </c>
      <c r="AW381" s="60">
        <v>0</v>
      </c>
      <c r="AX381" s="60">
        <f>Table2[[#This Row],[Pilot Savings Through FY20]]+Table2[[#This Row],[Pilot Savings FY20 and After]]</f>
        <v>0</v>
      </c>
      <c r="AY381" s="60">
        <v>0</v>
      </c>
      <c r="AZ381" s="60">
        <v>158.7835</v>
      </c>
      <c r="BA381" s="60">
        <v>0</v>
      </c>
      <c r="BB381" s="60">
        <f>Table2[[#This Row],[Mortgage Recording Tax Exemption Through FY20]]+Table2[[#This Row],[Indirect and Induced Land FY20]]</f>
        <v>309.62950000000001</v>
      </c>
      <c r="BC381" s="60">
        <v>150.846</v>
      </c>
      <c r="BD381" s="60">
        <v>1500.7171000000001</v>
      </c>
      <c r="BE381" s="60">
        <v>702.83979999999997</v>
      </c>
      <c r="BF381" s="60">
        <f>Table2[[#This Row],[Indirect and Induced Land Through FY20]]+Table2[[#This Row],[Indirect and Induced Land FY20 and After]]</f>
        <v>2203.5569</v>
      </c>
      <c r="BG381" s="60">
        <v>534.81759999999997</v>
      </c>
      <c r="BH381" s="60">
        <v>5320.7240000000002</v>
      </c>
      <c r="BI381" s="60">
        <v>2491.8858</v>
      </c>
      <c r="BJ381" s="60">
        <f>Table2[[#This Row],[Indirect and Induced Building Through FY20]]+Table2[[#This Row],[Indirect and Induced Building FY20 and After]]</f>
        <v>7812.6098000000002</v>
      </c>
      <c r="BK381" s="60">
        <v>685.66359999999997</v>
      </c>
      <c r="BL381" s="60">
        <v>6821.4411</v>
      </c>
      <c r="BM381" s="60">
        <v>3194.7256000000002</v>
      </c>
      <c r="BN381" s="60">
        <f>Table2[[#This Row],[TOTAL Real Property Related Taxes Through FY20]]+Table2[[#This Row],[TOTAL Real Property Related Taxes FY20 and After]]</f>
        <v>10016.1667</v>
      </c>
      <c r="BO381" s="60">
        <v>656.35879999999997</v>
      </c>
      <c r="BP381" s="60">
        <v>6515.9211999999998</v>
      </c>
      <c r="BQ381" s="60">
        <v>3058.1849000000002</v>
      </c>
      <c r="BR381" s="60">
        <f>Table2[[#This Row],[Company Direct Through FY20]]+Table2[[#This Row],[Company Direct FY20 and After]]</f>
        <v>9574.1061000000009</v>
      </c>
      <c r="BS381" s="60">
        <v>0</v>
      </c>
      <c r="BT381" s="60">
        <v>0</v>
      </c>
      <c r="BU381" s="60">
        <v>0</v>
      </c>
      <c r="BV381" s="60">
        <f>Table2[[#This Row],[Sales Tax Exemption Through FY20]]+Table2[[#This Row],[Sales Tax Exemption FY20 and After]]</f>
        <v>0</v>
      </c>
      <c r="BW381" s="60">
        <v>0</v>
      </c>
      <c r="BX381" s="60">
        <v>0</v>
      </c>
      <c r="BY381" s="60">
        <v>0</v>
      </c>
      <c r="BZ381" s="60">
        <f>Table2[[#This Row],[Energy Tax Savings Through FY20]]+Table2[[#This Row],[Energy Tax Savings FY20 and After]]</f>
        <v>0</v>
      </c>
      <c r="CA381" s="60">
        <v>0.9708</v>
      </c>
      <c r="CB381" s="60">
        <v>20.6858</v>
      </c>
      <c r="CC381" s="60">
        <v>3.9049999999999998</v>
      </c>
      <c r="CD381" s="60">
        <f>Table2[[#This Row],[Tax Exempt Bond Savings Through FY20]]+Table2[[#This Row],[Tax Exempt Bond Savings FY20 and After]]</f>
        <v>24.590800000000002</v>
      </c>
      <c r="CE381" s="60">
        <v>682.8175</v>
      </c>
      <c r="CF381" s="60">
        <v>7651.7982000000002</v>
      </c>
      <c r="CG381" s="60">
        <v>3181.4643999999998</v>
      </c>
      <c r="CH381" s="60">
        <f>Table2[[#This Row],[Indirect and Induced Through FY20]]+Table2[[#This Row],[Indirect and Induced FY20 and After]]</f>
        <v>10833.2626</v>
      </c>
      <c r="CI381" s="60">
        <v>1338.2055</v>
      </c>
      <c r="CJ381" s="60">
        <v>14147.033600000001</v>
      </c>
      <c r="CK381" s="60">
        <v>6235.7443000000003</v>
      </c>
      <c r="CL381" s="60">
        <f>Table2[[#This Row],[TOTAL Income Consumption Use Taxes Through FY20]]+Table2[[#This Row],[TOTAL Income Consumption Use Taxes FY20 and After]]</f>
        <v>20382.777900000001</v>
      </c>
      <c r="CM381" s="60">
        <v>0.9708</v>
      </c>
      <c r="CN381" s="60">
        <v>179.4693</v>
      </c>
      <c r="CO381" s="60">
        <v>3.9049999999999998</v>
      </c>
      <c r="CP381" s="60">
        <f>Table2[[#This Row],[Assistance Provided Through FY20]]+Table2[[#This Row],[Assistance Provided FY20 and After]]</f>
        <v>183.37430000000001</v>
      </c>
      <c r="CQ381" s="60">
        <v>0</v>
      </c>
      <c r="CR381" s="60">
        <v>0</v>
      </c>
      <c r="CS381" s="60">
        <v>0</v>
      </c>
      <c r="CT381" s="60">
        <f>Table2[[#This Row],[Recapture Cancellation Reduction Amount Through FY20]]+Table2[[#This Row],[Recapture Cancellation Reduction Amount FY20 and After]]</f>
        <v>0</v>
      </c>
      <c r="CU381" s="60">
        <v>0</v>
      </c>
      <c r="CV381" s="60">
        <v>0</v>
      </c>
      <c r="CW381" s="60">
        <v>0</v>
      </c>
      <c r="CX381" s="60">
        <f>Table2[[#This Row],[Penalty Paid Through FY20]]+Table2[[#This Row],[Penalty Paid FY20 and After]]</f>
        <v>0</v>
      </c>
      <c r="CY381" s="60">
        <v>0.9708</v>
      </c>
      <c r="CZ381" s="60">
        <v>179.4693</v>
      </c>
      <c r="DA381" s="60">
        <v>3.9049999999999998</v>
      </c>
      <c r="DB381" s="60">
        <f>Table2[[#This Row],[TOTAL Assistance Net of Recapture Penalties Through FY20]]+Table2[[#This Row],[TOTAL Assistance Net of Recapture Penalties FY20 and After]]</f>
        <v>183.37430000000001</v>
      </c>
      <c r="DC381" s="60">
        <v>656.35879999999997</v>
      </c>
      <c r="DD381" s="60">
        <v>6674.7047000000002</v>
      </c>
      <c r="DE381" s="60">
        <v>3058.1849000000002</v>
      </c>
      <c r="DF381" s="60">
        <f>Table2[[#This Row],[Company Direct Tax Revenue Before Assistance Through FY20]]+Table2[[#This Row],[Company Direct Tax Revenue Before Assistance FY20 and After]]</f>
        <v>9732.8896000000004</v>
      </c>
      <c r="DG381" s="60">
        <v>1368.4811</v>
      </c>
      <c r="DH381" s="60">
        <v>14473.239299999999</v>
      </c>
      <c r="DI381" s="60">
        <v>6376.19</v>
      </c>
      <c r="DJ381" s="60">
        <f>Table2[[#This Row],[Indirect and Induced Tax Revenues FY20 and After]]+Table2[[#This Row],[Indirect and Induced Tax Revenues Through FY20]]</f>
        <v>20849.4293</v>
      </c>
      <c r="DK381" s="60">
        <v>2024.8398999999999</v>
      </c>
      <c r="DL381" s="60">
        <v>21147.944</v>
      </c>
      <c r="DM381" s="60">
        <v>9434.3749000000007</v>
      </c>
      <c r="DN381" s="60">
        <f>Table2[[#This Row],[TOTAL Tax Revenues Before Assistance FY20 and After]]+Table2[[#This Row],[TOTAL Tax Revenues Before Assistance Through FY20]]</f>
        <v>30582.318899999998</v>
      </c>
      <c r="DO381" s="60">
        <v>2023.8690999999999</v>
      </c>
      <c r="DP381" s="60">
        <v>20968.474699999999</v>
      </c>
      <c r="DQ381" s="60">
        <v>9430.4699000000001</v>
      </c>
      <c r="DR381" s="60">
        <f>Table2[[#This Row],[TOTAL Tax Revenues Net of Assistance Recapture and Penalty Through FY20]]+Table2[[#This Row],[TOTAL Tax Revenues Net of Assistance Recapture and Penalty FY20 and After]]</f>
        <v>30398.944599999999</v>
      </c>
      <c r="DS381" s="60">
        <v>0</v>
      </c>
      <c r="DT381" s="60">
        <v>0</v>
      </c>
      <c r="DU381" s="60">
        <v>0</v>
      </c>
      <c r="DV381" s="60">
        <v>0</v>
      </c>
      <c r="DW381" s="74">
        <v>0</v>
      </c>
      <c r="DX381" s="74">
        <v>0</v>
      </c>
      <c r="DY381" s="74">
        <v>0</v>
      </c>
      <c r="DZ381" s="74">
        <v>524</v>
      </c>
      <c r="EA381" s="74">
        <v>0</v>
      </c>
      <c r="EB381" s="74">
        <v>0</v>
      </c>
      <c r="EC381" s="74">
        <v>0</v>
      </c>
      <c r="ED381" s="74">
        <v>524</v>
      </c>
      <c r="EE381" s="74">
        <v>0</v>
      </c>
      <c r="EF381" s="74">
        <v>0</v>
      </c>
      <c r="EG381" s="74">
        <v>0</v>
      </c>
      <c r="EH381" s="74">
        <v>100</v>
      </c>
      <c r="EI381" s="8">
        <f>Table2[[#This Row],[Total Industrial Employees FY20]]+Table2[[#This Row],[Total Restaurant Employees FY20]]+Table2[[#This Row],[Total Retail Employees FY20]]+Table2[[#This Row],[Total Other Employees FY20]]</f>
        <v>524</v>
      </c>
      <c r="EJ381" s="8">
        <f>Table2[[#This Row],[Number of Industrial Employees Earning More than Living Wage FY20]]+Table2[[#This Row],[Number of Restaurant Employees Earning More than Living Wage FY20]]+Table2[[#This Row],[Number of Retail Employees Earning More than Living Wage FY20]]+Table2[[#This Row],[Number of Other Employees Earning More than Living Wage FY20]]</f>
        <v>524</v>
      </c>
      <c r="EK381" s="72">
        <f>Table2[[#This Row],[Total Employees Earning More than Living Wage FY20]]/Table2[[#This Row],[Total Jobs FY20]]</f>
        <v>1</v>
      </c>
    </row>
    <row r="382" spans="1:141" x14ac:dyDescent="0.25">
      <c r="A382" s="9">
        <v>94146</v>
      </c>
      <c r="B382" s="11" t="s">
        <v>542</v>
      </c>
      <c r="C382" s="11" t="s">
        <v>990</v>
      </c>
      <c r="D382" s="11" t="s">
        <v>1047</v>
      </c>
      <c r="E382" s="15">
        <v>49</v>
      </c>
      <c r="F382" s="7">
        <v>5</v>
      </c>
      <c r="G382" s="7">
        <v>99</v>
      </c>
      <c r="H382" s="7">
        <v>7500</v>
      </c>
      <c r="I382" s="7">
        <v>27000</v>
      </c>
      <c r="J382" s="7">
        <v>624110</v>
      </c>
      <c r="K382" s="11" t="s">
        <v>1097</v>
      </c>
      <c r="L382" s="11" t="s">
        <v>1578</v>
      </c>
      <c r="M382" s="11" t="s">
        <v>1579</v>
      </c>
      <c r="N382" s="18">
        <v>4298000</v>
      </c>
      <c r="O382" s="11" t="s">
        <v>1671</v>
      </c>
      <c r="P382" s="8">
        <v>6</v>
      </c>
      <c r="Q382" s="8">
        <v>0</v>
      </c>
      <c r="R382" s="8">
        <v>175</v>
      </c>
      <c r="S382" s="8">
        <v>0</v>
      </c>
      <c r="T382" s="8">
        <v>4</v>
      </c>
      <c r="U382" s="8">
        <v>185</v>
      </c>
      <c r="V382" s="8">
        <v>182</v>
      </c>
      <c r="W382" s="8">
        <v>0</v>
      </c>
      <c r="X382" s="8">
        <v>0</v>
      </c>
      <c r="Y382" s="8">
        <v>112</v>
      </c>
      <c r="Z382" s="8">
        <v>0</v>
      </c>
      <c r="AA382" s="19">
        <v>0</v>
      </c>
      <c r="AB382" s="8">
        <v>0</v>
      </c>
      <c r="AC382" s="8">
        <v>0</v>
      </c>
      <c r="AD382" s="8">
        <v>0</v>
      </c>
      <c r="AE382" s="8">
        <v>0</v>
      </c>
      <c r="AF382" s="8">
        <v>86.486486486486484</v>
      </c>
      <c r="AG382" s="8" t="s">
        <v>1686</v>
      </c>
      <c r="AH382" s="8" t="s">
        <v>1687</v>
      </c>
      <c r="AI382" s="60">
        <v>0</v>
      </c>
      <c r="AJ382" s="60">
        <v>0</v>
      </c>
      <c r="AK382" s="60">
        <v>0</v>
      </c>
      <c r="AL382" s="60">
        <f>Table2[[#This Row],[Company Direct Land Through FY20]]+Table2[[#This Row],[Company Direct Land FY20 and After]]</f>
        <v>0</v>
      </c>
      <c r="AM382" s="60">
        <v>0</v>
      </c>
      <c r="AN382" s="60">
        <v>0</v>
      </c>
      <c r="AO382" s="60">
        <v>0</v>
      </c>
      <c r="AP382" s="60">
        <f>Table2[[#This Row],[Company Direct Building Through FY20]]+Table2[[#This Row],[Company Direct Building FY20 and After]]</f>
        <v>0</v>
      </c>
      <c r="AQ382" s="60">
        <v>0</v>
      </c>
      <c r="AR382" s="60">
        <v>70.280900000000003</v>
      </c>
      <c r="AS382" s="60">
        <v>0</v>
      </c>
      <c r="AT382" s="60">
        <f>Table2[[#This Row],[Mortgage Recording Tax Through FY20]]+Table2[[#This Row],[Mortgage Recording Tax FY20 and After]]</f>
        <v>70.280900000000003</v>
      </c>
      <c r="AU382" s="60">
        <v>0</v>
      </c>
      <c r="AV382" s="60">
        <v>0</v>
      </c>
      <c r="AW382" s="60">
        <v>0</v>
      </c>
      <c r="AX382" s="60">
        <f>Table2[[#This Row],[Pilot Savings Through FY20]]+Table2[[#This Row],[Pilot Savings FY20 and After]]</f>
        <v>0</v>
      </c>
      <c r="AY382" s="60">
        <v>0</v>
      </c>
      <c r="AZ382" s="60">
        <v>70.280900000000003</v>
      </c>
      <c r="BA382" s="60">
        <v>0</v>
      </c>
      <c r="BB382" s="60">
        <f>Table2[[#This Row],[Mortgage Recording Tax Exemption Through FY20]]+Table2[[#This Row],[Indirect and Induced Land FY20]]</f>
        <v>128.32319999999999</v>
      </c>
      <c r="BC382" s="60">
        <v>58.042299999999997</v>
      </c>
      <c r="BD382" s="60">
        <v>164.60669999999999</v>
      </c>
      <c r="BE382" s="60">
        <v>558.98320000000001</v>
      </c>
      <c r="BF382" s="60">
        <f>Table2[[#This Row],[Indirect and Induced Land Through FY20]]+Table2[[#This Row],[Indirect and Induced Land FY20 and After]]</f>
        <v>723.58989999999994</v>
      </c>
      <c r="BG382" s="60">
        <v>205.78639999999999</v>
      </c>
      <c r="BH382" s="60">
        <v>583.60590000000002</v>
      </c>
      <c r="BI382" s="60">
        <v>1981.8481999999999</v>
      </c>
      <c r="BJ382" s="60">
        <f>Table2[[#This Row],[Indirect and Induced Building Through FY20]]+Table2[[#This Row],[Indirect and Induced Building FY20 and After]]</f>
        <v>2565.4540999999999</v>
      </c>
      <c r="BK382" s="60">
        <v>263.82870000000003</v>
      </c>
      <c r="BL382" s="60">
        <v>748.21259999999995</v>
      </c>
      <c r="BM382" s="60">
        <v>2540.8314</v>
      </c>
      <c r="BN382" s="60">
        <f>Table2[[#This Row],[TOTAL Real Property Related Taxes Through FY20]]+Table2[[#This Row],[TOTAL Real Property Related Taxes FY20 and After]]</f>
        <v>3289.0439999999999</v>
      </c>
      <c r="BO382" s="60">
        <v>276.19029999999998</v>
      </c>
      <c r="BP382" s="60">
        <v>807.67449999999997</v>
      </c>
      <c r="BQ382" s="60">
        <v>2659.8822</v>
      </c>
      <c r="BR382" s="60">
        <f>Table2[[#This Row],[Company Direct Through FY20]]+Table2[[#This Row],[Company Direct FY20 and After]]</f>
        <v>3467.5567000000001</v>
      </c>
      <c r="BS382" s="60">
        <v>0</v>
      </c>
      <c r="BT382" s="60">
        <v>0</v>
      </c>
      <c r="BU382" s="60">
        <v>0</v>
      </c>
      <c r="BV382" s="60">
        <f>Table2[[#This Row],[Sales Tax Exemption Through FY20]]+Table2[[#This Row],[Sales Tax Exemption FY20 and After]]</f>
        <v>0</v>
      </c>
      <c r="BW382" s="60">
        <v>0</v>
      </c>
      <c r="BX382" s="60">
        <v>0</v>
      </c>
      <c r="BY382" s="60">
        <v>0</v>
      </c>
      <c r="BZ382" s="60">
        <f>Table2[[#This Row],[Energy Tax Savings Through FY20]]+Table2[[#This Row],[Energy Tax Savings FY20 and After]]</f>
        <v>0</v>
      </c>
      <c r="CA382" s="60">
        <v>1.8004</v>
      </c>
      <c r="CB382" s="60">
        <v>4.3974000000000002</v>
      </c>
      <c r="CC382" s="60">
        <v>13.9145</v>
      </c>
      <c r="CD382" s="60">
        <f>Table2[[#This Row],[Tax Exempt Bond Savings Through FY20]]+Table2[[#This Row],[Tax Exempt Bond Savings FY20 and After]]</f>
        <v>18.311900000000001</v>
      </c>
      <c r="CE382" s="60">
        <v>287.32440000000003</v>
      </c>
      <c r="CF382" s="60">
        <v>852.1078</v>
      </c>
      <c r="CG382" s="60">
        <v>2767.1098000000002</v>
      </c>
      <c r="CH382" s="60">
        <f>Table2[[#This Row],[Indirect and Induced Through FY20]]+Table2[[#This Row],[Indirect and Induced FY20 and After]]</f>
        <v>3619.2175999999999</v>
      </c>
      <c r="CI382" s="60">
        <v>561.71429999999998</v>
      </c>
      <c r="CJ382" s="60">
        <v>1655.3849</v>
      </c>
      <c r="CK382" s="60">
        <v>5413.0775000000003</v>
      </c>
      <c r="CL382" s="60">
        <f>Table2[[#This Row],[TOTAL Income Consumption Use Taxes Through FY20]]+Table2[[#This Row],[TOTAL Income Consumption Use Taxes FY20 and After]]</f>
        <v>7068.4624000000003</v>
      </c>
      <c r="CM382" s="60">
        <v>1.8004</v>
      </c>
      <c r="CN382" s="60">
        <v>74.678299999999993</v>
      </c>
      <c r="CO382" s="60">
        <v>13.9145</v>
      </c>
      <c r="CP382" s="60">
        <f>Table2[[#This Row],[Assistance Provided Through FY20]]+Table2[[#This Row],[Assistance Provided FY20 and After]]</f>
        <v>88.592799999999997</v>
      </c>
      <c r="CQ382" s="60">
        <v>0</v>
      </c>
      <c r="CR382" s="60">
        <v>0</v>
      </c>
      <c r="CS382" s="60">
        <v>0</v>
      </c>
      <c r="CT382" s="60">
        <f>Table2[[#This Row],[Recapture Cancellation Reduction Amount Through FY20]]+Table2[[#This Row],[Recapture Cancellation Reduction Amount FY20 and After]]</f>
        <v>0</v>
      </c>
      <c r="CU382" s="60">
        <v>0</v>
      </c>
      <c r="CV382" s="60">
        <v>0</v>
      </c>
      <c r="CW382" s="60">
        <v>0</v>
      </c>
      <c r="CX382" s="60">
        <f>Table2[[#This Row],[Penalty Paid Through FY20]]+Table2[[#This Row],[Penalty Paid FY20 and After]]</f>
        <v>0</v>
      </c>
      <c r="CY382" s="60">
        <v>1.8004</v>
      </c>
      <c r="CZ382" s="60">
        <v>74.678299999999993</v>
      </c>
      <c r="DA382" s="60">
        <v>13.9145</v>
      </c>
      <c r="DB382" s="60">
        <f>Table2[[#This Row],[TOTAL Assistance Net of Recapture Penalties Through FY20]]+Table2[[#This Row],[TOTAL Assistance Net of Recapture Penalties FY20 and After]]</f>
        <v>88.592799999999997</v>
      </c>
      <c r="DC382" s="60">
        <v>276.19029999999998</v>
      </c>
      <c r="DD382" s="60">
        <v>877.95540000000005</v>
      </c>
      <c r="DE382" s="60">
        <v>2659.8822</v>
      </c>
      <c r="DF382" s="60">
        <f>Table2[[#This Row],[Company Direct Tax Revenue Before Assistance Through FY20]]+Table2[[#This Row],[Company Direct Tax Revenue Before Assistance FY20 and After]]</f>
        <v>3537.8375999999998</v>
      </c>
      <c r="DG382" s="60">
        <v>551.15309999999999</v>
      </c>
      <c r="DH382" s="60">
        <v>1600.3204000000001</v>
      </c>
      <c r="DI382" s="60">
        <v>5307.9412000000002</v>
      </c>
      <c r="DJ382" s="60">
        <f>Table2[[#This Row],[Indirect and Induced Tax Revenues FY20 and After]]+Table2[[#This Row],[Indirect and Induced Tax Revenues Through FY20]]</f>
        <v>6908.2615999999998</v>
      </c>
      <c r="DK382" s="60">
        <v>827.34339999999997</v>
      </c>
      <c r="DL382" s="60">
        <v>2478.2757999999999</v>
      </c>
      <c r="DM382" s="60">
        <v>7967.8234000000002</v>
      </c>
      <c r="DN382" s="60">
        <f>Table2[[#This Row],[TOTAL Tax Revenues Before Assistance FY20 and After]]+Table2[[#This Row],[TOTAL Tax Revenues Before Assistance Through FY20]]</f>
        <v>10446.099200000001</v>
      </c>
      <c r="DO382" s="60">
        <v>825.54300000000001</v>
      </c>
      <c r="DP382" s="60">
        <v>2403.5974999999999</v>
      </c>
      <c r="DQ382" s="60">
        <v>7953.9089000000004</v>
      </c>
      <c r="DR382" s="60">
        <f>Table2[[#This Row],[TOTAL Tax Revenues Net of Assistance Recapture and Penalty Through FY20]]+Table2[[#This Row],[TOTAL Tax Revenues Net of Assistance Recapture and Penalty FY20 and After]]</f>
        <v>10357.5064</v>
      </c>
      <c r="DS382" s="60">
        <v>0</v>
      </c>
      <c r="DT382" s="60">
        <v>0</v>
      </c>
      <c r="DU382" s="60">
        <v>0</v>
      </c>
      <c r="DV382" s="60">
        <v>0</v>
      </c>
      <c r="DW382" s="74">
        <v>0</v>
      </c>
      <c r="DX382" s="74">
        <v>0</v>
      </c>
      <c r="DY382" s="74">
        <v>0</v>
      </c>
      <c r="DZ382" s="74">
        <v>185</v>
      </c>
      <c r="EA382" s="74">
        <v>0</v>
      </c>
      <c r="EB382" s="74">
        <v>0</v>
      </c>
      <c r="EC382" s="74">
        <v>0</v>
      </c>
      <c r="ED382" s="74">
        <v>185</v>
      </c>
      <c r="EE382" s="74">
        <v>0</v>
      </c>
      <c r="EF382" s="74">
        <v>0</v>
      </c>
      <c r="EG382" s="74">
        <v>0</v>
      </c>
      <c r="EH382" s="74">
        <v>100</v>
      </c>
      <c r="EI382" s="8">
        <f>Table2[[#This Row],[Total Industrial Employees FY20]]+Table2[[#This Row],[Total Restaurant Employees FY20]]+Table2[[#This Row],[Total Retail Employees FY20]]+Table2[[#This Row],[Total Other Employees FY20]]</f>
        <v>185</v>
      </c>
      <c r="EJ382" s="8">
        <f>Table2[[#This Row],[Number of Industrial Employees Earning More than Living Wage FY20]]+Table2[[#This Row],[Number of Restaurant Employees Earning More than Living Wage FY20]]+Table2[[#This Row],[Number of Retail Employees Earning More than Living Wage FY20]]+Table2[[#This Row],[Number of Other Employees Earning More than Living Wage FY20]]</f>
        <v>185</v>
      </c>
      <c r="EK382" s="72">
        <f>Table2[[#This Row],[Total Employees Earning More than Living Wage FY20]]/Table2[[#This Row],[Total Jobs FY20]]</f>
        <v>1</v>
      </c>
    </row>
    <row r="383" spans="1:141" x14ac:dyDescent="0.25">
      <c r="A383" s="9">
        <v>93882</v>
      </c>
      <c r="B383" s="11" t="s">
        <v>407</v>
      </c>
      <c r="C383" s="11" t="s">
        <v>860</v>
      </c>
      <c r="D383" s="11" t="s">
        <v>1047</v>
      </c>
      <c r="E383" s="15">
        <v>50</v>
      </c>
      <c r="F383" s="7">
        <v>955</v>
      </c>
      <c r="G383" s="7">
        <v>201</v>
      </c>
      <c r="H383" s="7">
        <v>457333</v>
      </c>
      <c r="I383" s="7">
        <v>126809</v>
      </c>
      <c r="J383" s="7">
        <v>623110</v>
      </c>
      <c r="K383" s="11" t="s">
        <v>1097</v>
      </c>
      <c r="L383" s="11" t="s">
        <v>1388</v>
      </c>
      <c r="M383" s="11" t="s">
        <v>1389</v>
      </c>
      <c r="N383" s="18">
        <v>36000000</v>
      </c>
      <c r="O383" s="11" t="s">
        <v>1671</v>
      </c>
      <c r="P383" s="8">
        <v>23</v>
      </c>
      <c r="Q383" s="8">
        <v>0</v>
      </c>
      <c r="R383" s="8">
        <v>65</v>
      </c>
      <c r="S383" s="8">
        <v>0</v>
      </c>
      <c r="T383" s="8">
        <v>0</v>
      </c>
      <c r="U383" s="8">
        <v>88</v>
      </c>
      <c r="V383" s="8">
        <v>76</v>
      </c>
      <c r="W383" s="8">
        <v>0</v>
      </c>
      <c r="X383" s="8">
        <v>0</v>
      </c>
      <c r="Y383" s="8">
        <v>0</v>
      </c>
      <c r="Z383" s="8">
        <v>84</v>
      </c>
      <c r="AA383" s="19">
        <v>0</v>
      </c>
      <c r="AB383" s="8">
        <v>0</v>
      </c>
      <c r="AC383" s="8">
        <v>0</v>
      </c>
      <c r="AD383" s="8">
        <v>0</v>
      </c>
      <c r="AE383" s="8">
        <v>0</v>
      </c>
      <c r="AF383" s="8">
        <v>98.86363636363636</v>
      </c>
      <c r="AG383" s="8" t="s">
        <v>1686</v>
      </c>
      <c r="AH383" s="8" t="s">
        <v>1687</v>
      </c>
      <c r="AI383" s="60">
        <v>0</v>
      </c>
      <c r="AJ383" s="60">
        <v>0</v>
      </c>
      <c r="AK383" s="60">
        <v>0</v>
      </c>
      <c r="AL383" s="60">
        <f>Table2[[#This Row],[Company Direct Land Through FY20]]+Table2[[#This Row],[Company Direct Land FY20 and After]]</f>
        <v>0</v>
      </c>
      <c r="AM383" s="60">
        <v>0</v>
      </c>
      <c r="AN383" s="60">
        <v>0</v>
      </c>
      <c r="AO383" s="60">
        <v>0</v>
      </c>
      <c r="AP383" s="60">
        <f>Table2[[#This Row],[Company Direct Building Through FY20]]+Table2[[#This Row],[Company Direct Building FY20 and After]]</f>
        <v>0</v>
      </c>
      <c r="AQ383" s="60">
        <v>0</v>
      </c>
      <c r="AR383" s="60">
        <v>606.81600000000003</v>
      </c>
      <c r="AS383" s="60">
        <v>0</v>
      </c>
      <c r="AT383" s="60">
        <f>Table2[[#This Row],[Mortgage Recording Tax Through FY20]]+Table2[[#This Row],[Mortgage Recording Tax FY20 and After]]</f>
        <v>606.81600000000003</v>
      </c>
      <c r="AU383" s="60">
        <v>0</v>
      </c>
      <c r="AV383" s="60">
        <v>0</v>
      </c>
      <c r="AW383" s="60">
        <v>0</v>
      </c>
      <c r="AX383" s="60">
        <f>Table2[[#This Row],[Pilot Savings Through FY20]]+Table2[[#This Row],[Pilot Savings FY20 and After]]</f>
        <v>0</v>
      </c>
      <c r="AY383" s="60">
        <v>0</v>
      </c>
      <c r="AZ383" s="60">
        <v>606.81600000000003</v>
      </c>
      <c r="BA383" s="60">
        <v>0</v>
      </c>
      <c r="BB383" s="60">
        <f>Table2[[#This Row],[Mortgage Recording Tax Exemption Through FY20]]+Table2[[#This Row],[Indirect and Induced Land FY20]]</f>
        <v>638.14640000000009</v>
      </c>
      <c r="BC383" s="60">
        <v>31.330400000000001</v>
      </c>
      <c r="BD383" s="60">
        <v>128.76939999999999</v>
      </c>
      <c r="BE383" s="60">
        <v>401.22449999999998</v>
      </c>
      <c r="BF383" s="60">
        <f>Table2[[#This Row],[Indirect and Induced Land Through FY20]]+Table2[[#This Row],[Indirect and Induced Land FY20 and After]]</f>
        <v>529.99389999999994</v>
      </c>
      <c r="BG383" s="60">
        <v>111.0806</v>
      </c>
      <c r="BH383" s="60">
        <v>456.54579999999999</v>
      </c>
      <c r="BI383" s="60">
        <v>1422.5219999999999</v>
      </c>
      <c r="BJ383" s="60">
        <f>Table2[[#This Row],[Indirect and Induced Building Through FY20]]+Table2[[#This Row],[Indirect and Induced Building FY20 and After]]</f>
        <v>1879.0677999999998</v>
      </c>
      <c r="BK383" s="60">
        <v>142.411</v>
      </c>
      <c r="BL383" s="60">
        <v>585.3152</v>
      </c>
      <c r="BM383" s="60">
        <v>1823.7465</v>
      </c>
      <c r="BN383" s="60">
        <f>Table2[[#This Row],[TOTAL Real Property Related Taxes Through FY20]]+Table2[[#This Row],[TOTAL Real Property Related Taxes FY20 and After]]</f>
        <v>2409.0617000000002</v>
      </c>
      <c r="BO383" s="60">
        <v>144.20740000000001</v>
      </c>
      <c r="BP383" s="60">
        <v>641.13419999999996</v>
      </c>
      <c r="BQ383" s="60">
        <v>1846.7524000000001</v>
      </c>
      <c r="BR383" s="60">
        <f>Table2[[#This Row],[Company Direct Through FY20]]+Table2[[#This Row],[Company Direct FY20 and After]]</f>
        <v>2487.8865999999998</v>
      </c>
      <c r="BS383" s="60">
        <v>0</v>
      </c>
      <c r="BT383" s="60">
        <v>0</v>
      </c>
      <c r="BU383" s="60">
        <v>0</v>
      </c>
      <c r="BV383" s="60">
        <f>Table2[[#This Row],[Sales Tax Exemption Through FY20]]+Table2[[#This Row],[Sales Tax Exemption FY20 and After]]</f>
        <v>0</v>
      </c>
      <c r="BW383" s="60">
        <v>0</v>
      </c>
      <c r="BX383" s="60">
        <v>0</v>
      </c>
      <c r="BY383" s="60">
        <v>0</v>
      </c>
      <c r="BZ383" s="60">
        <f>Table2[[#This Row],[Energy Tax Savings Through FY20]]+Table2[[#This Row],[Energy Tax Savings FY20 and After]]</f>
        <v>0</v>
      </c>
      <c r="CA383" s="60">
        <v>43.950299999999999</v>
      </c>
      <c r="CB383" s="60">
        <v>265.15750000000003</v>
      </c>
      <c r="CC383" s="60">
        <v>375.77289999999999</v>
      </c>
      <c r="CD383" s="60">
        <f>Table2[[#This Row],[Tax Exempt Bond Savings Through FY20]]+Table2[[#This Row],[Tax Exempt Bond Savings FY20 and After]]</f>
        <v>640.93039999999996</v>
      </c>
      <c r="CE383" s="60">
        <v>155.09360000000001</v>
      </c>
      <c r="CF383" s="60">
        <v>708.26179999999999</v>
      </c>
      <c r="CG383" s="60">
        <v>1986.1624999999999</v>
      </c>
      <c r="CH383" s="60">
        <f>Table2[[#This Row],[Indirect and Induced Through FY20]]+Table2[[#This Row],[Indirect and Induced FY20 and After]]</f>
        <v>2694.4242999999997</v>
      </c>
      <c r="CI383" s="60">
        <v>255.35069999999999</v>
      </c>
      <c r="CJ383" s="60">
        <v>1084.2384999999999</v>
      </c>
      <c r="CK383" s="60">
        <v>3457.1419999999998</v>
      </c>
      <c r="CL383" s="60">
        <f>Table2[[#This Row],[TOTAL Income Consumption Use Taxes Through FY20]]+Table2[[#This Row],[TOTAL Income Consumption Use Taxes FY20 and After]]</f>
        <v>4541.3804999999993</v>
      </c>
      <c r="CM383" s="60">
        <v>43.950299999999999</v>
      </c>
      <c r="CN383" s="60">
        <v>871.97349999999994</v>
      </c>
      <c r="CO383" s="60">
        <v>375.77289999999999</v>
      </c>
      <c r="CP383" s="60">
        <f>Table2[[#This Row],[Assistance Provided Through FY20]]+Table2[[#This Row],[Assistance Provided FY20 and After]]</f>
        <v>1247.7464</v>
      </c>
      <c r="CQ383" s="60">
        <v>0</v>
      </c>
      <c r="CR383" s="60">
        <v>0</v>
      </c>
      <c r="CS383" s="60">
        <v>0</v>
      </c>
      <c r="CT383" s="60">
        <f>Table2[[#This Row],[Recapture Cancellation Reduction Amount Through FY20]]+Table2[[#This Row],[Recapture Cancellation Reduction Amount FY20 and After]]</f>
        <v>0</v>
      </c>
      <c r="CU383" s="60">
        <v>0</v>
      </c>
      <c r="CV383" s="60">
        <v>0</v>
      </c>
      <c r="CW383" s="60">
        <v>0</v>
      </c>
      <c r="CX383" s="60">
        <f>Table2[[#This Row],[Penalty Paid Through FY20]]+Table2[[#This Row],[Penalty Paid FY20 and After]]</f>
        <v>0</v>
      </c>
      <c r="CY383" s="60">
        <v>43.950299999999999</v>
      </c>
      <c r="CZ383" s="60">
        <v>871.97349999999994</v>
      </c>
      <c r="DA383" s="60">
        <v>375.77289999999999</v>
      </c>
      <c r="DB383" s="60">
        <f>Table2[[#This Row],[TOTAL Assistance Net of Recapture Penalties Through FY20]]+Table2[[#This Row],[TOTAL Assistance Net of Recapture Penalties FY20 and After]]</f>
        <v>1247.7464</v>
      </c>
      <c r="DC383" s="60">
        <v>144.20740000000001</v>
      </c>
      <c r="DD383" s="60">
        <v>1247.9502</v>
      </c>
      <c r="DE383" s="60">
        <v>1846.7524000000001</v>
      </c>
      <c r="DF383" s="60">
        <f>Table2[[#This Row],[Company Direct Tax Revenue Before Assistance Through FY20]]+Table2[[#This Row],[Company Direct Tax Revenue Before Assistance FY20 and After]]</f>
        <v>3094.7026000000001</v>
      </c>
      <c r="DG383" s="60">
        <v>297.50459999999998</v>
      </c>
      <c r="DH383" s="60">
        <v>1293.577</v>
      </c>
      <c r="DI383" s="60">
        <v>3809.9090000000001</v>
      </c>
      <c r="DJ383" s="60">
        <f>Table2[[#This Row],[Indirect and Induced Tax Revenues FY20 and After]]+Table2[[#This Row],[Indirect and Induced Tax Revenues Through FY20]]</f>
        <v>5103.4859999999999</v>
      </c>
      <c r="DK383" s="60">
        <v>441.71199999999999</v>
      </c>
      <c r="DL383" s="60">
        <v>2541.5272</v>
      </c>
      <c r="DM383" s="60">
        <v>5656.6614</v>
      </c>
      <c r="DN383" s="60">
        <f>Table2[[#This Row],[TOTAL Tax Revenues Before Assistance FY20 and After]]+Table2[[#This Row],[TOTAL Tax Revenues Before Assistance Through FY20]]</f>
        <v>8198.1885999999995</v>
      </c>
      <c r="DO383" s="60">
        <v>397.76170000000002</v>
      </c>
      <c r="DP383" s="60">
        <v>1669.5536999999999</v>
      </c>
      <c r="DQ383" s="60">
        <v>5280.8885</v>
      </c>
      <c r="DR383" s="60">
        <f>Table2[[#This Row],[TOTAL Tax Revenues Net of Assistance Recapture and Penalty Through FY20]]+Table2[[#This Row],[TOTAL Tax Revenues Net of Assistance Recapture and Penalty FY20 and After]]</f>
        <v>6950.4421999999995</v>
      </c>
      <c r="DS383" s="60">
        <v>0</v>
      </c>
      <c r="DT383" s="60">
        <v>0</v>
      </c>
      <c r="DU383" s="60">
        <v>0</v>
      </c>
      <c r="DV383" s="60">
        <v>0</v>
      </c>
      <c r="DW383" s="74">
        <v>0</v>
      </c>
      <c r="DX383" s="74">
        <v>0</v>
      </c>
      <c r="DY383" s="74">
        <v>0</v>
      </c>
      <c r="DZ383" s="74">
        <v>88</v>
      </c>
      <c r="EA383" s="74">
        <v>0</v>
      </c>
      <c r="EB383" s="74">
        <v>0</v>
      </c>
      <c r="EC383" s="74">
        <v>0</v>
      </c>
      <c r="ED383" s="74">
        <v>88</v>
      </c>
      <c r="EE383" s="74">
        <v>0</v>
      </c>
      <c r="EF383" s="74">
        <v>0</v>
      </c>
      <c r="EG383" s="74">
        <v>0</v>
      </c>
      <c r="EH383" s="74">
        <v>100</v>
      </c>
      <c r="EI383" s="8">
        <f>Table2[[#This Row],[Total Industrial Employees FY20]]+Table2[[#This Row],[Total Restaurant Employees FY20]]+Table2[[#This Row],[Total Retail Employees FY20]]+Table2[[#This Row],[Total Other Employees FY20]]</f>
        <v>88</v>
      </c>
      <c r="EJ383" s="8">
        <f>Table2[[#This Row],[Number of Industrial Employees Earning More than Living Wage FY20]]+Table2[[#This Row],[Number of Restaurant Employees Earning More than Living Wage FY20]]+Table2[[#This Row],[Number of Retail Employees Earning More than Living Wage FY20]]+Table2[[#This Row],[Number of Other Employees Earning More than Living Wage FY20]]</f>
        <v>88</v>
      </c>
      <c r="EK383" s="72">
        <f>Table2[[#This Row],[Total Employees Earning More than Living Wage FY20]]/Table2[[#This Row],[Total Jobs FY20]]</f>
        <v>1</v>
      </c>
    </row>
    <row r="384" spans="1:141" x14ac:dyDescent="0.25">
      <c r="A384" s="9">
        <v>94132</v>
      </c>
      <c r="B384" s="11" t="s">
        <v>537</v>
      </c>
      <c r="C384" s="11" t="s">
        <v>985</v>
      </c>
      <c r="D384" s="11" t="s">
        <v>1046</v>
      </c>
      <c r="E384" s="15">
        <v>3</v>
      </c>
      <c r="F384" s="7">
        <v>803</v>
      </c>
      <c r="G384" s="7">
        <v>1110</v>
      </c>
      <c r="H384" s="7">
        <v>8272</v>
      </c>
      <c r="I384" s="7">
        <v>7083</v>
      </c>
      <c r="J384" s="7">
        <v>624120</v>
      </c>
      <c r="K384" s="11" t="s">
        <v>1097</v>
      </c>
      <c r="L384" s="11" t="s">
        <v>1569</v>
      </c>
      <c r="M384" s="11" t="s">
        <v>1570</v>
      </c>
      <c r="N384" s="18">
        <v>7799000</v>
      </c>
      <c r="O384" s="11" t="s">
        <v>1671</v>
      </c>
      <c r="P384" s="8">
        <v>3</v>
      </c>
      <c r="Q384" s="8">
        <v>0</v>
      </c>
      <c r="R384" s="8">
        <v>75</v>
      </c>
      <c r="S384" s="8">
        <v>0</v>
      </c>
      <c r="T384" s="8">
        <v>0</v>
      </c>
      <c r="U384" s="8">
        <v>78</v>
      </c>
      <c r="V384" s="8">
        <v>76</v>
      </c>
      <c r="W384" s="8">
        <v>0</v>
      </c>
      <c r="X384" s="8">
        <v>0</v>
      </c>
      <c r="Y384" s="8">
        <v>54</v>
      </c>
      <c r="Z384" s="8">
        <v>0</v>
      </c>
      <c r="AA384" s="19">
        <v>0</v>
      </c>
      <c r="AB384" s="8">
        <v>0</v>
      </c>
      <c r="AC384" s="8">
        <v>0</v>
      </c>
      <c r="AD384" s="8">
        <v>0</v>
      </c>
      <c r="AE384" s="8">
        <v>0</v>
      </c>
      <c r="AF384" s="8">
        <v>75.641025641025635</v>
      </c>
      <c r="AG384" s="8" t="s">
        <v>1686</v>
      </c>
      <c r="AH384" s="8" t="s">
        <v>1686</v>
      </c>
      <c r="AI384" s="60">
        <v>0</v>
      </c>
      <c r="AJ384" s="60">
        <v>0</v>
      </c>
      <c r="AK384" s="60">
        <v>0</v>
      </c>
      <c r="AL384" s="60">
        <f>Table2[[#This Row],[Company Direct Land Through FY20]]+Table2[[#This Row],[Company Direct Land FY20 and After]]</f>
        <v>0</v>
      </c>
      <c r="AM384" s="60">
        <v>0</v>
      </c>
      <c r="AN384" s="60">
        <v>0</v>
      </c>
      <c r="AO384" s="60">
        <v>0</v>
      </c>
      <c r="AP384" s="60">
        <f>Table2[[#This Row],[Company Direct Building Through FY20]]+Table2[[#This Row],[Company Direct Building FY20 and After]]</f>
        <v>0</v>
      </c>
      <c r="AQ384" s="60">
        <v>0</v>
      </c>
      <c r="AR384" s="60">
        <v>134.0864</v>
      </c>
      <c r="AS384" s="60">
        <v>0</v>
      </c>
      <c r="AT384" s="60">
        <f>Table2[[#This Row],[Mortgage Recording Tax Through FY20]]+Table2[[#This Row],[Mortgage Recording Tax FY20 and After]]</f>
        <v>134.0864</v>
      </c>
      <c r="AU384" s="60">
        <v>0</v>
      </c>
      <c r="AV384" s="60">
        <v>0</v>
      </c>
      <c r="AW384" s="60">
        <v>0</v>
      </c>
      <c r="AX384" s="60">
        <f>Table2[[#This Row],[Pilot Savings Through FY20]]+Table2[[#This Row],[Pilot Savings FY20 and After]]</f>
        <v>0</v>
      </c>
      <c r="AY384" s="60">
        <v>0</v>
      </c>
      <c r="AZ384" s="60">
        <v>134.0864</v>
      </c>
      <c r="BA384" s="60">
        <v>0</v>
      </c>
      <c r="BB384" s="60">
        <f>Table2[[#This Row],[Mortgage Recording Tax Exemption Through FY20]]+Table2[[#This Row],[Indirect and Induced Land FY20]]</f>
        <v>158.32400000000001</v>
      </c>
      <c r="BC384" s="60">
        <v>24.2376</v>
      </c>
      <c r="BD384" s="60">
        <v>130.2097</v>
      </c>
      <c r="BE384" s="60">
        <v>333.3879</v>
      </c>
      <c r="BF384" s="60">
        <f>Table2[[#This Row],[Indirect and Induced Land Through FY20]]+Table2[[#This Row],[Indirect and Induced Land FY20 and After]]</f>
        <v>463.5976</v>
      </c>
      <c r="BG384" s="60">
        <v>85.933499999999995</v>
      </c>
      <c r="BH384" s="60">
        <v>461.65289999999999</v>
      </c>
      <c r="BI384" s="60">
        <v>1182.0161000000001</v>
      </c>
      <c r="BJ384" s="60">
        <f>Table2[[#This Row],[Indirect and Induced Building Through FY20]]+Table2[[#This Row],[Indirect and Induced Building FY20 and After]]</f>
        <v>1643.6690000000001</v>
      </c>
      <c r="BK384" s="60">
        <v>110.1711</v>
      </c>
      <c r="BL384" s="60">
        <v>591.86260000000004</v>
      </c>
      <c r="BM384" s="60">
        <v>1515.404</v>
      </c>
      <c r="BN384" s="60">
        <f>Table2[[#This Row],[TOTAL Real Property Related Taxes Through FY20]]+Table2[[#This Row],[TOTAL Real Property Related Taxes FY20 and After]]</f>
        <v>2107.2665999999999</v>
      </c>
      <c r="BO384" s="60">
        <v>94.421800000000005</v>
      </c>
      <c r="BP384" s="60">
        <v>532.39549999999997</v>
      </c>
      <c r="BQ384" s="60">
        <v>1298.7709</v>
      </c>
      <c r="BR384" s="60">
        <f>Table2[[#This Row],[Company Direct Through FY20]]+Table2[[#This Row],[Company Direct FY20 and After]]</f>
        <v>1831.1664000000001</v>
      </c>
      <c r="BS384" s="60">
        <v>0</v>
      </c>
      <c r="BT384" s="60">
        <v>0</v>
      </c>
      <c r="BU384" s="60">
        <v>0</v>
      </c>
      <c r="BV384" s="60">
        <f>Table2[[#This Row],[Sales Tax Exemption Through FY20]]+Table2[[#This Row],[Sales Tax Exemption FY20 and After]]</f>
        <v>0</v>
      </c>
      <c r="BW384" s="60">
        <v>0</v>
      </c>
      <c r="BX384" s="60">
        <v>0</v>
      </c>
      <c r="BY384" s="60">
        <v>0</v>
      </c>
      <c r="BZ384" s="60">
        <f>Table2[[#This Row],[Energy Tax Savings Through FY20]]+Table2[[#This Row],[Energy Tax Savings FY20 and After]]</f>
        <v>0</v>
      </c>
      <c r="CA384" s="60">
        <v>4.3505000000000003</v>
      </c>
      <c r="CB384" s="60">
        <v>14.2514</v>
      </c>
      <c r="CC384" s="60">
        <v>42.741799999999998</v>
      </c>
      <c r="CD384" s="60">
        <f>Table2[[#This Row],[Tax Exempt Bond Savings Through FY20]]+Table2[[#This Row],[Tax Exempt Bond Savings FY20 and After]]</f>
        <v>56.993200000000002</v>
      </c>
      <c r="CE384" s="60">
        <v>98.228999999999999</v>
      </c>
      <c r="CF384" s="60">
        <v>566.88630000000001</v>
      </c>
      <c r="CG384" s="60">
        <v>1351.1401000000001</v>
      </c>
      <c r="CH384" s="60">
        <f>Table2[[#This Row],[Indirect and Induced Through FY20]]+Table2[[#This Row],[Indirect and Induced FY20 and After]]</f>
        <v>1918.0264000000002</v>
      </c>
      <c r="CI384" s="60">
        <v>188.30029999999999</v>
      </c>
      <c r="CJ384" s="60">
        <v>1085.0304000000001</v>
      </c>
      <c r="CK384" s="60">
        <v>2607.1691999999998</v>
      </c>
      <c r="CL384" s="60">
        <f>Table2[[#This Row],[TOTAL Income Consumption Use Taxes Through FY20]]+Table2[[#This Row],[TOTAL Income Consumption Use Taxes FY20 and After]]</f>
        <v>3692.1995999999999</v>
      </c>
      <c r="CM384" s="60">
        <v>4.3505000000000003</v>
      </c>
      <c r="CN384" s="60">
        <v>148.33779999999999</v>
      </c>
      <c r="CO384" s="60">
        <v>42.741799999999998</v>
      </c>
      <c r="CP384" s="60">
        <f>Table2[[#This Row],[Assistance Provided Through FY20]]+Table2[[#This Row],[Assistance Provided FY20 and After]]</f>
        <v>191.07959999999997</v>
      </c>
      <c r="CQ384" s="60">
        <v>0</v>
      </c>
      <c r="CR384" s="60">
        <v>0</v>
      </c>
      <c r="CS384" s="60">
        <v>0</v>
      </c>
      <c r="CT384" s="60">
        <f>Table2[[#This Row],[Recapture Cancellation Reduction Amount Through FY20]]+Table2[[#This Row],[Recapture Cancellation Reduction Amount FY20 and After]]</f>
        <v>0</v>
      </c>
      <c r="CU384" s="60">
        <v>0</v>
      </c>
      <c r="CV384" s="60">
        <v>0</v>
      </c>
      <c r="CW384" s="60">
        <v>0</v>
      </c>
      <c r="CX384" s="60">
        <f>Table2[[#This Row],[Penalty Paid Through FY20]]+Table2[[#This Row],[Penalty Paid FY20 and After]]</f>
        <v>0</v>
      </c>
      <c r="CY384" s="60">
        <v>4.3505000000000003</v>
      </c>
      <c r="CZ384" s="60">
        <v>148.33779999999999</v>
      </c>
      <c r="DA384" s="60">
        <v>42.741799999999998</v>
      </c>
      <c r="DB384" s="60">
        <f>Table2[[#This Row],[TOTAL Assistance Net of Recapture Penalties Through FY20]]+Table2[[#This Row],[TOTAL Assistance Net of Recapture Penalties FY20 and After]]</f>
        <v>191.07959999999997</v>
      </c>
      <c r="DC384" s="60">
        <v>94.421800000000005</v>
      </c>
      <c r="DD384" s="60">
        <v>666.4819</v>
      </c>
      <c r="DE384" s="60">
        <v>1298.7709</v>
      </c>
      <c r="DF384" s="60">
        <f>Table2[[#This Row],[Company Direct Tax Revenue Before Assistance Through FY20]]+Table2[[#This Row],[Company Direct Tax Revenue Before Assistance FY20 and After]]</f>
        <v>1965.2528</v>
      </c>
      <c r="DG384" s="60">
        <v>208.40010000000001</v>
      </c>
      <c r="DH384" s="60">
        <v>1158.7489</v>
      </c>
      <c r="DI384" s="60">
        <v>2866.5441000000001</v>
      </c>
      <c r="DJ384" s="60">
        <f>Table2[[#This Row],[Indirect and Induced Tax Revenues FY20 and After]]+Table2[[#This Row],[Indirect and Induced Tax Revenues Through FY20]]</f>
        <v>4025.2930000000001</v>
      </c>
      <c r="DK384" s="60">
        <v>302.82190000000003</v>
      </c>
      <c r="DL384" s="60">
        <v>1825.2308</v>
      </c>
      <c r="DM384" s="60">
        <v>4165.3149999999996</v>
      </c>
      <c r="DN384" s="60">
        <f>Table2[[#This Row],[TOTAL Tax Revenues Before Assistance FY20 and After]]+Table2[[#This Row],[TOTAL Tax Revenues Before Assistance Through FY20]]</f>
        <v>5990.5457999999999</v>
      </c>
      <c r="DO384" s="60">
        <v>298.47140000000002</v>
      </c>
      <c r="DP384" s="60">
        <v>1676.893</v>
      </c>
      <c r="DQ384" s="60">
        <v>4122.5731999999998</v>
      </c>
      <c r="DR384" s="60">
        <f>Table2[[#This Row],[TOTAL Tax Revenues Net of Assistance Recapture and Penalty Through FY20]]+Table2[[#This Row],[TOTAL Tax Revenues Net of Assistance Recapture and Penalty FY20 and After]]</f>
        <v>5799.4661999999998</v>
      </c>
      <c r="DS384" s="60">
        <v>0</v>
      </c>
      <c r="DT384" s="60">
        <v>0</v>
      </c>
      <c r="DU384" s="60">
        <v>0</v>
      </c>
      <c r="DV384" s="60">
        <v>0</v>
      </c>
      <c r="DW384" s="74">
        <v>0</v>
      </c>
      <c r="DX384" s="74">
        <v>0</v>
      </c>
      <c r="DY384" s="74">
        <v>0</v>
      </c>
      <c r="DZ384" s="74">
        <v>78</v>
      </c>
      <c r="EA384" s="74">
        <v>0</v>
      </c>
      <c r="EB384" s="74">
        <v>0</v>
      </c>
      <c r="EC384" s="74">
        <v>0</v>
      </c>
      <c r="ED384" s="74">
        <v>78</v>
      </c>
      <c r="EE384" s="74">
        <v>0</v>
      </c>
      <c r="EF384" s="74">
        <v>0</v>
      </c>
      <c r="EG384" s="74">
        <v>0</v>
      </c>
      <c r="EH384" s="74">
        <v>100</v>
      </c>
      <c r="EI384" s="8">
        <f>Table2[[#This Row],[Total Industrial Employees FY20]]+Table2[[#This Row],[Total Restaurant Employees FY20]]+Table2[[#This Row],[Total Retail Employees FY20]]+Table2[[#This Row],[Total Other Employees FY20]]</f>
        <v>78</v>
      </c>
      <c r="EJ384" s="8">
        <f>Table2[[#This Row],[Number of Industrial Employees Earning More than Living Wage FY20]]+Table2[[#This Row],[Number of Restaurant Employees Earning More than Living Wage FY20]]+Table2[[#This Row],[Number of Retail Employees Earning More than Living Wage FY20]]+Table2[[#This Row],[Number of Other Employees Earning More than Living Wage FY20]]</f>
        <v>78</v>
      </c>
      <c r="EK384" s="72">
        <f>Table2[[#This Row],[Total Employees Earning More than Living Wage FY20]]/Table2[[#This Row],[Total Jobs FY20]]</f>
        <v>1</v>
      </c>
    </row>
    <row r="385" spans="1:141" x14ac:dyDescent="0.25">
      <c r="A385" s="9">
        <v>94167</v>
      </c>
      <c r="B385" s="11" t="s">
        <v>562</v>
      </c>
      <c r="C385" s="11" t="s">
        <v>1010</v>
      </c>
      <c r="D385" s="11" t="s">
        <v>1046</v>
      </c>
      <c r="E385" s="15">
        <v>3</v>
      </c>
      <c r="F385" s="7">
        <v>811</v>
      </c>
      <c r="G385" s="7">
        <v>1</v>
      </c>
      <c r="H385" s="7">
        <v>42476</v>
      </c>
      <c r="I385" s="7">
        <v>490093</v>
      </c>
      <c r="J385" s="7">
        <v>624190</v>
      </c>
      <c r="K385" s="11" t="s">
        <v>1097</v>
      </c>
      <c r="L385" s="11" t="s">
        <v>1606</v>
      </c>
      <c r="M385" s="11" t="s">
        <v>1403</v>
      </c>
      <c r="N385" s="18">
        <v>11990000</v>
      </c>
      <c r="O385" s="11" t="s">
        <v>1671</v>
      </c>
      <c r="P385" s="8">
        <v>38</v>
      </c>
      <c r="Q385" s="8">
        <v>1</v>
      </c>
      <c r="R385" s="8">
        <v>400</v>
      </c>
      <c r="S385" s="8">
        <v>2</v>
      </c>
      <c r="T385" s="8">
        <v>0</v>
      </c>
      <c r="U385" s="8">
        <v>441</v>
      </c>
      <c r="V385" s="8">
        <v>421</v>
      </c>
      <c r="W385" s="8">
        <v>0</v>
      </c>
      <c r="X385" s="8">
        <v>0</v>
      </c>
      <c r="Y385" s="8">
        <v>342</v>
      </c>
      <c r="Z385" s="8">
        <v>128</v>
      </c>
      <c r="AA385" s="19">
        <v>33</v>
      </c>
      <c r="AB385" s="8">
        <v>5</v>
      </c>
      <c r="AC385" s="8">
        <v>22</v>
      </c>
      <c r="AD385" s="8">
        <v>8</v>
      </c>
      <c r="AE385" s="8">
        <v>33</v>
      </c>
      <c r="AF385" s="8">
        <v>81.40589569160997</v>
      </c>
      <c r="AG385" s="8" t="s">
        <v>1686</v>
      </c>
      <c r="AH385" s="8" t="s">
        <v>1687</v>
      </c>
      <c r="AI385" s="60">
        <v>0</v>
      </c>
      <c r="AJ385" s="60">
        <v>0</v>
      </c>
      <c r="AK385" s="60">
        <v>0</v>
      </c>
      <c r="AL385" s="60">
        <f>Table2[[#This Row],[Company Direct Land Through FY20]]+Table2[[#This Row],[Company Direct Land FY20 and After]]</f>
        <v>0</v>
      </c>
      <c r="AM385" s="60">
        <v>0</v>
      </c>
      <c r="AN385" s="60">
        <v>0</v>
      </c>
      <c r="AO385" s="60">
        <v>0</v>
      </c>
      <c r="AP385" s="60">
        <f>Table2[[#This Row],[Company Direct Building Through FY20]]+Table2[[#This Row],[Company Direct Building FY20 and After]]</f>
        <v>0</v>
      </c>
      <c r="AQ385" s="60">
        <v>0</v>
      </c>
      <c r="AR385" s="60">
        <v>90.164900000000003</v>
      </c>
      <c r="AS385" s="60">
        <v>0</v>
      </c>
      <c r="AT385" s="60">
        <f>Table2[[#This Row],[Mortgage Recording Tax Through FY20]]+Table2[[#This Row],[Mortgage Recording Tax FY20 and After]]</f>
        <v>90.164900000000003</v>
      </c>
      <c r="AU385" s="60">
        <v>0</v>
      </c>
      <c r="AV385" s="60">
        <v>0</v>
      </c>
      <c r="AW385" s="60">
        <v>0</v>
      </c>
      <c r="AX385" s="60">
        <f>Table2[[#This Row],[Pilot Savings Through FY20]]+Table2[[#This Row],[Pilot Savings FY20 and After]]</f>
        <v>0</v>
      </c>
      <c r="AY385" s="60">
        <v>0</v>
      </c>
      <c r="AZ385" s="60">
        <v>90.164900000000003</v>
      </c>
      <c r="BA385" s="60">
        <v>0</v>
      </c>
      <c r="BB385" s="60">
        <f>Table2[[#This Row],[Mortgage Recording Tax Exemption Through FY20]]+Table2[[#This Row],[Indirect and Induced Land FY20]]</f>
        <v>224.42750000000001</v>
      </c>
      <c r="BC385" s="60">
        <v>134.26259999999999</v>
      </c>
      <c r="BD385" s="60">
        <v>404.76900000000001</v>
      </c>
      <c r="BE385" s="60">
        <v>2027.2743</v>
      </c>
      <c r="BF385" s="60">
        <f>Table2[[#This Row],[Indirect and Induced Land Through FY20]]+Table2[[#This Row],[Indirect and Induced Land FY20 and After]]</f>
        <v>2432.0433000000003</v>
      </c>
      <c r="BG385" s="60">
        <v>476.02179999999998</v>
      </c>
      <c r="BH385" s="60">
        <v>1435.0898999999999</v>
      </c>
      <c r="BI385" s="60">
        <v>7187.6031999999996</v>
      </c>
      <c r="BJ385" s="60">
        <f>Table2[[#This Row],[Indirect and Induced Building Through FY20]]+Table2[[#This Row],[Indirect and Induced Building FY20 and After]]</f>
        <v>8622.6931000000004</v>
      </c>
      <c r="BK385" s="60">
        <v>610.28440000000001</v>
      </c>
      <c r="BL385" s="60">
        <v>1839.8588999999999</v>
      </c>
      <c r="BM385" s="60">
        <v>9214.8775000000005</v>
      </c>
      <c r="BN385" s="60">
        <f>Table2[[#This Row],[TOTAL Real Property Related Taxes Through FY20]]+Table2[[#This Row],[TOTAL Real Property Related Taxes FY20 and After]]</f>
        <v>11054.7364</v>
      </c>
      <c r="BO385" s="60">
        <v>523.04690000000005</v>
      </c>
      <c r="BP385" s="60">
        <v>1634.7573</v>
      </c>
      <c r="BQ385" s="60">
        <v>7897.6490999999996</v>
      </c>
      <c r="BR385" s="60">
        <f>Table2[[#This Row],[Company Direct Through FY20]]+Table2[[#This Row],[Company Direct FY20 and After]]</f>
        <v>9532.4063999999998</v>
      </c>
      <c r="BS385" s="60">
        <v>0</v>
      </c>
      <c r="BT385" s="60">
        <v>0</v>
      </c>
      <c r="BU385" s="60">
        <v>0</v>
      </c>
      <c r="BV385" s="60">
        <f>Table2[[#This Row],[Sales Tax Exemption Through FY20]]+Table2[[#This Row],[Sales Tax Exemption FY20 and After]]</f>
        <v>0</v>
      </c>
      <c r="BW385" s="60">
        <v>0</v>
      </c>
      <c r="BX385" s="60">
        <v>0</v>
      </c>
      <c r="BY385" s="60">
        <v>0</v>
      </c>
      <c r="BZ385" s="60">
        <f>Table2[[#This Row],[Energy Tax Savings Through FY20]]+Table2[[#This Row],[Energy Tax Savings FY20 and After]]</f>
        <v>0</v>
      </c>
      <c r="CA385" s="60">
        <v>8.4933999999999994</v>
      </c>
      <c r="CB385" s="60">
        <v>20.699300000000001</v>
      </c>
      <c r="CC385" s="60">
        <v>90.524900000000002</v>
      </c>
      <c r="CD385" s="60">
        <f>Table2[[#This Row],[Tax Exempt Bond Savings Through FY20]]+Table2[[#This Row],[Tax Exempt Bond Savings FY20 and After]]</f>
        <v>111.2242</v>
      </c>
      <c r="CE385" s="60">
        <v>544.13189999999997</v>
      </c>
      <c r="CF385" s="60">
        <v>1725.3815</v>
      </c>
      <c r="CG385" s="60">
        <v>8216.0187000000005</v>
      </c>
      <c r="CH385" s="60">
        <f>Table2[[#This Row],[Indirect and Induced Through FY20]]+Table2[[#This Row],[Indirect and Induced FY20 and After]]</f>
        <v>9941.4002</v>
      </c>
      <c r="CI385" s="60">
        <v>1058.6854000000001</v>
      </c>
      <c r="CJ385" s="60">
        <v>3339.4395</v>
      </c>
      <c r="CK385" s="60">
        <v>16023.142900000001</v>
      </c>
      <c r="CL385" s="60">
        <f>Table2[[#This Row],[TOTAL Income Consumption Use Taxes Through FY20]]+Table2[[#This Row],[TOTAL Income Consumption Use Taxes FY20 and After]]</f>
        <v>19362.582399999999</v>
      </c>
      <c r="CM385" s="60">
        <v>8.4933999999999994</v>
      </c>
      <c r="CN385" s="60">
        <v>110.8642</v>
      </c>
      <c r="CO385" s="60">
        <v>90.524900000000002</v>
      </c>
      <c r="CP385" s="60">
        <f>Table2[[#This Row],[Assistance Provided Through FY20]]+Table2[[#This Row],[Assistance Provided FY20 and After]]</f>
        <v>201.38909999999998</v>
      </c>
      <c r="CQ385" s="60">
        <v>0</v>
      </c>
      <c r="CR385" s="60">
        <v>0</v>
      </c>
      <c r="CS385" s="60">
        <v>0</v>
      </c>
      <c r="CT385" s="60">
        <f>Table2[[#This Row],[Recapture Cancellation Reduction Amount Through FY20]]+Table2[[#This Row],[Recapture Cancellation Reduction Amount FY20 and After]]</f>
        <v>0</v>
      </c>
      <c r="CU385" s="60">
        <v>0</v>
      </c>
      <c r="CV385" s="60">
        <v>0</v>
      </c>
      <c r="CW385" s="60">
        <v>0</v>
      </c>
      <c r="CX385" s="60">
        <f>Table2[[#This Row],[Penalty Paid Through FY20]]+Table2[[#This Row],[Penalty Paid FY20 and After]]</f>
        <v>0</v>
      </c>
      <c r="CY385" s="60">
        <v>8.4933999999999994</v>
      </c>
      <c r="CZ385" s="60">
        <v>110.8642</v>
      </c>
      <c r="DA385" s="60">
        <v>90.524900000000002</v>
      </c>
      <c r="DB385" s="60">
        <f>Table2[[#This Row],[TOTAL Assistance Net of Recapture Penalties Through FY20]]+Table2[[#This Row],[TOTAL Assistance Net of Recapture Penalties FY20 and After]]</f>
        <v>201.38909999999998</v>
      </c>
      <c r="DC385" s="60">
        <v>523.04690000000005</v>
      </c>
      <c r="DD385" s="60">
        <v>1724.9222</v>
      </c>
      <c r="DE385" s="60">
        <v>7897.6490999999996</v>
      </c>
      <c r="DF385" s="60">
        <f>Table2[[#This Row],[Company Direct Tax Revenue Before Assistance Through FY20]]+Table2[[#This Row],[Company Direct Tax Revenue Before Assistance FY20 and After]]</f>
        <v>9622.5712999999996</v>
      </c>
      <c r="DG385" s="60">
        <v>1154.4163000000001</v>
      </c>
      <c r="DH385" s="60">
        <v>3565.2404000000001</v>
      </c>
      <c r="DI385" s="60">
        <v>17430.896199999999</v>
      </c>
      <c r="DJ385" s="60">
        <f>Table2[[#This Row],[Indirect and Induced Tax Revenues FY20 and After]]+Table2[[#This Row],[Indirect and Induced Tax Revenues Through FY20]]</f>
        <v>20996.136599999998</v>
      </c>
      <c r="DK385" s="60">
        <v>1677.4631999999999</v>
      </c>
      <c r="DL385" s="60">
        <v>5290.1625999999997</v>
      </c>
      <c r="DM385" s="60">
        <v>25328.545300000002</v>
      </c>
      <c r="DN385" s="60">
        <f>Table2[[#This Row],[TOTAL Tax Revenues Before Assistance FY20 and After]]+Table2[[#This Row],[TOTAL Tax Revenues Before Assistance Through FY20]]</f>
        <v>30618.707900000001</v>
      </c>
      <c r="DO385" s="60">
        <v>1668.9698000000001</v>
      </c>
      <c r="DP385" s="60">
        <v>5179.2983999999997</v>
      </c>
      <c r="DQ385" s="60">
        <v>25238.020400000001</v>
      </c>
      <c r="DR385" s="60">
        <f>Table2[[#This Row],[TOTAL Tax Revenues Net of Assistance Recapture and Penalty Through FY20]]+Table2[[#This Row],[TOTAL Tax Revenues Net of Assistance Recapture and Penalty FY20 and After]]</f>
        <v>30417.318800000001</v>
      </c>
      <c r="DS385" s="60">
        <v>0</v>
      </c>
      <c r="DT385" s="60">
        <v>0</v>
      </c>
      <c r="DU385" s="60">
        <v>0</v>
      </c>
      <c r="DV385" s="60">
        <v>0</v>
      </c>
      <c r="DW385" s="74">
        <v>0</v>
      </c>
      <c r="DX385" s="74">
        <v>0</v>
      </c>
      <c r="DY385" s="74">
        <v>0</v>
      </c>
      <c r="DZ385" s="74">
        <v>441</v>
      </c>
      <c r="EA385" s="74">
        <v>0</v>
      </c>
      <c r="EB385" s="74">
        <v>0</v>
      </c>
      <c r="EC385" s="74">
        <v>0</v>
      </c>
      <c r="ED385" s="74">
        <v>441</v>
      </c>
      <c r="EE385" s="74">
        <v>0</v>
      </c>
      <c r="EF385" s="74">
        <v>0</v>
      </c>
      <c r="EG385" s="74">
        <v>0</v>
      </c>
      <c r="EH385" s="74">
        <v>100</v>
      </c>
      <c r="EI385" s="8">
        <f>Table2[[#This Row],[Total Industrial Employees FY20]]+Table2[[#This Row],[Total Restaurant Employees FY20]]+Table2[[#This Row],[Total Retail Employees FY20]]+Table2[[#This Row],[Total Other Employees FY20]]</f>
        <v>441</v>
      </c>
      <c r="EJ385" s="8">
        <f>Table2[[#This Row],[Number of Industrial Employees Earning More than Living Wage FY20]]+Table2[[#This Row],[Number of Restaurant Employees Earning More than Living Wage FY20]]+Table2[[#This Row],[Number of Retail Employees Earning More than Living Wage FY20]]+Table2[[#This Row],[Number of Other Employees Earning More than Living Wage FY20]]</f>
        <v>441</v>
      </c>
      <c r="EK385" s="72">
        <f>Table2[[#This Row],[Total Employees Earning More than Living Wage FY20]]/Table2[[#This Row],[Total Jobs FY20]]</f>
        <v>1</v>
      </c>
    </row>
    <row r="386" spans="1:141" x14ac:dyDescent="0.25">
      <c r="A386" s="9">
        <v>94159</v>
      </c>
      <c r="B386" s="11" t="s">
        <v>556</v>
      </c>
      <c r="C386" s="11" t="s">
        <v>1004</v>
      </c>
      <c r="D386" s="11" t="s">
        <v>1045</v>
      </c>
      <c r="E386" s="15">
        <v>31</v>
      </c>
      <c r="F386" s="7">
        <v>15554</v>
      </c>
      <c r="G386" s="7">
        <v>49</v>
      </c>
      <c r="H386" s="7">
        <v>10000</v>
      </c>
      <c r="I386" s="7">
        <v>40871</v>
      </c>
      <c r="J386" s="7">
        <v>611110</v>
      </c>
      <c r="K386" s="11" t="s">
        <v>1097</v>
      </c>
      <c r="L386" s="11" t="s">
        <v>1600</v>
      </c>
      <c r="M386" s="11" t="s">
        <v>1601</v>
      </c>
      <c r="N386" s="18">
        <v>7000000</v>
      </c>
      <c r="O386" s="11" t="s">
        <v>1671</v>
      </c>
      <c r="P386" s="8">
        <v>52</v>
      </c>
      <c r="Q386" s="8">
        <v>0</v>
      </c>
      <c r="R386" s="8">
        <v>11</v>
      </c>
      <c r="S386" s="8">
        <v>0</v>
      </c>
      <c r="T386" s="8">
        <v>0</v>
      </c>
      <c r="U386" s="8">
        <v>63</v>
      </c>
      <c r="V386" s="8">
        <v>37</v>
      </c>
      <c r="W386" s="8">
        <v>0</v>
      </c>
      <c r="X386" s="8">
        <v>0</v>
      </c>
      <c r="Y386" s="8">
        <v>40</v>
      </c>
      <c r="Z386" s="8">
        <v>12</v>
      </c>
      <c r="AA386" s="19">
        <v>0</v>
      </c>
      <c r="AB386" s="8">
        <v>0</v>
      </c>
      <c r="AC386" s="8">
        <v>0</v>
      </c>
      <c r="AD386" s="8">
        <v>0</v>
      </c>
      <c r="AE386" s="8">
        <v>0</v>
      </c>
      <c r="AF386" s="8">
        <v>84.126984126984127</v>
      </c>
      <c r="AG386" s="8" t="s">
        <v>1686</v>
      </c>
      <c r="AH386" s="8" t="s">
        <v>1687</v>
      </c>
      <c r="AI386" s="60">
        <v>0</v>
      </c>
      <c r="AJ386" s="60">
        <v>0</v>
      </c>
      <c r="AK386" s="60">
        <v>0</v>
      </c>
      <c r="AL386" s="60">
        <f>Table2[[#This Row],[Company Direct Land Through FY20]]+Table2[[#This Row],[Company Direct Land FY20 and After]]</f>
        <v>0</v>
      </c>
      <c r="AM386" s="60">
        <v>0</v>
      </c>
      <c r="AN386" s="60">
        <v>0</v>
      </c>
      <c r="AO386" s="60">
        <v>0</v>
      </c>
      <c r="AP386" s="60">
        <f>Table2[[#This Row],[Company Direct Building Through FY20]]+Table2[[#This Row],[Company Direct Building FY20 and After]]</f>
        <v>0</v>
      </c>
      <c r="AQ386" s="60">
        <v>0</v>
      </c>
      <c r="AR386" s="60">
        <v>114.464</v>
      </c>
      <c r="AS386" s="60">
        <v>0</v>
      </c>
      <c r="AT386" s="60">
        <f>Table2[[#This Row],[Mortgage Recording Tax Through FY20]]+Table2[[#This Row],[Mortgage Recording Tax FY20 and After]]</f>
        <v>114.464</v>
      </c>
      <c r="AU386" s="60">
        <v>0</v>
      </c>
      <c r="AV386" s="60">
        <v>0</v>
      </c>
      <c r="AW386" s="60">
        <v>0</v>
      </c>
      <c r="AX386" s="60">
        <f>Table2[[#This Row],[Pilot Savings Through FY20]]+Table2[[#This Row],[Pilot Savings FY20 and After]]</f>
        <v>0</v>
      </c>
      <c r="AY386" s="60">
        <v>0</v>
      </c>
      <c r="AZ386" s="60">
        <v>114.464</v>
      </c>
      <c r="BA386" s="60">
        <v>0</v>
      </c>
      <c r="BB386" s="60">
        <f>Table2[[#This Row],[Mortgage Recording Tax Exemption Through FY20]]+Table2[[#This Row],[Indirect and Induced Land FY20]]</f>
        <v>129.29320000000001</v>
      </c>
      <c r="BC386" s="60">
        <v>14.8292</v>
      </c>
      <c r="BD386" s="60">
        <v>58.9681</v>
      </c>
      <c r="BE386" s="60">
        <v>103.93300000000001</v>
      </c>
      <c r="BF386" s="60">
        <f>Table2[[#This Row],[Indirect and Induced Land Through FY20]]+Table2[[#This Row],[Indirect and Induced Land FY20 and After]]</f>
        <v>162.90110000000001</v>
      </c>
      <c r="BG386" s="60">
        <v>52.5762</v>
      </c>
      <c r="BH386" s="60">
        <v>209.06890000000001</v>
      </c>
      <c r="BI386" s="60">
        <v>368.48989999999998</v>
      </c>
      <c r="BJ386" s="60">
        <f>Table2[[#This Row],[Indirect and Induced Building Through FY20]]+Table2[[#This Row],[Indirect and Induced Building FY20 and After]]</f>
        <v>577.55880000000002</v>
      </c>
      <c r="BK386" s="60">
        <v>67.4054</v>
      </c>
      <c r="BL386" s="60">
        <v>268.03699999999998</v>
      </c>
      <c r="BM386" s="60">
        <v>472.42290000000003</v>
      </c>
      <c r="BN386" s="60">
        <f>Table2[[#This Row],[TOTAL Real Property Related Taxes Through FY20]]+Table2[[#This Row],[TOTAL Real Property Related Taxes FY20 and After]]</f>
        <v>740.45990000000006</v>
      </c>
      <c r="BO386" s="60">
        <v>69.506699999999995</v>
      </c>
      <c r="BP386" s="60">
        <v>288.7756</v>
      </c>
      <c r="BQ386" s="60">
        <v>487.15039999999999</v>
      </c>
      <c r="BR386" s="60">
        <f>Table2[[#This Row],[Company Direct Through FY20]]+Table2[[#This Row],[Company Direct FY20 and After]]</f>
        <v>775.92599999999993</v>
      </c>
      <c r="BS386" s="60">
        <v>0</v>
      </c>
      <c r="BT386" s="60">
        <v>0</v>
      </c>
      <c r="BU386" s="60">
        <v>0</v>
      </c>
      <c r="BV386" s="60">
        <f>Table2[[#This Row],[Sales Tax Exemption Through FY20]]+Table2[[#This Row],[Sales Tax Exemption FY20 and After]]</f>
        <v>0</v>
      </c>
      <c r="BW386" s="60">
        <v>0</v>
      </c>
      <c r="BX386" s="60">
        <v>0</v>
      </c>
      <c r="BY386" s="60">
        <v>0</v>
      </c>
      <c r="BZ386" s="60">
        <f>Table2[[#This Row],[Energy Tax Savings Through FY20]]+Table2[[#This Row],[Energy Tax Savings FY20 and After]]</f>
        <v>0</v>
      </c>
      <c r="CA386" s="60">
        <v>3.9769000000000001</v>
      </c>
      <c r="CB386" s="60">
        <v>9.3696999999999999</v>
      </c>
      <c r="CC386" s="60">
        <v>23.702400000000001</v>
      </c>
      <c r="CD386" s="60">
        <f>Table2[[#This Row],[Tax Exempt Bond Savings Through FY20]]+Table2[[#This Row],[Tax Exempt Bond Savings FY20 and After]]</f>
        <v>33.072099999999999</v>
      </c>
      <c r="CE386" s="60">
        <v>67.125600000000006</v>
      </c>
      <c r="CF386" s="60">
        <v>283.36489999999998</v>
      </c>
      <c r="CG386" s="60">
        <v>470.46199999999999</v>
      </c>
      <c r="CH386" s="60">
        <f>Table2[[#This Row],[Indirect and Induced Through FY20]]+Table2[[#This Row],[Indirect and Induced FY20 and After]]</f>
        <v>753.82690000000002</v>
      </c>
      <c r="CI386" s="60">
        <v>132.65539999999999</v>
      </c>
      <c r="CJ386" s="60">
        <v>562.77080000000001</v>
      </c>
      <c r="CK386" s="60">
        <v>933.91</v>
      </c>
      <c r="CL386" s="60">
        <f>Table2[[#This Row],[TOTAL Income Consumption Use Taxes Through FY20]]+Table2[[#This Row],[TOTAL Income Consumption Use Taxes FY20 and After]]</f>
        <v>1496.6808000000001</v>
      </c>
      <c r="CM386" s="60">
        <v>3.9769000000000001</v>
      </c>
      <c r="CN386" s="60">
        <v>123.83369999999999</v>
      </c>
      <c r="CO386" s="60">
        <v>23.702400000000001</v>
      </c>
      <c r="CP386" s="60">
        <f>Table2[[#This Row],[Assistance Provided Through FY20]]+Table2[[#This Row],[Assistance Provided FY20 and After]]</f>
        <v>147.5361</v>
      </c>
      <c r="CQ386" s="60">
        <v>0</v>
      </c>
      <c r="CR386" s="60">
        <v>0</v>
      </c>
      <c r="CS386" s="60">
        <v>0</v>
      </c>
      <c r="CT386" s="60">
        <f>Table2[[#This Row],[Recapture Cancellation Reduction Amount Through FY20]]+Table2[[#This Row],[Recapture Cancellation Reduction Amount FY20 and After]]</f>
        <v>0</v>
      </c>
      <c r="CU386" s="60">
        <v>0</v>
      </c>
      <c r="CV386" s="60">
        <v>0</v>
      </c>
      <c r="CW386" s="60">
        <v>0</v>
      </c>
      <c r="CX386" s="60">
        <f>Table2[[#This Row],[Penalty Paid Through FY20]]+Table2[[#This Row],[Penalty Paid FY20 and After]]</f>
        <v>0</v>
      </c>
      <c r="CY386" s="60">
        <v>3.9769000000000001</v>
      </c>
      <c r="CZ386" s="60">
        <v>123.83369999999999</v>
      </c>
      <c r="DA386" s="60">
        <v>23.702400000000001</v>
      </c>
      <c r="DB386" s="60">
        <f>Table2[[#This Row],[TOTAL Assistance Net of Recapture Penalties Through FY20]]+Table2[[#This Row],[TOTAL Assistance Net of Recapture Penalties FY20 and After]]</f>
        <v>147.5361</v>
      </c>
      <c r="DC386" s="60">
        <v>69.506699999999995</v>
      </c>
      <c r="DD386" s="60">
        <v>403.2396</v>
      </c>
      <c r="DE386" s="60">
        <v>487.15039999999999</v>
      </c>
      <c r="DF386" s="60">
        <f>Table2[[#This Row],[Company Direct Tax Revenue Before Assistance Through FY20]]+Table2[[#This Row],[Company Direct Tax Revenue Before Assistance FY20 and After]]</f>
        <v>890.39</v>
      </c>
      <c r="DG386" s="60">
        <v>134.53100000000001</v>
      </c>
      <c r="DH386" s="60">
        <v>551.40189999999996</v>
      </c>
      <c r="DI386" s="60">
        <v>942.88490000000002</v>
      </c>
      <c r="DJ386" s="60">
        <f>Table2[[#This Row],[Indirect and Induced Tax Revenues FY20 and After]]+Table2[[#This Row],[Indirect and Induced Tax Revenues Through FY20]]</f>
        <v>1494.2867999999999</v>
      </c>
      <c r="DK386" s="60">
        <v>204.0377</v>
      </c>
      <c r="DL386" s="60">
        <v>954.64149999999995</v>
      </c>
      <c r="DM386" s="60">
        <v>1430.0353</v>
      </c>
      <c r="DN386" s="60">
        <f>Table2[[#This Row],[TOTAL Tax Revenues Before Assistance FY20 and After]]+Table2[[#This Row],[TOTAL Tax Revenues Before Assistance Through FY20]]</f>
        <v>2384.6768000000002</v>
      </c>
      <c r="DO386" s="60">
        <v>200.0608</v>
      </c>
      <c r="DP386" s="60">
        <v>830.80780000000004</v>
      </c>
      <c r="DQ386" s="60">
        <v>1406.3329000000001</v>
      </c>
      <c r="DR386" s="60">
        <f>Table2[[#This Row],[TOTAL Tax Revenues Net of Assistance Recapture and Penalty Through FY20]]+Table2[[#This Row],[TOTAL Tax Revenues Net of Assistance Recapture and Penalty FY20 and After]]</f>
        <v>2237.1406999999999</v>
      </c>
      <c r="DS386" s="60">
        <v>0</v>
      </c>
      <c r="DT386" s="60">
        <v>0</v>
      </c>
      <c r="DU386" s="60">
        <v>0</v>
      </c>
      <c r="DV386" s="60">
        <v>0</v>
      </c>
      <c r="DW386" s="74">
        <v>0</v>
      </c>
      <c r="DX386" s="74">
        <v>0</v>
      </c>
      <c r="DY386" s="74">
        <v>0</v>
      </c>
      <c r="DZ386" s="74">
        <v>63</v>
      </c>
      <c r="EA386" s="74">
        <v>0</v>
      </c>
      <c r="EB386" s="74">
        <v>0</v>
      </c>
      <c r="EC386" s="74">
        <v>0</v>
      </c>
      <c r="ED386" s="74">
        <v>63</v>
      </c>
      <c r="EE386" s="74">
        <v>0</v>
      </c>
      <c r="EF386" s="74">
        <v>0</v>
      </c>
      <c r="EG386" s="74">
        <v>0</v>
      </c>
      <c r="EH386" s="74">
        <v>100</v>
      </c>
      <c r="EI386" s="8">
        <f>Table2[[#This Row],[Total Industrial Employees FY20]]+Table2[[#This Row],[Total Restaurant Employees FY20]]+Table2[[#This Row],[Total Retail Employees FY20]]+Table2[[#This Row],[Total Other Employees FY20]]</f>
        <v>63</v>
      </c>
      <c r="EJ386" s="8">
        <f>Table2[[#This Row],[Number of Industrial Employees Earning More than Living Wage FY20]]+Table2[[#This Row],[Number of Restaurant Employees Earning More than Living Wage FY20]]+Table2[[#This Row],[Number of Retail Employees Earning More than Living Wage FY20]]+Table2[[#This Row],[Number of Other Employees Earning More than Living Wage FY20]]</f>
        <v>63</v>
      </c>
      <c r="EK386" s="72">
        <f>Table2[[#This Row],[Total Employees Earning More than Living Wage FY20]]/Table2[[#This Row],[Total Jobs FY20]]</f>
        <v>1</v>
      </c>
    </row>
    <row r="387" spans="1:141" x14ac:dyDescent="0.25">
      <c r="A387" s="9">
        <v>94199</v>
      </c>
      <c r="B387" s="11" t="s">
        <v>527</v>
      </c>
      <c r="C387" s="11" t="s">
        <v>976</v>
      </c>
      <c r="D387" s="11" t="s">
        <v>1046</v>
      </c>
      <c r="E387" s="15">
        <v>1</v>
      </c>
      <c r="F387" s="7">
        <v>225</v>
      </c>
      <c r="G387" s="7">
        <v>6</v>
      </c>
      <c r="H387" s="7">
        <v>10000</v>
      </c>
      <c r="I387" s="7">
        <v>25000</v>
      </c>
      <c r="J387" s="7">
        <v>512191</v>
      </c>
      <c r="K387" s="11" t="s">
        <v>1048</v>
      </c>
      <c r="L387" s="11" t="s">
        <v>1556</v>
      </c>
      <c r="M387" s="11" t="s">
        <v>1557</v>
      </c>
      <c r="N387" s="18">
        <v>2475000</v>
      </c>
      <c r="O387" s="11" t="s">
        <v>1661</v>
      </c>
      <c r="P387" s="8">
        <v>0</v>
      </c>
      <c r="Q387" s="8">
        <v>0</v>
      </c>
      <c r="R387" s="8">
        <v>31</v>
      </c>
      <c r="S387" s="8">
        <v>1</v>
      </c>
      <c r="T387" s="8">
        <v>0</v>
      </c>
      <c r="U387" s="8">
        <v>32</v>
      </c>
      <c r="V387" s="8">
        <v>32</v>
      </c>
      <c r="W387" s="8">
        <v>0</v>
      </c>
      <c r="X387" s="8">
        <v>0</v>
      </c>
      <c r="Y387" s="8">
        <v>22</v>
      </c>
      <c r="Z387" s="8">
        <v>24</v>
      </c>
      <c r="AA387" s="19">
        <v>0</v>
      </c>
      <c r="AB387" s="8">
        <v>0</v>
      </c>
      <c r="AC387" s="8">
        <v>0</v>
      </c>
      <c r="AD387" s="8">
        <v>0</v>
      </c>
      <c r="AE387" s="8">
        <v>0</v>
      </c>
      <c r="AF387" s="8">
        <v>43.75</v>
      </c>
      <c r="AG387" s="8" t="s">
        <v>1686</v>
      </c>
      <c r="AH387" s="8" t="s">
        <v>1686</v>
      </c>
      <c r="AI387" s="60">
        <v>104.3575</v>
      </c>
      <c r="AJ387" s="60">
        <v>104.3575</v>
      </c>
      <c r="AK387" s="60">
        <v>1345.8887999999999</v>
      </c>
      <c r="AL387" s="60">
        <f>Table2[[#This Row],[Company Direct Land Through FY20]]+Table2[[#This Row],[Company Direct Land FY20 and After]]</f>
        <v>1450.2463</v>
      </c>
      <c r="AM387" s="60">
        <v>193.80680000000001</v>
      </c>
      <c r="AN387" s="60">
        <v>193.80680000000001</v>
      </c>
      <c r="AO387" s="60">
        <v>2499.5077999999999</v>
      </c>
      <c r="AP387" s="60">
        <f>Table2[[#This Row],[Company Direct Building Through FY20]]+Table2[[#This Row],[Company Direct Building FY20 and After]]</f>
        <v>2693.3145999999997</v>
      </c>
      <c r="AQ387" s="60">
        <v>0</v>
      </c>
      <c r="AR387" s="60">
        <v>0</v>
      </c>
      <c r="AS387" s="60">
        <v>0</v>
      </c>
      <c r="AT387" s="60">
        <f>Table2[[#This Row],[Mortgage Recording Tax Through FY20]]+Table2[[#This Row],[Mortgage Recording Tax FY20 and After]]</f>
        <v>0</v>
      </c>
      <c r="AU387" s="60">
        <v>0</v>
      </c>
      <c r="AV387" s="60">
        <v>0</v>
      </c>
      <c r="AW387" s="60">
        <v>0</v>
      </c>
      <c r="AX387" s="60">
        <f>Table2[[#This Row],[Pilot Savings Through FY20]]+Table2[[#This Row],[Pilot Savings FY20 and After]]</f>
        <v>0</v>
      </c>
      <c r="AY387" s="60">
        <v>0</v>
      </c>
      <c r="AZ387" s="60">
        <v>0</v>
      </c>
      <c r="BA387" s="60">
        <v>0</v>
      </c>
      <c r="BB387" s="60">
        <f>Table2[[#This Row],[Mortgage Recording Tax Exemption Through FY20]]+Table2[[#This Row],[Indirect and Induced Land FY20]]</f>
        <v>39.311100000000003</v>
      </c>
      <c r="BC387" s="60">
        <v>39.311100000000003</v>
      </c>
      <c r="BD387" s="60">
        <v>39.311100000000003</v>
      </c>
      <c r="BE387" s="60">
        <v>506.99130000000002</v>
      </c>
      <c r="BF387" s="60">
        <f>Table2[[#This Row],[Indirect and Induced Land Through FY20]]+Table2[[#This Row],[Indirect and Induced Land FY20 and After]]</f>
        <v>546.30240000000003</v>
      </c>
      <c r="BG387" s="60">
        <v>139.37569999999999</v>
      </c>
      <c r="BH387" s="60">
        <v>139.37569999999999</v>
      </c>
      <c r="BI387" s="60">
        <v>1797.5148999999999</v>
      </c>
      <c r="BJ387" s="60">
        <f>Table2[[#This Row],[Indirect and Induced Building Through FY20]]+Table2[[#This Row],[Indirect and Induced Building FY20 and After]]</f>
        <v>1936.8905999999999</v>
      </c>
      <c r="BK387" s="60">
        <v>476.85109999999997</v>
      </c>
      <c r="BL387" s="60">
        <v>476.85109999999997</v>
      </c>
      <c r="BM387" s="60">
        <v>6149.9027999999998</v>
      </c>
      <c r="BN387" s="60">
        <f>Table2[[#This Row],[TOTAL Real Property Related Taxes Through FY20]]+Table2[[#This Row],[TOTAL Real Property Related Taxes FY20 and After]]</f>
        <v>6626.7538999999997</v>
      </c>
      <c r="BO387" s="60">
        <v>247.3365</v>
      </c>
      <c r="BP387" s="60">
        <v>247.3365</v>
      </c>
      <c r="BQ387" s="60">
        <v>3189.8751999999999</v>
      </c>
      <c r="BR387" s="60">
        <f>Table2[[#This Row],[Company Direct Through FY20]]+Table2[[#This Row],[Company Direct FY20 and After]]</f>
        <v>3437.2116999999998</v>
      </c>
      <c r="BS387" s="60">
        <v>0</v>
      </c>
      <c r="BT387" s="60">
        <v>0</v>
      </c>
      <c r="BU387" s="60">
        <v>0</v>
      </c>
      <c r="BV387" s="60">
        <f>Table2[[#This Row],[Sales Tax Exemption Through FY20]]+Table2[[#This Row],[Sales Tax Exemption FY20 and After]]</f>
        <v>0</v>
      </c>
      <c r="BW387" s="60">
        <v>0</v>
      </c>
      <c r="BX387" s="60">
        <v>0</v>
      </c>
      <c r="BY387" s="60">
        <v>0</v>
      </c>
      <c r="BZ387" s="60">
        <f>Table2[[#This Row],[Energy Tax Savings Through FY20]]+Table2[[#This Row],[Energy Tax Savings FY20 and After]]</f>
        <v>0</v>
      </c>
      <c r="CA387" s="60">
        <v>0</v>
      </c>
      <c r="CB387" s="60">
        <v>0</v>
      </c>
      <c r="CC387" s="60">
        <v>0</v>
      </c>
      <c r="CD387" s="60">
        <f>Table2[[#This Row],[Tax Exempt Bond Savings Through FY20]]+Table2[[#This Row],[Tax Exempt Bond Savings FY20 and After]]</f>
        <v>0</v>
      </c>
      <c r="CE387" s="60">
        <v>159.31790000000001</v>
      </c>
      <c r="CF387" s="60">
        <v>159.31790000000001</v>
      </c>
      <c r="CG387" s="60">
        <v>2054.7078000000001</v>
      </c>
      <c r="CH387" s="60">
        <f>Table2[[#This Row],[Indirect and Induced Through FY20]]+Table2[[#This Row],[Indirect and Induced FY20 and After]]</f>
        <v>2214.0257000000001</v>
      </c>
      <c r="CI387" s="60">
        <v>406.65440000000001</v>
      </c>
      <c r="CJ387" s="60">
        <v>406.65440000000001</v>
      </c>
      <c r="CK387" s="60">
        <v>5244.5829999999996</v>
      </c>
      <c r="CL387" s="60">
        <f>Table2[[#This Row],[TOTAL Income Consumption Use Taxes Through FY20]]+Table2[[#This Row],[TOTAL Income Consumption Use Taxes FY20 and After]]</f>
        <v>5651.2374</v>
      </c>
      <c r="CM387" s="60">
        <v>0</v>
      </c>
      <c r="CN387" s="60">
        <v>0</v>
      </c>
      <c r="CO387" s="60">
        <v>0</v>
      </c>
      <c r="CP387" s="60">
        <f>Table2[[#This Row],[Assistance Provided Through FY20]]+Table2[[#This Row],[Assistance Provided FY20 and After]]</f>
        <v>0</v>
      </c>
      <c r="CQ387" s="60">
        <v>0</v>
      </c>
      <c r="CR387" s="60">
        <v>0</v>
      </c>
      <c r="CS387" s="60">
        <v>0</v>
      </c>
      <c r="CT387" s="60">
        <f>Table2[[#This Row],[Recapture Cancellation Reduction Amount Through FY20]]+Table2[[#This Row],[Recapture Cancellation Reduction Amount FY20 and After]]</f>
        <v>0</v>
      </c>
      <c r="CU387" s="60">
        <v>0</v>
      </c>
      <c r="CV387" s="60">
        <v>0</v>
      </c>
      <c r="CW387" s="60">
        <v>0</v>
      </c>
      <c r="CX387" s="60">
        <f>Table2[[#This Row],[Penalty Paid Through FY20]]+Table2[[#This Row],[Penalty Paid FY20 and After]]</f>
        <v>0</v>
      </c>
      <c r="CY387" s="60">
        <v>0</v>
      </c>
      <c r="CZ387" s="60">
        <v>0</v>
      </c>
      <c r="DA387" s="60">
        <v>0</v>
      </c>
      <c r="DB387" s="60">
        <f>Table2[[#This Row],[TOTAL Assistance Net of Recapture Penalties Through FY20]]+Table2[[#This Row],[TOTAL Assistance Net of Recapture Penalties FY20 and After]]</f>
        <v>0</v>
      </c>
      <c r="DC387" s="60">
        <v>545.50080000000003</v>
      </c>
      <c r="DD387" s="60">
        <v>545.50080000000003</v>
      </c>
      <c r="DE387" s="60">
        <v>7035.2718000000004</v>
      </c>
      <c r="DF387" s="60">
        <f>Table2[[#This Row],[Company Direct Tax Revenue Before Assistance Through FY20]]+Table2[[#This Row],[Company Direct Tax Revenue Before Assistance FY20 and After]]</f>
        <v>7580.7726000000002</v>
      </c>
      <c r="DG387" s="60">
        <v>338.00470000000001</v>
      </c>
      <c r="DH387" s="60">
        <v>338.00470000000001</v>
      </c>
      <c r="DI387" s="60">
        <v>4359.2139999999999</v>
      </c>
      <c r="DJ387" s="60">
        <f>Table2[[#This Row],[Indirect and Induced Tax Revenues FY20 and After]]+Table2[[#This Row],[Indirect and Induced Tax Revenues Through FY20]]</f>
        <v>4697.2187000000004</v>
      </c>
      <c r="DK387" s="60">
        <v>883.50549999999998</v>
      </c>
      <c r="DL387" s="60">
        <v>883.50549999999998</v>
      </c>
      <c r="DM387" s="60">
        <v>11394.4858</v>
      </c>
      <c r="DN387" s="60">
        <f>Table2[[#This Row],[TOTAL Tax Revenues Before Assistance FY20 and After]]+Table2[[#This Row],[TOTAL Tax Revenues Before Assistance Through FY20]]</f>
        <v>12277.9913</v>
      </c>
      <c r="DO387" s="60">
        <v>883.50549999999998</v>
      </c>
      <c r="DP387" s="60">
        <v>883.50549999999998</v>
      </c>
      <c r="DQ387" s="60">
        <v>11394.4858</v>
      </c>
      <c r="DR387" s="60">
        <f>Table2[[#This Row],[TOTAL Tax Revenues Net of Assistance Recapture and Penalty Through FY20]]+Table2[[#This Row],[TOTAL Tax Revenues Net of Assistance Recapture and Penalty FY20 and After]]</f>
        <v>12277.9913</v>
      </c>
      <c r="DS387" s="60">
        <v>0</v>
      </c>
      <c r="DT387" s="60">
        <v>0</v>
      </c>
      <c r="DU387" s="60">
        <v>0</v>
      </c>
      <c r="DV387" s="60">
        <v>0</v>
      </c>
      <c r="DW387" s="74">
        <v>0</v>
      </c>
      <c r="DX387" s="74">
        <v>0</v>
      </c>
      <c r="DY387" s="74">
        <v>0</v>
      </c>
      <c r="DZ387" s="74">
        <v>32</v>
      </c>
      <c r="EA387" s="74">
        <v>0</v>
      </c>
      <c r="EB387" s="74">
        <v>0</v>
      </c>
      <c r="EC387" s="74">
        <v>0</v>
      </c>
      <c r="ED387" s="74">
        <v>32</v>
      </c>
      <c r="EE387" s="74">
        <v>0</v>
      </c>
      <c r="EF387" s="74">
        <v>0</v>
      </c>
      <c r="EG387" s="74">
        <v>0</v>
      </c>
      <c r="EH387" s="74">
        <v>100</v>
      </c>
      <c r="EI387" s="8">
        <f>Table2[[#This Row],[Total Industrial Employees FY20]]+Table2[[#This Row],[Total Restaurant Employees FY20]]+Table2[[#This Row],[Total Retail Employees FY20]]+Table2[[#This Row],[Total Other Employees FY20]]</f>
        <v>32</v>
      </c>
      <c r="EJ387" s="8">
        <f>Table2[[#This Row],[Number of Industrial Employees Earning More than Living Wage FY20]]+Table2[[#This Row],[Number of Restaurant Employees Earning More than Living Wage FY20]]+Table2[[#This Row],[Number of Retail Employees Earning More than Living Wage FY20]]+Table2[[#This Row],[Number of Other Employees Earning More than Living Wage FY20]]</f>
        <v>32</v>
      </c>
      <c r="EK387" s="72">
        <f>Table2[[#This Row],[Total Employees Earning More than Living Wage FY20]]/Table2[[#This Row],[Total Jobs FY20]]</f>
        <v>1</v>
      </c>
    </row>
    <row r="388" spans="1:141" x14ac:dyDescent="0.25">
      <c r="A388" s="9">
        <v>93961</v>
      </c>
      <c r="B388" s="11" t="s">
        <v>424</v>
      </c>
      <c r="C388" s="11" t="s">
        <v>877</v>
      </c>
      <c r="D388" s="11" t="s">
        <v>1044</v>
      </c>
      <c r="E388" s="15">
        <v>38</v>
      </c>
      <c r="F388" s="7">
        <v>652</v>
      </c>
      <c r="G388" s="7">
        <v>17</v>
      </c>
      <c r="H388" s="7">
        <v>9921</v>
      </c>
      <c r="I388" s="7">
        <v>9800</v>
      </c>
      <c r="J388" s="7">
        <v>339993</v>
      </c>
      <c r="K388" s="11" t="s">
        <v>1048</v>
      </c>
      <c r="L388" s="11" t="s">
        <v>1412</v>
      </c>
      <c r="M388" s="11" t="s">
        <v>1343</v>
      </c>
      <c r="N388" s="18">
        <v>2850000</v>
      </c>
      <c r="O388" s="11" t="s">
        <v>1658</v>
      </c>
      <c r="P388" s="8">
        <v>3</v>
      </c>
      <c r="Q388" s="8">
        <v>0</v>
      </c>
      <c r="R388" s="8">
        <v>26</v>
      </c>
      <c r="S388" s="8">
        <v>0</v>
      </c>
      <c r="T388" s="8">
        <v>0</v>
      </c>
      <c r="U388" s="8">
        <v>29</v>
      </c>
      <c r="V388" s="8">
        <v>27</v>
      </c>
      <c r="W388" s="8">
        <v>0</v>
      </c>
      <c r="X388" s="8">
        <v>0</v>
      </c>
      <c r="Y388" s="8">
        <v>20</v>
      </c>
      <c r="Z388" s="8">
        <v>9</v>
      </c>
      <c r="AA388" s="19">
        <v>9</v>
      </c>
      <c r="AB388" s="8">
        <v>9</v>
      </c>
      <c r="AC388" s="8">
        <v>75</v>
      </c>
      <c r="AD388" s="8">
        <v>6</v>
      </c>
      <c r="AE388" s="8">
        <v>0</v>
      </c>
      <c r="AF388" s="8">
        <v>100</v>
      </c>
      <c r="AG388" s="8" t="s">
        <v>1686</v>
      </c>
      <c r="AH388" s="8" t="s">
        <v>1687</v>
      </c>
      <c r="AI388" s="60">
        <v>16.119399999999999</v>
      </c>
      <c r="AJ388" s="60">
        <v>88.261399999999995</v>
      </c>
      <c r="AK388" s="60">
        <v>172.09899999999999</v>
      </c>
      <c r="AL388" s="60">
        <f>Table2[[#This Row],[Company Direct Land Through FY20]]+Table2[[#This Row],[Company Direct Land FY20 and After]]</f>
        <v>260.36039999999997</v>
      </c>
      <c r="AM388" s="60">
        <v>33.585900000000002</v>
      </c>
      <c r="AN388" s="60">
        <v>165.7056</v>
      </c>
      <c r="AO388" s="60">
        <v>358.57990000000001</v>
      </c>
      <c r="AP388" s="60">
        <f>Table2[[#This Row],[Company Direct Building Through FY20]]+Table2[[#This Row],[Company Direct Building FY20 and After]]</f>
        <v>524.28549999999996</v>
      </c>
      <c r="AQ388" s="60">
        <v>0</v>
      </c>
      <c r="AR388" s="60">
        <v>19.4649</v>
      </c>
      <c r="AS388" s="60">
        <v>0</v>
      </c>
      <c r="AT388" s="60">
        <f>Table2[[#This Row],[Mortgage Recording Tax Through FY20]]+Table2[[#This Row],[Mortgage Recording Tax FY20 and After]]</f>
        <v>19.4649</v>
      </c>
      <c r="AU388" s="60">
        <v>33.908099999999997</v>
      </c>
      <c r="AV388" s="60">
        <v>154.2715</v>
      </c>
      <c r="AW388" s="60">
        <v>362.02100000000002</v>
      </c>
      <c r="AX388" s="60">
        <f>Table2[[#This Row],[Pilot Savings Through FY20]]+Table2[[#This Row],[Pilot Savings FY20 and After]]</f>
        <v>516.29250000000002</v>
      </c>
      <c r="AY388" s="60">
        <v>0</v>
      </c>
      <c r="AZ388" s="60">
        <v>19.4649</v>
      </c>
      <c r="BA388" s="60">
        <v>0</v>
      </c>
      <c r="BB388" s="60">
        <f>Table2[[#This Row],[Mortgage Recording Tax Exemption Through FY20]]+Table2[[#This Row],[Indirect and Induced Land FY20]]</f>
        <v>49.005499999999998</v>
      </c>
      <c r="BC388" s="60">
        <v>29.540600000000001</v>
      </c>
      <c r="BD388" s="60">
        <v>179.03280000000001</v>
      </c>
      <c r="BE388" s="60">
        <v>315.39049999999997</v>
      </c>
      <c r="BF388" s="60">
        <f>Table2[[#This Row],[Indirect and Induced Land Through FY20]]+Table2[[#This Row],[Indirect and Induced Land FY20 and After]]</f>
        <v>494.42329999999998</v>
      </c>
      <c r="BG388" s="60">
        <v>104.7349</v>
      </c>
      <c r="BH388" s="60">
        <v>634.7527</v>
      </c>
      <c r="BI388" s="60">
        <v>1118.2030999999999</v>
      </c>
      <c r="BJ388" s="60">
        <f>Table2[[#This Row],[Indirect and Induced Building Through FY20]]+Table2[[#This Row],[Indirect and Induced Building FY20 and After]]</f>
        <v>1752.9558</v>
      </c>
      <c r="BK388" s="60">
        <v>150.0727</v>
      </c>
      <c r="BL388" s="60">
        <v>913.48099999999999</v>
      </c>
      <c r="BM388" s="60">
        <v>1602.2515000000001</v>
      </c>
      <c r="BN388" s="60">
        <f>Table2[[#This Row],[TOTAL Real Property Related Taxes Through FY20]]+Table2[[#This Row],[TOTAL Real Property Related Taxes FY20 and After]]</f>
        <v>2515.7325000000001</v>
      </c>
      <c r="BO388" s="60">
        <v>322.57</v>
      </c>
      <c r="BP388" s="60">
        <v>2046.4168</v>
      </c>
      <c r="BQ388" s="60">
        <v>3443.9265</v>
      </c>
      <c r="BR388" s="60">
        <f>Table2[[#This Row],[Company Direct Through FY20]]+Table2[[#This Row],[Company Direct FY20 and After]]</f>
        <v>5490.3433000000005</v>
      </c>
      <c r="BS388" s="60">
        <v>0</v>
      </c>
      <c r="BT388" s="60">
        <v>0</v>
      </c>
      <c r="BU388" s="60">
        <v>0</v>
      </c>
      <c r="BV388" s="60">
        <f>Table2[[#This Row],[Sales Tax Exemption Through FY20]]+Table2[[#This Row],[Sales Tax Exemption FY20 and After]]</f>
        <v>0</v>
      </c>
      <c r="BW388" s="60">
        <v>0</v>
      </c>
      <c r="BX388" s="60">
        <v>0</v>
      </c>
      <c r="BY388" s="60">
        <v>0</v>
      </c>
      <c r="BZ388" s="60">
        <f>Table2[[#This Row],[Energy Tax Savings Through FY20]]+Table2[[#This Row],[Energy Tax Savings FY20 and After]]</f>
        <v>0</v>
      </c>
      <c r="CA388" s="60">
        <v>0</v>
      </c>
      <c r="CB388" s="60">
        <v>0</v>
      </c>
      <c r="CC388" s="60">
        <v>0</v>
      </c>
      <c r="CD388" s="60">
        <f>Table2[[#This Row],[Tax Exempt Bond Savings Through FY20]]+Table2[[#This Row],[Tax Exempt Bond Savings FY20 and After]]</f>
        <v>0</v>
      </c>
      <c r="CE388" s="60">
        <v>145.57490000000001</v>
      </c>
      <c r="CF388" s="60">
        <v>976.76260000000002</v>
      </c>
      <c r="CG388" s="60">
        <v>1554.2339999999999</v>
      </c>
      <c r="CH388" s="60">
        <f>Table2[[#This Row],[Indirect and Induced Through FY20]]+Table2[[#This Row],[Indirect and Induced FY20 and After]]</f>
        <v>2530.9965999999999</v>
      </c>
      <c r="CI388" s="60">
        <v>468.14490000000001</v>
      </c>
      <c r="CJ388" s="60">
        <v>3023.1794</v>
      </c>
      <c r="CK388" s="60">
        <v>4998.1605</v>
      </c>
      <c r="CL388" s="60">
        <f>Table2[[#This Row],[TOTAL Income Consumption Use Taxes Through FY20]]+Table2[[#This Row],[TOTAL Income Consumption Use Taxes FY20 and After]]</f>
        <v>8021.3398999999999</v>
      </c>
      <c r="CM388" s="60">
        <v>33.908099999999997</v>
      </c>
      <c r="CN388" s="60">
        <v>173.7364</v>
      </c>
      <c r="CO388" s="60">
        <v>362.02100000000002</v>
      </c>
      <c r="CP388" s="60">
        <f>Table2[[#This Row],[Assistance Provided Through FY20]]+Table2[[#This Row],[Assistance Provided FY20 and After]]</f>
        <v>535.75739999999996</v>
      </c>
      <c r="CQ388" s="60">
        <v>0</v>
      </c>
      <c r="CR388" s="60">
        <v>0</v>
      </c>
      <c r="CS388" s="60">
        <v>0</v>
      </c>
      <c r="CT388" s="60">
        <f>Table2[[#This Row],[Recapture Cancellation Reduction Amount Through FY20]]+Table2[[#This Row],[Recapture Cancellation Reduction Amount FY20 and After]]</f>
        <v>0</v>
      </c>
      <c r="CU388" s="60">
        <v>0</v>
      </c>
      <c r="CV388" s="60">
        <v>0</v>
      </c>
      <c r="CW388" s="60">
        <v>0</v>
      </c>
      <c r="CX388" s="60">
        <f>Table2[[#This Row],[Penalty Paid Through FY20]]+Table2[[#This Row],[Penalty Paid FY20 and After]]</f>
        <v>0</v>
      </c>
      <c r="CY388" s="60">
        <v>33.908099999999997</v>
      </c>
      <c r="CZ388" s="60">
        <v>173.7364</v>
      </c>
      <c r="DA388" s="60">
        <v>362.02100000000002</v>
      </c>
      <c r="DB388" s="60">
        <f>Table2[[#This Row],[TOTAL Assistance Net of Recapture Penalties Through FY20]]+Table2[[#This Row],[TOTAL Assistance Net of Recapture Penalties FY20 and After]]</f>
        <v>535.75739999999996</v>
      </c>
      <c r="DC388" s="60">
        <v>372.27530000000002</v>
      </c>
      <c r="DD388" s="60">
        <v>2319.8487</v>
      </c>
      <c r="DE388" s="60">
        <v>3974.6053999999999</v>
      </c>
      <c r="DF388" s="60">
        <f>Table2[[#This Row],[Company Direct Tax Revenue Before Assistance Through FY20]]+Table2[[#This Row],[Company Direct Tax Revenue Before Assistance FY20 and After]]</f>
        <v>6294.4540999999999</v>
      </c>
      <c r="DG388" s="60">
        <v>279.85039999999998</v>
      </c>
      <c r="DH388" s="60">
        <v>1790.5481</v>
      </c>
      <c r="DI388" s="60">
        <v>2987.8276000000001</v>
      </c>
      <c r="DJ388" s="60">
        <f>Table2[[#This Row],[Indirect and Induced Tax Revenues FY20 and After]]+Table2[[#This Row],[Indirect and Induced Tax Revenues Through FY20]]</f>
        <v>4778.3757000000005</v>
      </c>
      <c r="DK388" s="60">
        <v>652.12570000000005</v>
      </c>
      <c r="DL388" s="60">
        <v>4110.3968000000004</v>
      </c>
      <c r="DM388" s="60">
        <v>6962.433</v>
      </c>
      <c r="DN388" s="60">
        <f>Table2[[#This Row],[TOTAL Tax Revenues Before Assistance FY20 and After]]+Table2[[#This Row],[TOTAL Tax Revenues Before Assistance Through FY20]]</f>
        <v>11072.8298</v>
      </c>
      <c r="DO388" s="60">
        <v>618.21759999999995</v>
      </c>
      <c r="DP388" s="60">
        <v>3936.6604000000002</v>
      </c>
      <c r="DQ388" s="60">
        <v>6600.4120000000003</v>
      </c>
      <c r="DR388" s="60">
        <f>Table2[[#This Row],[TOTAL Tax Revenues Net of Assistance Recapture and Penalty Through FY20]]+Table2[[#This Row],[TOTAL Tax Revenues Net of Assistance Recapture and Penalty FY20 and After]]</f>
        <v>10537.072400000001</v>
      </c>
      <c r="DS388" s="60">
        <v>0</v>
      </c>
      <c r="DT388" s="60">
        <v>0</v>
      </c>
      <c r="DU388" s="60">
        <v>0</v>
      </c>
      <c r="DV388" s="60">
        <v>0</v>
      </c>
      <c r="DW388" s="74">
        <v>23</v>
      </c>
      <c r="DX388" s="74">
        <v>0</v>
      </c>
      <c r="DY388" s="74">
        <v>0</v>
      </c>
      <c r="DZ388" s="74">
        <v>6</v>
      </c>
      <c r="EA388" s="74">
        <v>23</v>
      </c>
      <c r="EB388" s="74">
        <v>0</v>
      </c>
      <c r="EC388" s="74">
        <v>0</v>
      </c>
      <c r="ED388" s="74">
        <v>6</v>
      </c>
      <c r="EE388" s="74">
        <v>100</v>
      </c>
      <c r="EF388" s="74">
        <v>0</v>
      </c>
      <c r="EG388" s="74">
        <v>0</v>
      </c>
      <c r="EH388" s="74">
        <v>100</v>
      </c>
      <c r="EI388" s="8">
        <f>Table2[[#This Row],[Total Industrial Employees FY20]]+Table2[[#This Row],[Total Restaurant Employees FY20]]+Table2[[#This Row],[Total Retail Employees FY20]]+Table2[[#This Row],[Total Other Employees FY20]]</f>
        <v>29</v>
      </c>
      <c r="EJ388" s="8">
        <f>Table2[[#This Row],[Number of Industrial Employees Earning More than Living Wage FY20]]+Table2[[#This Row],[Number of Restaurant Employees Earning More than Living Wage FY20]]+Table2[[#This Row],[Number of Retail Employees Earning More than Living Wage FY20]]+Table2[[#This Row],[Number of Other Employees Earning More than Living Wage FY20]]</f>
        <v>29</v>
      </c>
      <c r="EK388" s="72">
        <f>Table2[[#This Row],[Total Employees Earning More than Living Wage FY20]]/Table2[[#This Row],[Total Jobs FY20]]</f>
        <v>1</v>
      </c>
    </row>
    <row r="389" spans="1:141" x14ac:dyDescent="0.25">
      <c r="A389" s="9">
        <v>93190</v>
      </c>
      <c r="B389" s="11" t="s">
        <v>303</v>
      </c>
      <c r="C389" s="11" t="s">
        <v>756</v>
      </c>
      <c r="D389" s="11" t="s">
        <v>1045</v>
      </c>
      <c r="E389" s="15">
        <v>26</v>
      </c>
      <c r="F389" s="7">
        <v>307</v>
      </c>
      <c r="G389" s="7">
        <v>24</v>
      </c>
      <c r="H389" s="7">
        <v>20000</v>
      </c>
      <c r="I389" s="7">
        <v>17770</v>
      </c>
      <c r="J389" s="7">
        <v>332510</v>
      </c>
      <c r="K389" s="11" t="s">
        <v>1048</v>
      </c>
      <c r="L389" s="11" t="s">
        <v>1253</v>
      </c>
      <c r="M389" s="11" t="s">
        <v>1225</v>
      </c>
      <c r="N389" s="18">
        <v>4700000</v>
      </c>
      <c r="O389" s="11" t="s">
        <v>1658</v>
      </c>
      <c r="P389" s="8">
        <v>0</v>
      </c>
      <c r="Q389" s="8">
        <v>0</v>
      </c>
      <c r="R389" s="8">
        <v>29</v>
      </c>
      <c r="S389" s="8">
        <v>0</v>
      </c>
      <c r="T389" s="8">
        <v>0</v>
      </c>
      <c r="U389" s="8">
        <v>29</v>
      </c>
      <c r="V389" s="8">
        <v>29</v>
      </c>
      <c r="W389" s="8">
        <v>0</v>
      </c>
      <c r="X389" s="8">
        <v>0</v>
      </c>
      <c r="Y389" s="8">
        <v>0</v>
      </c>
      <c r="Z389" s="8">
        <v>16</v>
      </c>
      <c r="AA389" s="19">
        <v>0</v>
      </c>
      <c r="AB389" s="8">
        <v>0</v>
      </c>
      <c r="AC389" s="8">
        <v>0</v>
      </c>
      <c r="AD389" s="8">
        <v>0</v>
      </c>
      <c r="AE389" s="8">
        <v>0</v>
      </c>
      <c r="AF389" s="8">
        <v>58.620689655172406</v>
      </c>
      <c r="AG389" s="8" t="s">
        <v>1686</v>
      </c>
      <c r="AH389" s="8" t="s">
        <v>1687</v>
      </c>
      <c r="AI389" s="60">
        <v>39.589199999999998</v>
      </c>
      <c r="AJ389" s="60">
        <v>197.244</v>
      </c>
      <c r="AK389" s="60">
        <v>182.9085</v>
      </c>
      <c r="AL389" s="60">
        <f>Table2[[#This Row],[Company Direct Land Through FY20]]+Table2[[#This Row],[Company Direct Land FY20 and After]]</f>
        <v>380.15250000000003</v>
      </c>
      <c r="AM389" s="60">
        <v>58.394100000000002</v>
      </c>
      <c r="AN389" s="60">
        <v>281.40730000000002</v>
      </c>
      <c r="AO389" s="60">
        <v>269.7903</v>
      </c>
      <c r="AP389" s="60">
        <f>Table2[[#This Row],[Company Direct Building Through FY20]]+Table2[[#This Row],[Company Direct Building FY20 and After]]</f>
        <v>551.19759999999997</v>
      </c>
      <c r="AQ389" s="60">
        <v>0</v>
      </c>
      <c r="AR389" s="60">
        <v>60.7376</v>
      </c>
      <c r="AS389" s="60">
        <v>0</v>
      </c>
      <c r="AT389" s="60">
        <f>Table2[[#This Row],[Mortgage Recording Tax Through FY20]]+Table2[[#This Row],[Mortgage Recording Tax FY20 and After]]</f>
        <v>60.7376</v>
      </c>
      <c r="AU389" s="60">
        <v>61.488100000000003</v>
      </c>
      <c r="AV389" s="60">
        <v>245.4205</v>
      </c>
      <c r="AW389" s="60">
        <v>284.08539999999999</v>
      </c>
      <c r="AX389" s="60">
        <f>Table2[[#This Row],[Pilot Savings Through FY20]]+Table2[[#This Row],[Pilot Savings FY20 and After]]</f>
        <v>529.5059</v>
      </c>
      <c r="AY389" s="60">
        <v>0</v>
      </c>
      <c r="AZ389" s="60">
        <v>60.7376</v>
      </c>
      <c r="BA389" s="60">
        <v>0</v>
      </c>
      <c r="BB389" s="60">
        <f>Table2[[#This Row],[Mortgage Recording Tax Exemption Through FY20]]+Table2[[#This Row],[Indirect and Induced Land FY20]]</f>
        <v>83.636099999999999</v>
      </c>
      <c r="BC389" s="60">
        <v>22.898499999999999</v>
      </c>
      <c r="BD389" s="60">
        <v>211.7209</v>
      </c>
      <c r="BE389" s="60">
        <v>105.7949</v>
      </c>
      <c r="BF389" s="60">
        <f>Table2[[#This Row],[Indirect and Induced Land Through FY20]]+Table2[[#This Row],[Indirect and Induced Land FY20 and After]]</f>
        <v>317.51580000000001</v>
      </c>
      <c r="BG389" s="60">
        <v>81.185599999999994</v>
      </c>
      <c r="BH389" s="60">
        <v>750.6463</v>
      </c>
      <c r="BI389" s="60">
        <v>375.09030000000001</v>
      </c>
      <c r="BJ389" s="60">
        <f>Table2[[#This Row],[Indirect and Induced Building Through FY20]]+Table2[[#This Row],[Indirect and Induced Building FY20 and After]]</f>
        <v>1125.7366</v>
      </c>
      <c r="BK389" s="60">
        <v>140.57929999999999</v>
      </c>
      <c r="BL389" s="60">
        <v>1195.598</v>
      </c>
      <c r="BM389" s="60">
        <v>649.49860000000001</v>
      </c>
      <c r="BN389" s="60">
        <f>Table2[[#This Row],[TOTAL Real Property Related Taxes Through FY20]]+Table2[[#This Row],[TOTAL Real Property Related Taxes FY20 and After]]</f>
        <v>1845.0965999999999</v>
      </c>
      <c r="BO389" s="60">
        <v>270.90719999999999</v>
      </c>
      <c r="BP389" s="60">
        <v>2656.1819</v>
      </c>
      <c r="BQ389" s="60">
        <v>1251.6351999999999</v>
      </c>
      <c r="BR389" s="60">
        <f>Table2[[#This Row],[Company Direct Through FY20]]+Table2[[#This Row],[Company Direct FY20 and After]]</f>
        <v>3907.8171000000002</v>
      </c>
      <c r="BS389" s="60">
        <v>0</v>
      </c>
      <c r="BT389" s="60">
        <v>7.4527999999999999</v>
      </c>
      <c r="BU389" s="60">
        <v>0</v>
      </c>
      <c r="BV389" s="60">
        <f>Table2[[#This Row],[Sales Tax Exemption Through FY20]]+Table2[[#This Row],[Sales Tax Exemption FY20 and After]]</f>
        <v>7.4527999999999999</v>
      </c>
      <c r="BW389" s="60">
        <v>0</v>
      </c>
      <c r="BX389" s="60">
        <v>0</v>
      </c>
      <c r="BY389" s="60">
        <v>0</v>
      </c>
      <c r="BZ389" s="60">
        <f>Table2[[#This Row],[Energy Tax Savings Through FY20]]+Table2[[#This Row],[Energy Tax Savings FY20 and After]]</f>
        <v>0</v>
      </c>
      <c r="CA389" s="60">
        <v>0</v>
      </c>
      <c r="CB389" s="60">
        <v>0</v>
      </c>
      <c r="CC389" s="60">
        <v>0</v>
      </c>
      <c r="CD389" s="60">
        <f>Table2[[#This Row],[Tax Exempt Bond Savings Through FY20]]+Table2[[#This Row],[Tax Exempt Bond Savings FY20 and After]]</f>
        <v>0</v>
      </c>
      <c r="CE389" s="60">
        <v>103.652</v>
      </c>
      <c r="CF389" s="60">
        <v>1187.0733</v>
      </c>
      <c r="CG389" s="60">
        <v>478.8886</v>
      </c>
      <c r="CH389" s="60">
        <f>Table2[[#This Row],[Indirect and Induced Through FY20]]+Table2[[#This Row],[Indirect and Induced FY20 and After]]</f>
        <v>1665.9619</v>
      </c>
      <c r="CI389" s="60">
        <v>374.55919999999998</v>
      </c>
      <c r="CJ389" s="60">
        <v>3835.8024</v>
      </c>
      <c r="CK389" s="60">
        <v>1730.5237999999999</v>
      </c>
      <c r="CL389" s="60">
        <f>Table2[[#This Row],[TOTAL Income Consumption Use Taxes Through FY20]]+Table2[[#This Row],[TOTAL Income Consumption Use Taxes FY20 and After]]</f>
        <v>5566.3261999999995</v>
      </c>
      <c r="CM389" s="60">
        <v>61.488100000000003</v>
      </c>
      <c r="CN389" s="60">
        <v>313.61090000000002</v>
      </c>
      <c r="CO389" s="60">
        <v>284.08539999999999</v>
      </c>
      <c r="CP389" s="60">
        <f>Table2[[#This Row],[Assistance Provided Through FY20]]+Table2[[#This Row],[Assistance Provided FY20 and After]]</f>
        <v>597.69630000000006</v>
      </c>
      <c r="CQ389" s="60">
        <v>0</v>
      </c>
      <c r="CR389" s="60">
        <v>0</v>
      </c>
      <c r="CS389" s="60">
        <v>0</v>
      </c>
      <c r="CT389" s="60">
        <f>Table2[[#This Row],[Recapture Cancellation Reduction Amount Through FY20]]+Table2[[#This Row],[Recapture Cancellation Reduction Amount FY20 and After]]</f>
        <v>0</v>
      </c>
      <c r="CU389" s="60">
        <v>0</v>
      </c>
      <c r="CV389" s="60">
        <v>0</v>
      </c>
      <c r="CW389" s="60">
        <v>0</v>
      </c>
      <c r="CX389" s="60">
        <f>Table2[[#This Row],[Penalty Paid Through FY20]]+Table2[[#This Row],[Penalty Paid FY20 and After]]</f>
        <v>0</v>
      </c>
      <c r="CY389" s="60">
        <v>61.488100000000003</v>
      </c>
      <c r="CZ389" s="60">
        <v>313.61090000000002</v>
      </c>
      <c r="DA389" s="60">
        <v>284.08539999999999</v>
      </c>
      <c r="DB389" s="60">
        <f>Table2[[#This Row],[TOTAL Assistance Net of Recapture Penalties Through FY20]]+Table2[[#This Row],[TOTAL Assistance Net of Recapture Penalties FY20 and After]]</f>
        <v>597.69630000000006</v>
      </c>
      <c r="DC389" s="60">
        <v>368.89049999999997</v>
      </c>
      <c r="DD389" s="60">
        <v>3195.5708</v>
      </c>
      <c r="DE389" s="60">
        <v>1704.3340000000001</v>
      </c>
      <c r="DF389" s="60">
        <f>Table2[[#This Row],[Company Direct Tax Revenue Before Assistance Through FY20]]+Table2[[#This Row],[Company Direct Tax Revenue Before Assistance FY20 and After]]</f>
        <v>4899.9048000000003</v>
      </c>
      <c r="DG389" s="60">
        <v>207.73609999999999</v>
      </c>
      <c r="DH389" s="60">
        <v>2149.4405000000002</v>
      </c>
      <c r="DI389" s="60">
        <v>959.77380000000005</v>
      </c>
      <c r="DJ389" s="60">
        <f>Table2[[#This Row],[Indirect and Induced Tax Revenues FY20 and After]]+Table2[[#This Row],[Indirect and Induced Tax Revenues Through FY20]]</f>
        <v>3109.2143000000001</v>
      </c>
      <c r="DK389" s="60">
        <v>576.62660000000005</v>
      </c>
      <c r="DL389" s="60">
        <v>5345.0113000000001</v>
      </c>
      <c r="DM389" s="60">
        <v>2664.1078000000002</v>
      </c>
      <c r="DN389" s="60">
        <f>Table2[[#This Row],[TOTAL Tax Revenues Before Assistance FY20 and After]]+Table2[[#This Row],[TOTAL Tax Revenues Before Assistance Through FY20]]</f>
        <v>8009.1190999999999</v>
      </c>
      <c r="DO389" s="60">
        <v>515.13850000000002</v>
      </c>
      <c r="DP389" s="60">
        <v>5031.4004000000004</v>
      </c>
      <c r="DQ389" s="60">
        <v>2380.0223999999998</v>
      </c>
      <c r="DR389" s="60">
        <f>Table2[[#This Row],[TOTAL Tax Revenues Net of Assistance Recapture and Penalty Through FY20]]+Table2[[#This Row],[TOTAL Tax Revenues Net of Assistance Recapture and Penalty FY20 and After]]</f>
        <v>7411.4228000000003</v>
      </c>
      <c r="DS389" s="60">
        <v>0</v>
      </c>
      <c r="DT389" s="60">
        <v>0</v>
      </c>
      <c r="DU389" s="60">
        <v>0</v>
      </c>
      <c r="DV389" s="60">
        <v>0</v>
      </c>
      <c r="DW389" s="74">
        <v>0</v>
      </c>
      <c r="DX389" s="74">
        <v>0</v>
      </c>
      <c r="DY389" s="74">
        <v>0</v>
      </c>
      <c r="DZ389" s="74">
        <v>0</v>
      </c>
      <c r="EA389" s="74">
        <v>0</v>
      </c>
      <c r="EB389" s="74">
        <v>0</v>
      </c>
      <c r="EC389" s="74">
        <v>0</v>
      </c>
      <c r="ED389" s="74">
        <v>0</v>
      </c>
      <c r="EE389" s="74">
        <v>0</v>
      </c>
      <c r="EF389" s="74">
        <v>0</v>
      </c>
      <c r="EG389" s="74">
        <v>0</v>
      </c>
      <c r="EH389" s="74">
        <v>0</v>
      </c>
      <c r="EI389" s="8">
        <f>Table2[[#This Row],[Total Industrial Employees FY20]]+Table2[[#This Row],[Total Restaurant Employees FY20]]+Table2[[#This Row],[Total Retail Employees FY20]]+Table2[[#This Row],[Total Other Employees FY20]]</f>
        <v>0</v>
      </c>
      <c r="EJ389" s="8">
        <f>Table2[[#This Row],[Number of Industrial Employees Earning More than Living Wage FY20]]+Table2[[#This Row],[Number of Restaurant Employees Earning More than Living Wage FY20]]+Table2[[#This Row],[Number of Retail Employees Earning More than Living Wage FY20]]+Table2[[#This Row],[Number of Other Employees Earning More than Living Wage FY20]]</f>
        <v>0</v>
      </c>
      <c r="EK389" s="72">
        <v>0</v>
      </c>
    </row>
    <row r="390" spans="1:141" x14ac:dyDescent="0.25">
      <c r="A390" s="9">
        <v>94047</v>
      </c>
      <c r="B390" s="11" t="s">
        <v>456</v>
      </c>
      <c r="C390" s="11" t="s">
        <v>909</v>
      </c>
      <c r="D390" s="11" t="s">
        <v>1045</v>
      </c>
      <c r="E390" s="15">
        <v>26</v>
      </c>
      <c r="F390" s="7">
        <v>289</v>
      </c>
      <c r="G390" s="7">
        <v>21</v>
      </c>
      <c r="H390" s="7">
        <v>66530</v>
      </c>
      <c r="I390" s="7">
        <v>51606</v>
      </c>
      <c r="J390" s="7">
        <v>493110</v>
      </c>
      <c r="K390" s="11" t="s">
        <v>1048</v>
      </c>
      <c r="L390" s="11" t="s">
        <v>1457</v>
      </c>
      <c r="M390" s="11" t="s">
        <v>1424</v>
      </c>
      <c r="N390" s="18">
        <v>16700000</v>
      </c>
      <c r="O390" s="11" t="s">
        <v>1658</v>
      </c>
      <c r="P390" s="8">
        <v>0</v>
      </c>
      <c r="Q390" s="8">
        <v>0</v>
      </c>
      <c r="R390" s="8">
        <v>354</v>
      </c>
      <c r="S390" s="8">
        <v>0</v>
      </c>
      <c r="T390" s="8">
        <v>0</v>
      </c>
      <c r="U390" s="8">
        <v>354</v>
      </c>
      <c r="V390" s="8">
        <v>354</v>
      </c>
      <c r="W390" s="8">
        <v>0</v>
      </c>
      <c r="X390" s="8">
        <v>0</v>
      </c>
      <c r="Y390" s="8">
        <v>165</v>
      </c>
      <c r="Z390" s="8">
        <v>45</v>
      </c>
      <c r="AA390" s="19">
        <v>29</v>
      </c>
      <c r="AB390" s="8">
        <v>0</v>
      </c>
      <c r="AC390" s="8">
        <v>4</v>
      </c>
      <c r="AD390" s="8">
        <v>38</v>
      </c>
      <c r="AE390" s="8">
        <v>29</v>
      </c>
      <c r="AF390" s="8">
        <v>93.220338983050837</v>
      </c>
      <c r="AG390" s="8" t="s">
        <v>1686</v>
      </c>
      <c r="AH390" s="8" t="s">
        <v>1686</v>
      </c>
      <c r="AI390" s="60">
        <v>83.174899999999994</v>
      </c>
      <c r="AJ390" s="60">
        <v>518.99360000000001</v>
      </c>
      <c r="AK390" s="60">
        <v>943.52020000000005</v>
      </c>
      <c r="AL390" s="60">
        <f>Table2[[#This Row],[Company Direct Land Through FY20]]+Table2[[#This Row],[Company Direct Land FY20 and After]]</f>
        <v>1462.5138000000002</v>
      </c>
      <c r="AM390" s="60">
        <v>206.83160000000001</v>
      </c>
      <c r="AN390" s="60">
        <v>748.66740000000004</v>
      </c>
      <c r="AO390" s="60">
        <v>2346.2573000000002</v>
      </c>
      <c r="AP390" s="60">
        <f>Table2[[#This Row],[Company Direct Building Through FY20]]+Table2[[#This Row],[Company Direct Building FY20 and After]]</f>
        <v>3094.9247000000005</v>
      </c>
      <c r="AQ390" s="60">
        <v>0</v>
      </c>
      <c r="AR390" s="60">
        <v>206.38800000000001</v>
      </c>
      <c r="AS390" s="60">
        <v>0</v>
      </c>
      <c r="AT390" s="60">
        <f>Table2[[#This Row],[Mortgage Recording Tax Through FY20]]+Table2[[#This Row],[Mortgage Recording Tax FY20 and After]]</f>
        <v>206.38800000000001</v>
      </c>
      <c r="AU390" s="60">
        <v>135.3981</v>
      </c>
      <c r="AV390" s="60">
        <v>359.24430000000001</v>
      </c>
      <c r="AW390" s="60">
        <v>1535.9294</v>
      </c>
      <c r="AX390" s="60">
        <f>Table2[[#This Row],[Pilot Savings Through FY20]]+Table2[[#This Row],[Pilot Savings FY20 and After]]</f>
        <v>1895.1737000000001</v>
      </c>
      <c r="AY390" s="60">
        <v>0</v>
      </c>
      <c r="AZ390" s="60">
        <v>206.38800000000001</v>
      </c>
      <c r="BA390" s="60">
        <v>0</v>
      </c>
      <c r="BB390" s="60">
        <f>Table2[[#This Row],[Mortgage Recording Tax Exemption Through FY20]]+Table2[[#This Row],[Indirect and Induced Land FY20]]</f>
        <v>380.16980000000001</v>
      </c>
      <c r="BC390" s="60">
        <v>173.7818</v>
      </c>
      <c r="BD390" s="60">
        <v>1064.6155000000001</v>
      </c>
      <c r="BE390" s="60">
        <v>1971.3471</v>
      </c>
      <c r="BF390" s="60">
        <f>Table2[[#This Row],[Indirect and Induced Land Through FY20]]+Table2[[#This Row],[Indirect and Induced Land FY20 and After]]</f>
        <v>3035.9625999999998</v>
      </c>
      <c r="BG390" s="60">
        <v>616.13549999999998</v>
      </c>
      <c r="BH390" s="60">
        <v>3774.5459999999998</v>
      </c>
      <c r="BI390" s="60">
        <v>6989.3199000000004</v>
      </c>
      <c r="BJ390" s="60">
        <f>Table2[[#This Row],[Indirect and Induced Building Through FY20]]+Table2[[#This Row],[Indirect and Induced Building FY20 and After]]</f>
        <v>10763.865900000001</v>
      </c>
      <c r="BK390" s="60">
        <v>944.52570000000003</v>
      </c>
      <c r="BL390" s="60">
        <v>5747.5781999999999</v>
      </c>
      <c r="BM390" s="60">
        <v>10714.515100000001</v>
      </c>
      <c r="BN390" s="60">
        <f>Table2[[#This Row],[TOTAL Real Property Related Taxes Through FY20]]+Table2[[#This Row],[TOTAL Real Property Related Taxes FY20 and After]]</f>
        <v>16462.0933</v>
      </c>
      <c r="BO390" s="60">
        <v>1173.8951</v>
      </c>
      <c r="BP390" s="60">
        <v>8124.1836999999996</v>
      </c>
      <c r="BQ390" s="60">
        <v>13316.4354</v>
      </c>
      <c r="BR390" s="60">
        <f>Table2[[#This Row],[Company Direct Through FY20]]+Table2[[#This Row],[Company Direct FY20 and After]]</f>
        <v>21440.6191</v>
      </c>
      <c r="BS390" s="60">
        <v>0</v>
      </c>
      <c r="BT390" s="60">
        <v>0</v>
      </c>
      <c r="BU390" s="60">
        <v>0</v>
      </c>
      <c r="BV390" s="60">
        <f>Table2[[#This Row],[Sales Tax Exemption Through FY20]]+Table2[[#This Row],[Sales Tax Exemption FY20 and After]]</f>
        <v>0</v>
      </c>
      <c r="BW390" s="60">
        <v>0</v>
      </c>
      <c r="BX390" s="60">
        <v>0</v>
      </c>
      <c r="BY390" s="60">
        <v>0</v>
      </c>
      <c r="BZ390" s="60">
        <f>Table2[[#This Row],[Energy Tax Savings Through FY20]]+Table2[[#This Row],[Energy Tax Savings FY20 and After]]</f>
        <v>0</v>
      </c>
      <c r="CA390" s="60">
        <v>0</v>
      </c>
      <c r="CB390" s="60">
        <v>0</v>
      </c>
      <c r="CC390" s="60">
        <v>0</v>
      </c>
      <c r="CD390" s="60">
        <f>Table2[[#This Row],[Tax Exempt Bond Savings Through FY20]]+Table2[[#This Row],[Tax Exempt Bond Savings FY20 and After]]</f>
        <v>0</v>
      </c>
      <c r="CE390" s="60">
        <v>786.63840000000005</v>
      </c>
      <c r="CF390" s="60">
        <v>5361.1183000000001</v>
      </c>
      <c r="CG390" s="60">
        <v>8923.4719999999998</v>
      </c>
      <c r="CH390" s="60">
        <f>Table2[[#This Row],[Indirect and Induced Through FY20]]+Table2[[#This Row],[Indirect and Induced FY20 and After]]</f>
        <v>14284.5903</v>
      </c>
      <c r="CI390" s="60">
        <v>1960.5335</v>
      </c>
      <c r="CJ390" s="60">
        <v>13485.302</v>
      </c>
      <c r="CK390" s="60">
        <v>22239.9074</v>
      </c>
      <c r="CL390" s="60">
        <f>Table2[[#This Row],[TOTAL Income Consumption Use Taxes Through FY20]]+Table2[[#This Row],[TOTAL Income Consumption Use Taxes FY20 and After]]</f>
        <v>35725.2094</v>
      </c>
      <c r="CM390" s="60">
        <v>135.3981</v>
      </c>
      <c r="CN390" s="60">
        <v>565.63229999999999</v>
      </c>
      <c r="CO390" s="60">
        <v>1535.9294</v>
      </c>
      <c r="CP390" s="60">
        <f>Table2[[#This Row],[Assistance Provided Through FY20]]+Table2[[#This Row],[Assistance Provided FY20 and After]]</f>
        <v>2101.5617000000002</v>
      </c>
      <c r="CQ390" s="60">
        <v>0</v>
      </c>
      <c r="CR390" s="60">
        <v>0</v>
      </c>
      <c r="CS390" s="60">
        <v>0</v>
      </c>
      <c r="CT390" s="60">
        <f>Table2[[#This Row],[Recapture Cancellation Reduction Amount Through FY20]]+Table2[[#This Row],[Recapture Cancellation Reduction Amount FY20 and After]]</f>
        <v>0</v>
      </c>
      <c r="CU390" s="60">
        <v>0</v>
      </c>
      <c r="CV390" s="60">
        <v>0</v>
      </c>
      <c r="CW390" s="60">
        <v>0</v>
      </c>
      <c r="CX390" s="60">
        <f>Table2[[#This Row],[Penalty Paid Through FY20]]+Table2[[#This Row],[Penalty Paid FY20 and After]]</f>
        <v>0</v>
      </c>
      <c r="CY390" s="60">
        <v>135.3981</v>
      </c>
      <c r="CZ390" s="60">
        <v>565.63229999999999</v>
      </c>
      <c r="DA390" s="60">
        <v>1535.9294</v>
      </c>
      <c r="DB390" s="60">
        <f>Table2[[#This Row],[TOTAL Assistance Net of Recapture Penalties Through FY20]]+Table2[[#This Row],[TOTAL Assistance Net of Recapture Penalties FY20 and After]]</f>
        <v>2101.5617000000002</v>
      </c>
      <c r="DC390" s="60">
        <v>1463.9015999999999</v>
      </c>
      <c r="DD390" s="60">
        <v>9598.2327000000005</v>
      </c>
      <c r="DE390" s="60">
        <v>16606.212899999999</v>
      </c>
      <c r="DF390" s="60">
        <f>Table2[[#This Row],[Company Direct Tax Revenue Before Assistance Through FY20]]+Table2[[#This Row],[Company Direct Tax Revenue Before Assistance FY20 and After]]</f>
        <v>26204.445599999999</v>
      </c>
      <c r="DG390" s="60">
        <v>1576.5556999999999</v>
      </c>
      <c r="DH390" s="60">
        <v>10200.2798</v>
      </c>
      <c r="DI390" s="60">
        <v>17884.138999999999</v>
      </c>
      <c r="DJ390" s="60">
        <f>Table2[[#This Row],[Indirect and Induced Tax Revenues FY20 and After]]+Table2[[#This Row],[Indirect and Induced Tax Revenues Through FY20]]</f>
        <v>28084.418799999999</v>
      </c>
      <c r="DK390" s="60">
        <v>3040.4573</v>
      </c>
      <c r="DL390" s="60">
        <v>19798.512500000001</v>
      </c>
      <c r="DM390" s="60">
        <v>34490.351900000001</v>
      </c>
      <c r="DN390" s="60">
        <f>Table2[[#This Row],[TOTAL Tax Revenues Before Assistance FY20 and After]]+Table2[[#This Row],[TOTAL Tax Revenues Before Assistance Through FY20]]</f>
        <v>54288.864400000006</v>
      </c>
      <c r="DO390" s="60">
        <v>2905.0592000000001</v>
      </c>
      <c r="DP390" s="60">
        <v>19232.8802</v>
      </c>
      <c r="DQ390" s="60">
        <v>32954.422500000001</v>
      </c>
      <c r="DR390" s="60">
        <f>Table2[[#This Row],[TOTAL Tax Revenues Net of Assistance Recapture and Penalty Through FY20]]+Table2[[#This Row],[TOTAL Tax Revenues Net of Assistance Recapture and Penalty FY20 and After]]</f>
        <v>52187.3027</v>
      </c>
      <c r="DS390" s="60">
        <v>0</v>
      </c>
      <c r="DT390" s="60">
        <v>0</v>
      </c>
      <c r="DU390" s="60">
        <v>0</v>
      </c>
      <c r="DV390" s="60">
        <v>0</v>
      </c>
      <c r="DW390" s="74">
        <v>0</v>
      </c>
      <c r="DX390" s="74">
        <v>0</v>
      </c>
      <c r="DY390" s="74">
        <v>0</v>
      </c>
      <c r="DZ390" s="74">
        <v>354</v>
      </c>
      <c r="EA390" s="74">
        <v>0</v>
      </c>
      <c r="EB390" s="74">
        <v>0</v>
      </c>
      <c r="EC390" s="74">
        <v>0</v>
      </c>
      <c r="ED390" s="74">
        <v>354</v>
      </c>
      <c r="EE390" s="74">
        <v>0</v>
      </c>
      <c r="EF390" s="74">
        <v>0</v>
      </c>
      <c r="EG390" s="74">
        <v>0</v>
      </c>
      <c r="EH390" s="74">
        <v>100</v>
      </c>
      <c r="EI390" s="8">
        <f>Table2[[#This Row],[Total Industrial Employees FY20]]+Table2[[#This Row],[Total Restaurant Employees FY20]]+Table2[[#This Row],[Total Retail Employees FY20]]+Table2[[#This Row],[Total Other Employees FY20]]</f>
        <v>354</v>
      </c>
      <c r="EJ390" s="8">
        <f>Table2[[#This Row],[Number of Industrial Employees Earning More than Living Wage FY20]]+Table2[[#This Row],[Number of Restaurant Employees Earning More than Living Wage FY20]]+Table2[[#This Row],[Number of Retail Employees Earning More than Living Wage FY20]]+Table2[[#This Row],[Number of Other Employees Earning More than Living Wage FY20]]</f>
        <v>354</v>
      </c>
      <c r="EK390" s="72">
        <f>Table2[[#This Row],[Total Employees Earning More than Living Wage FY20]]/Table2[[#This Row],[Total Jobs FY20]]</f>
        <v>1</v>
      </c>
    </row>
    <row r="391" spans="1:141" x14ac:dyDescent="0.25">
      <c r="A391" s="9">
        <v>92274</v>
      </c>
      <c r="B391" s="11" t="s">
        <v>172</v>
      </c>
      <c r="C391" s="11" t="s">
        <v>626</v>
      </c>
      <c r="D391" s="11" t="s">
        <v>1044</v>
      </c>
      <c r="E391" s="15">
        <v>37</v>
      </c>
      <c r="F391" s="7">
        <v>3689</v>
      </c>
      <c r="G391" s="7">
        <v>1</v>
      </c>
      <c r="H391" s="7">
        <v>36050</v>
      </c>
      <c r="I391" s="7">
        <v>36050</v>
      </c>
      <c r="J391" s="7">
        <v>423720</v>
      </c>
      <c r="K391" s="11" t="s">
        <v>1048</v>
      </c>
      <c r="L391" s="11" t="s">
        <v>1092</v>
      </c>
      <c r="M391" s="11" t="s">
        <v>1087</v>
      </c>
      <c r="N391" s="18">
        <v>1060000</v>
      </c>
      <c r="O391" s="11" t="s">
        <v>1658</v>
      </c>
      <c r="P391" s="8">
        <v>2</v>
      </c>
      <c r="Q391" s="8">
        <v>0</v>
      </c>
      <c r="R391" s="8">
        <v>64</v>
      </c>
      <c r="S391" s="8">
        <v>0</v>
      </c>
      <c r="T391" s="8">
        <v>0</v>
      </c>
      <c r="U391" s="8">
        <v>66</v>
      </c>
      <c r="V391" s="8">
        <v>65</v>
      </c>
      <c r="W391" s="8">
        <v>0</v>
      </c>
      <c r="X391" s="8">
        <v>0</v>
      </c>
      <c r="Y391" s="8">
        <v>83</v>
      </c>
      <c r="Z391" s="8">
        <v>7</v>
      </c>
      <c r="AA391" s="19">
        <v>0</v>
      </c>
      <c r="AB391" s="8">
        <v>0</v>
      </c>
      <c r="AC391" s="8">
        <v>0</v>
      </c>
      <c r="AD391" s="8">
        <v>0</v>
      </c>
      <c r="AE391" s="8">
        <v>0</v>
      </c>
      <c r="AF391" s="8">
        <v>74.242424242424249</v>
      </c>
      <c r="AG391" s="8" t="s">
        <v>1686</v>
      </c>
      <c r="AH391" s="8" t="s">
        <v>1687</v>
      </c>
      <c r="AI391" s="60">
        <v>31.414300000000001</v>
      </c>
      <c r="AJ391" s="60">
        <v>229.2578</v>
      </c>
      <c r="AK391" s="60">
        <v>29.0808</v>
      </c>
      <c r="AL391" s="60">
        <f>Table2[[#This Row],[Company Direct Land Through FY20]]+Table2[[#This Row],[Company Direct Land FY20 and After]]</f>
        <v>258.33859999999999</v>
      </c>
      <c r="AM391" s="60">
        <v>53.431899999999999</v>
      </c>
      <c r="AN391" s="60">
        <v>389.87849999999997</v>
      </c>
      <c r="AO391" s="60">
        <v>49.463000000000001</v>
      </c>
      <c r="AP391" s="60">
        <f>Table2[[#This Row],[Company Direct Building Through FY20]]+Table2[[#This Row],[Company Direct Building FY20 and After]]</f>
        <v>439.3415</v>
      </c>
      <c r="AQ391" s="60">
        <v>0</v>
      </c>
      <c r="AR391" s="60">
        <v>12.281499999999999</v>
      </c>
      <c r="AS391" s="60">
        <v>0</v>
      </c>
      <c r="AT391" s="60">
        <f>Table2[[#This Row],[Mortgage Recording Tax Through FY20]]+Table2[[#This Row],[Mortgage Recording Tax FY20 and After]]</f>
        <v>12.281499999999999</v>
      </c>
      <c r="AU391" s="60">
        <v>45.030700000000003</v>
      </c>
      <c r="AV391" s="60">
        <v>229.5093</v>
      </c>
      <c r="AW391" s="60">
        <v>41.685899999999997</v>
      </c>
      <c r="AX391" s="60">
        <f>Table2[[#This Row],[Pilot Savings Through FY20]]+Table2[[#This Row],[Pilot Savings FY20 and After]]</f>
        <v>271.1952</v>
      </c>
      <c r="AY391" s="60">
        <v>0</v>
      </c>
      <c r="AZ391" s="60">
        <v>12.281499999999999</v>
      </c>
      <c r="BA391" s="60">
        <v>0</v>
      </c>
      <c r="BB391" s="60">
        <f>Table2[[#This Row],[Mortgage Recording Tax Exemption Through FY20]]+Table2[[#This Row],[Indirect and Induced Land FY20]]</f>
        <v>122.7145</v>
      </c>
      <c r="BC391" s="60">
        <v>110.43300000000001</v>
      </c>
      <c r="BD391" s="60">
        <v>871.98540000000003</v>
      </c>
      <c r="BE391" s="60">
        <v>102.23</v>
      </c>
      <c r="BF391" s="60">
        <f>Table2[[#This Row],[Indirect and Induced Land Through FY20]]+Table2[[#This Row],[Indirect and Induced Land FY20 and After]]</f>
        <v>974.21540000000005</v>
      </c>
      <c r="BG391" s="60">
        <v>391.53530000000001</v>
      </c>
      <c r="BH391" s="60">
        <v>3091.5841</v>
      </c>
      <c r="BI391" s="60">
        <v>362.45190000000002</v>
      </c>
      <c r="BJ391" s="60">
        <f>Table2[[#This Row],[Indirect and Induced Building Through FY20]]+Table2[[#This Row],[Indirect and Induced Building FY20 and After]]</f>
        <v>3454.0360000000001</v>
      </c>
      <c r="BK391" s="60">
        <v>541.78380000000004</v>
      </c>
      <c r="BL391" s="60">
        <v>4353.1965</v>
      </c>
      <c r="BM391" s="60">
        <v>501.53980000000001</v>
      </c>
      <c r="BN391" s="60">
        <f>Table2[[#This Row],[TOTAL Real Property Related Taxes Through FY20]]+Table2[[#This Row],[TOTAL Real Property Related Taxes FY20 and After]]</f>
        <v>4854.7363000000005</v>
      </c>
      <c r="BO391" s="60">
        <v>927.68979999999999</v>
      </c>
      <c r="BP391" s="60">
        <v>9911.6082999999999</v>
      </c>
      <c r="BQ391" s="60">
        <v>858.78060000000005</v>
      </c>
      <c r="BR391" s="60">
        <f>Table2[[#This Row],[Company Direct Through FY20]]+Table2[[#This Row],[Company Direct FY20 and After]]</f>
        <v>10770.3889</v>
      </c>
      <c r="BS391" s="60">
        <v>0</v>
      </c>
      <c r="BT391" s="60">
        <v>0.82489999999999997</v>
      </c>
      <c r="BU391" s="60">
        <v>0</v>
      </c>
      <c r="BV391" s="60">
        <f>Table2[[#This Row],[Sales Tax Exemption Through FY20]]+Table2[[#This Row],[Sales Tax Exemption FY20 and After]]</f>
        <v>0.82489999999999997</v>
      </c>
      <c r="BW391" s="60">
        <v>0</v>
      </c>
      <c r="BX391" s="60">
        <v>0</v>
      </c>
      <c r="BY391" s="60">
        <v>0</v>
      </c>
      <c r="BZ391" s="60">
        <f>Table2[[#This Row],[Energy Tax Savings Through FY20]]+Table2[[#This Row],[Energy Tax Savings FY20 and After]]</f>
        <v>0</v>
      </c>
      <c r="CA391" s="60">
        <v>0</v>
      </c>
      <c r="CB391" s="60">
        <v>0</v>
      </c>
      <c r="CC391" s="60">
        <v>0</v>
      </c>
      <c r="CD391" s="60">
        <f>Table2[[#This Row],[Tax Exempt Bond Savings Through FY20]]+Table2[[#This Row],[Tax Exempt Bond Savings FY20 and After]]</f>
        <v>0</v>
      </c>
      <c r="CE391" s="60">
        <v>544.20939999999996</v>
      </c>
      <c r="CF391" s="60">
        <v>5564.7015000000001</v>
      </c>
      <c r="CG391" s="60">
        <v>503.78519999999997</v>
      </c>
      <c r="CH391" s="60">
        <f>Table2[[#This Row],[Indirect and Induced Through FY20]]+Table2[[#This Row],[Indirect and Induced FY20 and After]]</f>
        <v>6068.4867000000004</v>
      </c>
      <c r="CI391" s="60">
        <v>1471.8992000000001</v>
      </c>
      <c r="CJ391" s="60">
        <v>15475.484899999999</v>
      </c>
      <c r="CK391" s="60">
        <v>1362.5658000000001</v>
      </c>
      <c r="CL391" s="60">
        <f>Table2[[#This Row],[TOTAL Income Consumption Use Taxes Through FY20]]+Table2[[#This Row],[TOTAL Income Consumption Use Taxes FY20 and After]]</f>
        <v>16838.0507</v>
      </c>
      <c r="CM391" s="60">
        <v>45.030700000000003</v>
      </c>
      <c r="CN391" s="60">
        <v>242.6157</v>
      </c>
      <c r="CO391" s="60">
        <v>41.685899999999997</v>
      </c>
      <c r="CP391" s="60">
        <f>Table2[[#This Row],[Assistance Provided Through FY20]]+Table2[[#This Row],[Assistance Provided FY20 and After]]</f>
        <v>284.30160000000001</v>
      </c>
      <c r="CQ391" s="60">
        <v>0</v>
      </c>
      <c r="CR391" s="60">
        <v>0</v>
      </c>
      <c r="CS391" s="60">
        <v>0</v>
      </c>
      <c r="CT391" s="60">
        <f>Table2[[#This Row],[Recapture Cancellation Reduction Amount Through FY20]]+Table2[[#This Row],[Recapture Cancellation Reduction Amount FY20 and After]]</f>
        <v>0</v>
      </c>
      <c r="CU391" s="60">
        <v>0</v>
      </c>
      <c r="CV391" s="60">
        <v>0</v>
      </c>
      <c r="CW391" s="60">
        <v>0</v>
      </c>
      <c r="CX391" s="60">
        <f>Table2[[#This Row],[Penalty Paid Through FY20]]+Table2[[#This Row],[Penalty Paid FY20 and After]]</f>
        <v>0</v>
      </c>
      <c r="CY391" s="60">
        <v>45.030700000000003</v>
      </c>
      <c r="CZ391" s="60">
        <v>242.6157</v>
      </c>
      <c r="DA391" s="60">
        <v>41.685899999999997</v>
      </c>
      <c r="DB391" s="60">
        <f>Table2[[#This Row],[TOTAL Assistance Net of Recapture Penalties Through FY20]]+Table2[[#This Row],[TOTAL Assistance Net of Recapture Penalties FY20 and After]]</f>
        <v>284.30160000000001</v>
      </c>
      <c r="DC391" s="60">
        <v>1012.5359999999999</v>
      </c>
      <c r="DD391" s="60">
        <v>10543.026099999999</v>
      </c>
      <c r="DE391" s="60">
        <v>937.32439999999997</v>
      </c>
      <c r="DF391" s="60">
        <f>Table2[[#This Row],[Company Direct Tax Revenue Before Assistance Through FY20]]+Table2[[#This Row],[Company Direct Tax Revenue Before Assistance FY20 and After]]</f>
        <v>11480.350499999999</v>
      </c>
      <c r="DG391" s="60">
        <v>1046.1777</v>
      </c>
      <c r="DH391" s="60">
        <v>9528.2710000000006</v>
      </c>
      <c r="DI391" s="60">
        <v>968.46709999999996</v>
      </c>
      <c r="DJ391" s="60">
        <f>Table2[[#This Row],[Indirect and Induced Tax Revenues FY20 and After]]+Table2[[#This Row],[Indirect and Induced Tax Revenues Through FY20]]</f>
        <v>10496.7381</v>
      </c>
      <c r="DK391" s="60">
        <v>2058.7136999999998</v>
      </c>
      <c r="DL391" s="60">
        <v>20071.2971</v>
      </c>
      <c r="DM391" s="60">
        <v>1905.7915</v>
      </c>
      <c r="DN391" s="60">
        <f>Table2[[#This Row],[TOTAL Tax Revenues Before Assistance FY20 and After]]+Table2[[#This Row],[TOTAL Tax Revenues Before Assistance Through FY20]]</f>
        <v>21977.088599999999</v>
      </c>
      <c r="DO391" s="60">
        <v>2013.683</v>
      </c>
      <c r="DP391" s="60">
        <v>19828.681400000001</v>
      </c>
      <c r="DQ391" s="60">
        <v>1864.1056000000001</v>
      </c>
      <c r="DR391" s="60">
        <f>Table2[[#This Row],[TOTAL Tax Revenues Net of Assistance Recapture and Penalty Through FY20]]+Table2[[#This Row],[TOTAL Tax Revenues Net of Assistance Recapture and Penalty FY20 and After]]</f>
        <v>21692.787</v>
      </c>
      <c r="DS391" s="60">
        <v>0</v>
      </c>
      <c r="DT391" s="60">
        <v>0</v>
      </c>
      <c r="DU391" s="60">
        <v>0</v>
      </c>
      <c r="DV391" s="60">
        <v>0</v>
      </c>
      <c r="DW391" s="74">
        <v>0</v>
      </c>
      <c r="DX391" s="74">
        <v>0</v>
      </c>
      <c r="DY391" s="74">
        <v>0</v>
      </c>
      <c r="DZ391" s="74">
        <v>66</v>
      </c>
      <c r="EA391" s="74">
        <v>0</v>
      </c>
      <c r="EB391" s="74">
        <v>0</v>
      </c>
      <c r="EC391" s="74">
        <v>0</v>
      </c>
      <c r="ED391" s="74">
        <v>66</v>
      </c>
      <c r="EE391" s="74">
        <v>0</v>
      </c>
      <c r="EF391" s="74">
        <v>0</v>
      </c>
      <c r="EG391" s="74">
        <v>0</v>
      </c>
      <c r="EH391" s="74">
        <v>100</v>
      </c>
      <c r="EI391" s="8">
        <f>Table2[[#This Row],[Total Industrial Employees FY20]]+Table2[[#This Row],[Total Restaurant Employees FY20]]+Table2[[#This Row],[Total Retail Employees FY20]]+Table2[[#This Row],[Total Other Employees FY20]]</f>
        <v>66</v>
      </c>
      <c r="EJ391" s="8">
        <f>Table2[[#This Row],[Number of Industrial Employees Earning More than Living Wage FY20]]+Table2[[#This Row],[Number of Restaurant Employees Earning More than Living Wage FY20]]+Table2[[#This Row],[Number of Retail Employees Earning More than Living Wage FY20]]+Table2[[#This Row],[Number of Other Employees Earning More than Living Wage FY20]]</f>
        <v>66</v>
      </c>
      <c r="EK391" s="72">
        <f>Table2[[#This Row],[Total Employees Earning More than Living Wage FY20]]/Table2[[#This Row],[Total Jobs FY20]]</f>
        <v>1</v>
      </c>
    </row>
    <row r="392" spans="1:141" x14ac:dyDescent="0.25">
      <c r="A392" s="9">
        <v>93889</v>
      </c>
      <c r="B392" s="11" t="s">
        <v>417</v>
      </c>
      <c r="C392" s="11" t="s">
        <v>870</v>
      </c>
      <c r="D392" s="11" t="s">
        <v>1043</v>
      </c>
      <c r="E392" s="15">
        <v>8</v>
      </c>
      <c r="F392" s="7">
        <v>2546</v>
      </c>
      <c r="G392" s="7">
        <v>27</v>
      </c>
      <c r="H392" s="7">
        <v>8772</v>
      </c>
      <c r="I392" s="7">
        <v>39614</v>
      </c>
      <c r="J392" s="7">
        <v>611110</v>
      </c>
      <c r="K392" s="11" t="s">
        <v>1097</v>
      </c>
      <c r="L392" s="11" t="s">
        <v>1401</v>
      </c>
      <c r="M392" s="11" t="s">
        <v>1326</v>
      </c>
      <c r="N392" s="18">
        <v>22270000</v>
      </c>
      <c r="O392" s="11" t="s">
        <v>1671</v>
      </c>
      <c r="P392" s="8">
        <v>1</v>
      </c>
      <c r="Q392" s="8">
        <v>0</v>
      </c>
      <c r="R392" s="8">
        <v>37</v>
      </c>
      <c r="S392" s="8">
        <v>0</v>
      </c>
      <c r="T392" s="8">
        <v>0</v>
      </c>
      <c r="U392" s="8">
        <v>38</v>
      </c>
      <c r="V392" s="8">
        <v>37</v>
      </c>
      <c r="W392" s="8">
        <v>0</v>
      </c>
      <c r="X392" s="8">
        <v>0</v>
      </c>
      <c r="Y392" s="8">
        <v>0</v>
      </c>
      <c r="Z392" s="8">
        <v>8</v>
      </c>
      <c r="AA392" s="19">
        <v>0</v>
      </c>
      <c r="AB392" s="8">
        <v>0</v>
      </c>
      <c r="AC392" s="8">
        <v>0</v>
      </c>
      <c r="AD392" s="8">
        <v>0</v>
      </c>
      <c r="AE392" s="8">
        <v>0</v>
      </c>
      <c r="AF392" s="8">
        <v>86.842105263157904</v>
      </c>
      <c r="AG392" s="8" t="s">
        <v>1686</v>
      </c>
      <c r="AH392" s="8" t="s">
        <v>1687</v>
      </c>
      <c r="AI392" s="60">
        <v>0</v>
      </c>
      <c r="AJ392" s="60">
        <v>0</v>
      </c>
      <c r="AK392" s="60">
        <v>0</v>
      </c>
      <c r="AL392" s="60">
        <f>Table2[[#This Row],[Company Direct Land Through FY20]]+Table2[[#This Row],[Company Direct Land FY20 and After]]</f>
        <v>0</v>
      </c>
      <c r="AM392" s="60">
        <v>0</v>
      </c>
      <c r="AN392" s="60">
        <v>0</v>
      </c>
      <c r="AO392" s="60">
        <v>0</v>
      </c>
      <c r="AP392" s="60">
        <f>Table2[[#This Row],[Company Direct Building Through FY20]]+Table2[[#This Row],[Company Direct Building FY20 and After]]</f>
        <v>0</v>
      </c>
      <c r="AQ392" s="60">
        <v>0</v>
      </c>
      <c r="AR392" s="60">
        <v>387.68799999999999</v>
      </c>
      <c r="AS392" s="60">
        <v>0</v>
      </c>
      <c r="AT392" s="60">
        <f>Table2[[#This Row],[Mortgage Recording Tax Through FY20]]+Table2[[#This Row],[Mortgage Recording Tax FY20 and After]]</f>
        <v>387.68799999999999</v>
      </c>
      <c r="AU392" s="60">
        <v>0</v>
      </c>
      <c r="AV392" s="60">
        <v>0</v>
      </c>
      <c r="AW392" s="60">
        <v>0</v>
      </c>
      <c r="AX392" s="60">
        <f>Table2[[#This Row],[Pilot Savings Through FY20]]+Table2[[#This Row],[Pilot Savings FY20 and After]]</f>
        <v>0</v>
      </c>
      <c r="AY392" s="60">
        <v>0</v>
      </c>
      <c r="AZ392" s="60">
        <v>387.68799999999999</v>
      </c>
      <c r="BA392" s="60">
        <v>0</v>
      </c>
      <c r="BB392" s="60">
        <f>Table2[[#This Row],[Mortgage Recording Tax Exemption Through FY20]]+Table2[[#This Row],[Indirect and Induced Land FY20]]</f>
        <v>402.5172</v>
      </c>
      <c r="BC392" s="60">
        <v>14.8292</v>
      </c>
      <c r="BD392" s="60">
        <v>109.59520000000001</v>
      </c>
      <c r="BE392" s="60">
        <v>137.37430000000001</v>
      </c>
      <c r="BF392" s="60">
        <f>Table2[[#This Row],[Indirect and Induced Land Through FY20]]+Table2[[#This Row],[Indirect and Induced Land FY20 and After]]</f>
        <v>246.96950000000001</v>
      </c>
      <c r="BG392" s="60">
        <v>52.5762</v>
      </c>
      <c r="BH392" s="60">
        <v>388.56490000000002</v>
      </c>
      <c r="BI392" s="60">
        <v>487.05579999999998</v>
      </c>
      <c r="BJ392" s="60">
        <f>Table2[[#This Row],[Indirect and Induced Building Through FY20]]+Table2[[#This Row],[Indirect and Induced Building FY20 and After]]</f>
        <v>875.62069999999994</v>
      </c>
      <c r="BK392" s="60">
        <v>67.4054</v>
      </c>
      <c r="BL392" s="60">
        <v>498.1601</v>
      </c>
      <c r="BM392" s="60">
        <v>624.43010000000004</v>
      </c>
      <c r="BN392" s="60">
        <f>Table2[[#This Row],[TOTAL Real Property Related Taxes Through FY20]]+Table2[[#This Row],[TOTAL Real Property Related Taxes FY20 and After]]</f>
        <v>1122.5902000000001</v>
      </c>
      <c r="BO392" s="60">
        <v>69.506699999999995</v>
      </c>
      <c r="BP392" s="60">
        <v>501.67930000000001</v>
      </c>
      <c r="BQ392" s="60">
        <v>643.89649999999995</v>
      </c>
      <c r="BR392" s="60">
        <f>Table2[[#This Row],[Company Direct Through FY20]]+Table2[[#This Row],[Company Direct FY20 and After]]</f>
        <v>1145.5758000000001</v>
      </c>
      <c r="BS392" s="60">
        <v>0</v>
      </c>
      <c r="BT392" s="60">
        <v>0</v>
      </c>
      <c r="BU392" s="60">
        <v>0</v>
      </c>
      <c r="BV392" s="60">
        <f>Table2[[#This Row],[Sales Tax Exemption Through FY20]]+Table2[[#This Row],[Sales Tax Exemption FY20 and After]]</f>
        <v>0</v>
      </c>
      <c r="BW392" s="60">
        <v>0</v>
      </c>
      <c r="BX392" s="60">
        <v>0</v>
      </c>
      <c r="BY392" s="60">
        <v>0</v>
      </c>
      <c r="BZ392" s="60">
        <f>Table2[[#This Row],[Energy Tax Savings Through FY20]]+Table2[[#This Row],[Energy Tax Savings FY20 and After]]</f>
        <v>0</v>
      </c>
      <c r="CA392" s="60">
        <v>17.0749</v>
      </c>
      <c r="CB392" s="60">
        <v>108.3498</v>
      </c>
      <c r="CC392" s="60">
        <v>118.7067</v>
      </c>
      <c r="CD392" s="60">
        <f>Table2[[#This Row],[Tax Exempt Bond Savings Through FY20]]+Table2[[#This Row],[Tax Exempt Bond Savings FY20 and After]]</f>
        <v>227.0565</v>
      </c>
      <c r="CE392" s="60">
        <v>67.125600000000006</v>
      </c>
      <c r="CF392" s="60">
        <v>551.30259999999998</v>
      </c>
      <c r="CG392" s="60">
        <v>621.83879999999999</v>
      </c>
      <c r="CH392" s="60">
        <f>Table2[[#This Row],[Indirect and Induced Through FY20]]+Table2[[#This Row],[Indirect and Induced FY20 and After]]</f>
        <v>1173.1414</v>
      </c>
      <c r="CI392" s="60">
        <v>119.5574</v>
      </c>
      <c r="CJ392" s="60">
        <v>944.63210000000004</v>
      </c>
      <c r="CK392" s="60">
        <v>1147.0286000000001</v>
      </c>
      <c r="CL392" s="60">
        <f>Table2[[#This Row],[TOTAL Income Consumption Use Taxes Through FY20]]+Table2[[#This Row],[TOTAL Income Consumption Use Taxes FY20 and After]]</f>
        <v>2091.6607000000004</v>
      </c>
      <c r="CM392" s="60">
        <v>17.0749</v>
      </c>
      <c r="CN392" s="60">
        <v>496.0378</v>
      </c>
      <c r="CO392" s="60">
        <v>118.7067</v>
      </c>
      <c r="CP392" s="60">
        <f>Table2[[#This Row],[Assistance Provided Through FY20]]+Table2[[#This Row],[Assistance Provided FY20 and After]]</f>
        <v>614.74450000000002</v>
      </c>
      <c r="CQ392" s="60">
        <v>0</v>
      </c>
      <c r="CR392" s="60">
        <v>0</v>
      </c>
      <c r="CS392" s="60">
        <v>0</v>
      </c>
      <c r="CT392" s="60">
        <f>Table2[[#This Row],[Recapture Cancellation Reduction Amount Through FY20]]+Table2[[#This Row],[Recapture Cancellation Reduction Amount FY20 and After]]</f>
        <v>0</v>
      </c>
      <c r="CU392" s="60">
        <v>0</v>
      </c>
      <c r="CV392" s="60">
        <v>0</v>
      </c>
      <c r="CW392" s="60">
        <v>0</v>
      </c>
      <c r="CX392" s="60">
        <f>Table2[[#This Row],[Penalty Paid Through FY20]]+Table2[[#This Row],[Penalty Paid FY20 and After]]</f>
        <v>0</v>
      </c>
      <c r="CY392" s="60">
        <v>17.0749</v>
      </c>
      <c r="CZ392" s="60">
        <v>496.0378</v>
      </c>
      <c r="DA392" s="60">
        <v>118.7067</v>
      </c>
      <c r="DB392" s="60">
        <f>Table2[[#This Row],[TOTAL Assistance Net of Recapture Penalties Through FY20]]+Table2[[#This Row],[TOTAL Assistance Net of Recapture Penalties FY20 and After]]</f>
        <v>614.74450000000002</v>
      </c>
      <c r="DC392" s="60">
        <v>69.506699999999995</v>
      </c>
      <c r="DD392" s="60">
        <v>889.3673</v>
      </c>
      <c r="DE392" s="60">
        <v>643.89649999999995</v>
      </c>
      <c r="DF392" s="60">
        <f>Table2[[#This Row],[Company Direct Tax Revenue Before Assistance Through FY20]]+Table2[[#This Row],[Company Direct Tax Revenue Before Assistance FY20 and After]]</f>
        <v>1533.2637999999999</v>
      </c>
      <c r="DG392" s="60">
        <v>134.53100000000001</v>
      </c>
      <c r="DH392" s="60">
        <v>1049.4627</v>
      </c>
      <c r="DI392" s="60">
        <v>1246.2689</v>
      </c>
      <c r="DJ392" s="60">
        <f>Table2[[#This Row],[Indirect and Induced Tax Revenues FY20 and After]]+Table2[[#This Row],[Indirect and Induced Tax Revenues Through FY20]]</f>
        <v>2295.7316000000001</v>
      </c>
      <c r="DK392" s="60">
        <v>204.0377</v>
      </c>
      <c r="DL392" s="60">
        <v>1938.83</v>
      </c>
      <c r="DM392" s="60">
        <v>1890.1654000000001</v>
      </c>
      <c r="DN392" s="60">
        <f>Table2[[#This Row],[TOTAL Tax Revenues Before Assistance FY20 and After]]+Table2[[#This Row],[TOTAL Tax Revenues Before Assistance Through FY20]]</f>
        <v>3828.9953999999998</v>
      </c>
      <c r="DO392" s="60">
        <v>186.96279999999999</v>
      </c>
      <c r="DP392" s="60">
        <v>1442.7922000000001</v>
      </c>
      <c r="DQ392" s="60">
        <v>1771.4586999999999</v>
      </c>
      <c r="DR392" s="60">
        <f>Table2[[#This Row],[TOTAL Tax Revenues Net of Assistance Recapture and Penalty Through FY20]]+Table2[[#This Row],[TOTAL Tax Revenues Net of Assistance Recapture and Penalty FY20 and After]]</f>
        <v>3214.2509</v>
      </c>
      <c r="DS392" s="60">
        <v>0</v>
      </c>
      <c r="DT392" s="60">
        <v>0</v>
      </c>
      <c r="DU392" s="60">
        <v>0</v>
      </c>
      <c r="DV392" s="60">
        <v>0</v>
      </c>
      <c r="DW392" s="74">
        <v>0</v>
      </c>
      <c r="DX392" s="74">
        <v>0</v>
      </c>
      <c r="DY392" s="74">
        <v>0</v>
      </c>
      <c r="DZ392" s="74">
        <v>0</v>
      </c>
      <c r="EA392" s="74">
        <v>0</v>
      </c>
      <c r="EB392" s="74">
        <v>0</v>
      </c>
      <c r="EC392" s="74">
        <v>0</v>
      </c>
      <c r="ED392" s="74">
        <v>0</v>
      </c>
      <c r="EE392" s="74">
        <v>0</v>
      </c>
      <c r="EF392" s="74">
        <v>0</v>
      </c>
      <c r="EG392" s="74">
        <v>0</v>
      </c>
      <c r="EH392" s="74">
        <v>0</v>
      </c>
      <c r="EI392" s="8">
        <f>Table2[[#This Row],[Total Industrial Employees FY20]]+Table2[[#This Row],[Total Restaurant Employees FY20]]+Table2[[#This Row],[Total Retail Employees FY20]]+Table2[[#This Row],[Total Other Employees FY20]]</f>
        <v>0</v>
      </c>
      <c r="EJ392" s="8">
        <f>Table2[[#This Row],[Number of Industrial Employees Earning More than Living Wage FY20]]+Table2[[#This Row],[Number of Restaurant Employees Earning More than Living Wage FY20]]+Table2[[#This Row],[Number of Retail Employees Earning More than Living Wage FY20]]+Table2[[#This Row],[Number of Other Employees Earning More than Living Wage FY20]]</f>
        <v>0</v>
      </c>
      <c r="EK392" s="72">
        <v>0</v>
      </c>
    </row>
    <row r="393" spans="1:141" x14ac:dyDescent="0.25">
      <c r="A393" s="9">
        <v>93038</v>
      </c>
      <c r="B393" s="11" t="s">
        <v>302</v>
      </c>
      <c r="C393" s="11" t="s">
        <v>755</v>
      </c>
      <c r="D393" s="11" t="s">
        <v>1046</v>
      </c>
      <c r="E393" s="15">
        <v>5</v>
      </c>
      <c r="F393" s="7">
        <v>1571</v>
      </c>
      <c r="G393" s="7">
        <v>1002</v>
      </c>
      <c r="H393" s="7">
        <v>0</v>
      </c>
      <c r="I393" s="7">
        <v>16370</v>
      </c>
      <c r="J393" s="7">
        <v>624110</v>
      </c>
      <c r="K393" s="11" t="s">
        <v>1067</v>
      </c>
      <c r="L393" s="11" t="s">
        <v>1251</v>
      </c>
      <c r="M393" s="11" t="s">
        <v>1252</v>
      </c>
      <c r="N393" s="18">
        <v>9875000</v>
      </c>
      <c r="O393" s="11" t="s">
        <v>1663</v>
      </c>
      <c r="P393" s="8">
        <v>0</v>
      </c>
      <c r="Q393" s="8">
        <v>0</v>
      </c>
      <c r="R393" s="8">
        <v>43</v>
      </c>
      <c r="S393" s="8">
        <v>0</v>
      </c>
      <c r="T393" s="8">
        <v>0</v>
      </c>
      <c r="U393" s="8">
        <v>43</v>
      </c>
      <c r="V393" s="8">
        <v>43</v>
      </c>
      <c r="W393" s="8">
        <v>0</v>
      </c>
      <c r="X393" s="8">
        <v>0</v>
      </c>
      <c r="Y393" s="8">
        <v>0</v>
      </c>
      <c r="Z393" s="8">
        <v>0</v>
      </c>
      <c r="AA393" s="19">
        <v>0</v>
      </c>
      <c r="AB393" s="8">
        <v>0</v>
      </c>
      <c r="AC393" s="8">
        <v>0</v>
      </c>
      <c r="AD393" s="8">
        <v>0</v>
      </c>
      <c r="AE393" s="8">
        <v>0</v>
      </c>
      <c r="AF393" s="8">
        <v>74.418604651162795</v>
      </c>
      <c r="AG393" s="8" t="s">
        <v>1686</v>
      </c>
      <c r="AH393" s="8" t="s">
        <v>1687</v>
      </c>
      <c r="AI393" s="60">
        <v>0</v>
      </c>
      <c r="AJ393" s="60">
        <v>0</v>
      </c>
      <c r="AK393" s="60">
        <v>0</v>
      </c>
      <c r="AL393" s="60">
        <f>Table2[[#This Row],[Company Direct Land Through FY20]]+Table2[[#This Row],[Company Direct Land FY20 and After]]</f>
        <v>0</v>
      </c>
      <c r="AM393" s="60">
        <v>0</v>
      </c>
      <c r="AN393" s="60">
        <v>0</v>
      </c>
      <c r="AO393" s="60">
        <v>0</v>
      </c>
      <c r="AP393" s="60">
        <f>Table2[[#This Row],[Company Direct Building Through FY20]]+Table2[[#This Row],[Company Direct Building FY20 and After]]</f>
        <v>0</v>
      </c>
      <c r="AQ393" s="60">
        <v>0</v>
      </c>
      <c r="AR393" s="60">
        <v>0</v>
      </c>
      <c r="AS393" s="60">
        <v>0</v>
      </c>
      <c r="AT393" s="60">
        <f>Table2[[#This Row],[Mortgage Recording Tax Through FY20]]+Table2[[#This Row],[Mortgage Recording Tax FY20 and After]]</f>
        <v>0</v>
      </c>
      <c r="AU393" s="60">
        <v>0</v>
      </c>
      <c r="AV393" s="60">
        <v>0</v>
      </c>
      <c r="AW393" s="60">
        <v>0</v>
      </c>
      <c r="AX393" s="60">
        <f>Table2[[#This Row],[Pilot Savings Through FY20]]+Table2[[#This Row],[Pilot Savings FY20 and After]]</f>
        <v>0</v>
      </c>
      <c r="AY393" s="60">
        <v>0</v>
      </c>
      <c r="AZ393" s="60">
        <v>0</v>
      </c>
      <c r="BA393" s="60">
        <v>0</v>
      </c>
      <c r="BB393" s="60">
        <f>Table2[[#This Row],[Mortgage Recording Tax Exemption Through FY20]]+Table2[[#This Row],[Indirect and Induced Land FY20]]</f>
        <v>13.7127</v>
      </c>
      <c r="BC393" s="60">
        <v>13.7127</v>
      </c>
      <c r="BD393" s="60">
        <v>175.27549999999999</v>
      </c>
      <c r="BE393" s="60">
        <v>79.440799999999996</v>
      </c>
      <c r="BF393" s="60">
        <f>Table2[[#This Row],[Indirect and Induced Land Through FY20]]+Table2[[#This Row],[Indirect and Induced Land FY20 and After]]</f>
        <v>254.71629999999999</v>
      </c>
      <c r="BG393" s="60">
        <v>48.617899999999999</v>
      </c>
      <c r="BH393" s="60">
        <v>621.43140000000005</v>
      </c>
      <c r="BI393" s="60">
        <v>281.65649999999999</v>
      </c>
      <c r="BJ393" s="60">
        <f>Table2[[#This Row],[Indirect and Induced Building Through FY20]]+Table2[[#This Row],[Indirect and Induced Building FY20 and After]]</f>
        <v>903.08789999999999</v>
      </c>
      <c r="BK393" s="60">
        <v>62.330599999999997</v>
      </c>
      <c r="BL393" s="60">
        <v>796.70690000000002</v>
      </c>
      <c r="BM393" s="60">
        <v>361.09730000000002</v>
      </c>
      <c r="BN393" s="60">
        <f>Table2[[#This Row],[TOTAL Real Property Related Taxes Through FY20]]+Table2[[#This Row],[TOTAL Real Property Related Taxes FY20 and After]]</f>
        <v>1157.8042</v>
      </c>
      <c r="BO393" s="60">
        <v>53.422800000000002</v>
      </c>
      <c r="BP393" s="60">
        <v>726.81560000000002</v>
      </c>
      <c r="BQ393" s="60">
        <v>309.49310000000003</v>
      </c>
      <c r="BR393" s="60">
        <f>Table2[[#This Row],[Company Direct Through FY20]]+Table2[[#This Row],[Company Direct FY20 and After]]</f>
        <v>1036.3087</v>
      </c>
      <c r="BS393" s="60">
        <v>0</v>
      </c>
      <c r="BT393" s="60">
        <v>0</v>
      </c>
      <c r="BU393" s="60">
        <v>0</v>
      </c>
      <c r="BV393" s="60">
        <f>Table2[[#This Row],[Sales Tax Exemption Through FY20]]+Table2[[#This Row],[Sales Tax Exemption FY20 and After]]</f>
        <v>0</v>
      </c>
      <c r="BW393" s="60">
        <v>0</v>
      </c>
      <c r="BX393" s="60">
        <v>0</v>
      </c>
      <c r="BY393" s="60">
        <v>0</v>
      </c>
      <c r="BZ393" s="60">
        <f>Table2[[#This Row],[Energy Tax Savings Through FY20]]+Table2[[#This Row],[Energy Tax Savings FY20 and After]]</f>
        <v>0</v>
      </c>
      <c r="CA393" s="60">
        <v>4.4116999999999997</v>
      </c>
      <c r="CB393" s="60">
        <v>57.694800000000001</v>
      </c>
      <c r="CC393" s="60">
        <v>19.43</v>
      </c>
      <c r="CD393" s="60">
        <f>Table2[[#This Row],[Tax Exempt Bond Savings Through FY20]]+Table2[[#This Row],[Tax Exempt Bond Savings FY20 and After]]</f>
        <v>77.124799999999993</v>
      </c>
      <c r="CE393" s="60">
        <v>55.574199999999998</v>
      </c>
      <c r="CF393" s="60">
        <v>903.29449999999997</v>
      </c>
      <c r="CG393" s="60">
        <v>321.95679999999999</v>
      </c>
      <c r="CH393" s="60">
        <f>Table2[[#This Row],[Indirect and Induced Through FY20]]+Table2[[#This Row],[Indirect and Induced FY20 and After]]</f>
        <v>1225.2512999999999</v>
      </c>
      <c r="CI393" s="60">
        <v>104.5853</v>
      </c>
      <c r="CJ393" s="60">
        <v>1572.4152999999999</v>
      </c>
      <c r="CK393" s="60">
        <v>612.01990000000001</v>
      </c>
      <c r="CL393" s="60">
        <f>Table2[[#This Row],[TOTAL Income Consumption Use Taxes Through FY20]]+Table2[[#This Row],[TOTAL Income Consumption Use Taxes FY20 and After]]</f>
        <v>2184.4351999999999</v>
      </c>
      <c r="CM393" s="60">
        <v>4.4116999999999997</v>
      </c>
      <c r="CN393" s="60">
        <v>57.694800000000001</v>
      </c>
      <c r="CO393" s="60">
        <v>19.43</v>
      </c>
      <c r="CP393" s="60">
        <f>Table2[[#This Row],[Assistance Provided Through FY20]]+Table2[[#This Row],[Assistance Provided FY20 and After]]</f>
        <v>77.124799999999993</v>
      </c>
      <c r="CQ393" s="60">
        <v>0</v>
      </c>
      <c r="CR393" s="60">
        <v>0</v>
      </c>
      <c r="CS393" s="60">
        <v>0</v>
      </c>
      <c r="CT393" s="60">
        <f>Table2[[#This Row],[Recapture Cancellation Reduction Amount Through FY20]]+Table2[[#This Row],[Recapture Cancellation Reduction Amount FY20 and After]]</f>
        <v>0</v>
      </c>
      <c r="CU393" s="60">
        <v>0</v>
      </c>
      <c r="CV393" s="60">
        <v>0</v>
      </c>
      <c r="CW393" s="60">
        <v>0</v>
      </c>
      <c r="CX393" s="60">
        <f>Table2[[#This Row],[Penalty Paid Through FY20]]+Table2[[#This Row],[Penalty Paid FY20 and After]]</f>
        <v>0</v>
      </c>
      <c r="CY393" s="60">
        <v>4.4116999999999997</v>
      </c>
      <c r="CZ393" s="60">
        <v>57.694800000000001</v>
      </c>
      <c r="DA393" s="60">
        <v>19.43</v>
      </c>
      <c r="DB393" s="60">
        <f>Table2[[#This Row],[TOTAL Assistance Net of Recapture Penalties Through FY20]]+Table2[[#This Row],[TOTAL Assistance Net of Recapture Penalties FY20 and After]]</f>
        <v>77.124799999999993</v>
      </c>
      <c r="DC393" s="60">
        <v>53.422800000000002</v>
      </c>
      <c r="DD393" s="60">
        <v>726.81560000000002</v>
      </c>
      <c r="DE393" s="60">
        <v>309.49310000000003</v>
      </c>
      <c r="DF393" s="60">
        <f>Table2[[#This Row],[Company Direct Tax Revenue Before Assistance Through FY20]]+Table2[[#This Row],[Company Direct Tax Revenue Before Assistance FY20 and After]]</f>
        <v>1036.3087</v>
      </c>
      <c r="DG393" s="60">
        <v>117.90479999999999</v>
      </c>
      <c r="DH393" s="60">
        <v>1700.0014000000001</v>
      </c>
      <c r="DI393" s="60">
        <v>683.05409999999995</v>
      </c>
      <c r="DJ393" s="60">
        <f>Table2[[#This Row],[Indirect and Induced Tax Revenues FY20 and After]]+Table2[[#This Row],[Indirect and Induced Tax Revenues Through FY20]]</f>
        <v>2383.0554999999999</v>
      </c>
      <c r="DK393" s="60">
        <v>171.32759999999999</v>
      </c>
      <c r="DL393" s="60">
        <v>2426.817</v>
      </c>
      <c r="DM393" s="60">
        <v>992.54719999999998</v>
      </c>
      <c r="DN393" s="60">
        <f>Table2[[#This Row],[TOTAL Tax Revenues Before Assistance FY20 and After]]+Table2[[#This Row],[TOTAL Tax Revenues Before Assistance Through FY20]]</f>
        <v>3419.3642</v>
      </c>
      <c r="DO393" s="60">
        <v>166.91589999999999</v>
      </c>
      <c r="DP393" s="60">
        <v>2369.1221999999998</v>
      </c>
      <c r="DQ393" s="60">
        <v>973.11720000000003</v>
      </c>
      <c r="DR393" s="60">
        <f>Table2[[#This Row],[TOTAL Tax Revenues Net of Assistance Recapture and Penalty Through FY20]]+Table2[[#This Row],[TOTAL Tax Revenues Net of Assistance Recapture and Penalty FY20 and After]]</f>
        <v>3342.2393999999999</v>
      </c>
      <c r="DS393" s="60">
        <v>0</v>
      </c>
      <c r="DT393" s="60">
        <v>0</v>
      </c>
      <c r="DU393" s="60">
        <v>0</v>
      </c>
      <c r="DV393" s="60">
        <v>0</v>
      </c>
      <c r="DW393" s="74">
        <v>0</v>
      </c>
      <c r="DX393" s="74">
        <v>0</v>
      </c>
      <c r="DY393" s="74">
        <v>0</v>
      </c>
      <c r="DZ393" s="74">
        <v>43</v>
      </c>
      <c r="EA393" s="74">
        <v>0</v>
      </c>
      <c r="EB393" s="74">
        <v>0</v>
      </c>
      <c r="EC393" s="74">
        <v>0</v>
      </c>
      <c r="ED393" s="74">
        <v>43</v>
      </c>
      <c r="EE393" s="74">
        <v>0</v>
      </c>
      <c r="EF393" s="74">
        <v>0</v>
      </c>
      <c r="EG393" s="74">
        <v>0</v>
      </c>
      <c r="EH393" s="74">
        <v>100</v>
      </c>
      <c r="EI393" s="8">
        <f>Table2[[#This Row],[Total Industrial Employees FY20]]+Table2[[#This Row],[Total Restaurant Employees FY20]]+Table2[[#This Row],[Total Retail Employees FY20]]+Table2[[#This Row],[Total Other Employees FY20]]</f>
        <v>43</v>
      </c>
      <c r="EJ393" s="8">
        <f>Table2[[#This Row],[Number of Industrial Employees Earning More than Living Wage FY20]]+Table2[[#This Row],[Number of Restaurant Employees Earning More than Living Wage FY20]]+Table2[[#This Row],[Number of Retail Employees Earning More than Living Wage FY20]]+Table2[[#This Row],[Number of Other Employees Earning More than Living Wage FY20]]</f>
        <v>43</v>
      </c>
      <c r="EK393" s="72">
        <f>Table2[[#This Row],[Total Employees Earning More than Living Wage FY20]]/Table2[[#This Row],[Total Jobs FY20]]</f>
        <v>1</v>
      </c>
    </row>
    <row r="394" spans="1:141" x14ac:dyDescent="0.25">
      <c r="A394" s="9">
        <v>94215</v>
      </c>
      <c r="B394" s="11" t="s">
        <v>599</v>
      </c>
      <c r="C394" s="11" t="s">
        <v>1041</v>
      </c>
      <c r="D394" s="11" t="s">
        <v>1044</v>
      </c>
      <c r="E394" s="15">
        <v>33</v>
      </c>
      <c r="F394" s="7">
        <v>36</v>
      </c>
      <c r="G394" s="7">
        <v>255</v>
      </c>
      <c r="H394" s="7">
        <v>49784</v>
      </c>
      <c r="I394" s="7">
        <v>272585</v>
      </c>
      <c r="J394" s="7">
        <v>611310</v>
      </c>
      <c r="K394" s="11" t="s">
        <v>1097</v>
      </c>
      <c r="L394" s="11" t="s">
        <v>1655</v>
      </c>
      <c r="M394" s="11" t="s">
        <v>1656</v>
      </c>
      <c r="N394" s="18">
        <v>42055000</v>
      </c>
      <c r="O394" s="11" t="s">
        <v>1671</v>
      </c>
      <c r="P394" s="8">
        <v>56</v>
      </c>
      <c r="Q394" s="8">
        <v>184</v>
      </c>
      <c r="R394" s="8">
        <v>265</v>
      </c>
      <c r="S394" s="8">
        <v>0</v>
      </c>
      <c r="T394" s="8">
        <v>0</v>
      </c>
      <c r="U394" s="8">
        <v>505</v>
      </c>
      <c r="V394" s="8">
        <v>385</v>
      </c>
      <c r="W394" s="8">
        <v>0</v>
      </c>
      <c r="X394" s="8">
        <v>0</v>
      </c>
      <c r="Y394" s="8">
        <v>382</v>
      </c>
      <c r="Z394" s="8">
        <v>46</v>
      </c>
      <c r="AA394" s="19">
        <v>46</v>
      </c>
      <c r="AB394" s="8">
        <v>5</v>
      </c>
      <c r="AC394" s="8">
        <v>0</v>
      </c>
      <c r="AD394" s="8">
        <v>3</v>
      </c>
      <c r="AE394" s="8">
        <v>46</v>
      </c>
      <c r="AF394" s="8">
        <v>78.613861386138623</v>
      </c>
      <c r="AG394" s="8" t="s">
        <v>1686</v>
      </c>
      <c r="AH394" s="8" t="s">
        <v>1686</v>
      </c>
      <c r="AI394" s="60">
        <v>0</v>
      </c>
      <c r="AJ394" s="60">
        <v>0</v>
      </c>
      <c r="AK394" s="60">
        <v>0</v>
      </c>
      <c r="AL394" s="60">
        <f>Table2[[#This Row],[Company Direct Land Through FY20]]+Table2[[#This Row],[Company Direct Land FY20 and After]]</f>
        <v>0</v>
      </c>
      <c r="AM394" s="60">
        <v>0</v>
      </c>
      <c r="AN394" s="60">
        <v>0</v>
      </c>
      <c r="AO394" s="60">
        <v>0</v>
      </c>
      <c r="AP394" s="60">
        <f>Table2[[#This Row],[Company Direct Building Through FY20]]+Table2[[#This Row],[Company Direct Building FY20 and After]]</f>
        <v>0</v>
      </c>
      <c r="AQ394" s="60">
        <v>615.43079999999998</v>
      </c>
      <c r="AR394" s="60">
        <v>615.43079999999998</v>
      </c>
      <c r="AS394" s="60">
        <v>0</v>
      </c>
      <c r="AT394" s="60">
        <f>Table2[[#This Row],[Mortgage Recording Tax Through FY20]]+Table2[[#This Row],[Mortgage Recording Tax FY20 and After]]</f>
        <v>615.43079999999998</v>
      </c>
      <c r="AU394" s="60">
        <v>0</v>
      </c>
      <c r="AV394" s="60">
        <v>0</v>
      </c>
      <c r="AW394" s="60">
        <v>0</v>
      </c>
      <c r="AX394" s="60">
        <f>Table2[[#This Row],[Pilot Savings Through FY20]]+Table2[[#This Row],[Pilot Savings FY20 and After]]</f>
        <v>0</v>
      </c>
      <c r="AY394" s="60">
        <v>615.43079999999998</v>
      </c>
      <c r="AZ394" s="60">
        <v>615.43079999999998</v>
      </c>
      <c r="BA394" s="60">
        <v>0</v>
      </c>
      <c r="BB394" s="60">
        <f>Table2[[#This Row],[Mortgage Recording Tax Exemption Through FY20]]+Table2[[#This Row],[Indirect and Induced Land FY20]]</f>
        <v>769.73399999999992</v>
      </c>
      <c r="BC394" s="60">
        <v>154.3032</v>
      </c>
      <c r="BD394" s="60">
        <v>154.3032</v>
      </c>
      <c r="BE394" s="60">
        <v>845.47649999999999</v>
      </c>
      <c r="BF394" s="60">
        <f>Table2[[#This Row],[Indirect and Induced Land Through FY20]]+Table2[[#This Row],[Indirect and Induced Land FY20 and After]]</f>
        <v>999.77970000000005</v>
      </c>
      <c r="BG394" s="60">
        <v>547.07500000000005</v>
      </c>
      <c r="BH394" s="60">
        <v>547.07500000000005</v>
      </c>
      <c r="BI394" s="60">
        <v>2997.5985000000001</v>
      </c>
      <c r="BJ394" s="60">
        <f>Table2[[#This Row],[Indirect and Induced Building Through FY20]]+Table2[[#This Row],[Indirect and Induced Building FY20 and After]]</f>
        <v>3544.6734999999999</v>
      </c>
      <c r="BK394" s="60">
        <v>701.37819999999999</v>
      </c>
      <c r="BL394" s="60">
        <v>701.37819999999999</v>
      </c>
      <c r="BM394" s="60">
        <v>3843.0749999999998</v>
      </c>
      <c r="BN394" s="60">
        <f>Table2[[#This Row],[TOTAL Real Property Related Taxes Through FY20]]+Table2[[#This Row],[TOTAL Real Property Related Taxes FY20 and After]]</f>
        <v>4544.4531999999999</v>
      </c>
      <c r="BO394" s="60">
        <v>787.37599999999998</v>
      </c>
      <c r="BP394" s="60">
        <v>787.37599999999998</v>
      </c>
      <c r="BQ394" s="60">
        <v>4314.2847000000002</v>
      </c>
      <c r="BR394" s="60">
        <f>Table2[[#This Row],[Company Direct Through FY20]]+Table2[[#This Row],[Company Direct FY20 and After]]</f>
        <v>5101.6607000000004</v>
      </c>
      <c r="BS394" s="60">
        <v>0</v>
      </c>
      <c r="BT394" s="60">
        <v>0</v>
      </c>
      <c r="BU394" s="60">
        <v>0</v>
      </c>
      <c r="BV394" s="60">
        <f>Table2[[#This Row],[Sales Tax Exemption Through FY20]]+Table2[[#This Row],[Sales Tax Exemption FY20 and After]]</f>
        <v>0</v>
      </c>
      <c r="BW394" s="60">
        <v>0</v>
      </c>
      <c r="BX394" s="60">
        <v>0</v>
      </c>
      <c r="BY394" s="60">
        <v>0</v>
      </c>
      <c r="BZ394" s="60">
        <f>Table2[[#This Row],[Energy Tax Savings Through FY20]]+Table2[[#This Row],[Energy Tax Savings FY20 and After]]</f>
        <v>0</v>
      </c>
      <c r="CA394" s="60">
        <v>17.7043</v>
      </c>
      <c r="CB394" s="60">
        <v>17.7043</v>
      </c>
      <c r="CC394" s="60">
        <v>86.378200000000007</v>
      </c>
      <c r="CD394" s="60">
        <f>Table2[[#This Row],[Tax Exempt Bond Savings Through FY20]]+Table2[[#This Row],[Tax Exempt Bond Savings FY20 and After]]</f>
        <v>104.08250000000001</v>
      </c>
      <c r="CE394" s="60">
        <v>760.39980000000003</v>
      </c>
      <c r="CF394" s="60">
        <v>760.39980000000003</v>
      </c>
      <c r="CG394" s="60">
        <v>4166.4736000000003</v>
      </c>
      <c r="CH394" s="60">
        <f>Table2[[#This Row],[Indirect and Induced Through FY20]]+Table2[[#This Row],[Indirect and Induced FY20 and After]]</f>
        <v>4926.8734000000004</v>
      </c>
      <c r="CI394" s="60">
        <v>1530.0715</v>
      </c>
      <c r="CJ394" s="60">
        <v>1530.0715</v>
      </c>
      <c r="CK394" s="60">
        <v>8394.3801000000003</v>
      </c>
      <c r="CL394" s="60">
        <f>Table2[[#This Row],[TOTAL Income Consumption Use Taxes Through FY20]]+Table2[[#This Row],[TOTAL Income Consumption Use Taxes FY20 and After]]</f>
        <v>9924.4516000000003</v>
      </c>
      <c r="CM394" s="60">
        <v>633.13509999999997</v>
      </c>
      <c r="CN394" s="60">
        <v>633.13509999999997</v>
      </c>
      <c r="CO394" s="60">
        <v>86.378200000000007</v>
      </c>
      <c r="CP394" s="60">
        <f>Table2[[#This Row],[Assistance Provided Through FY20]]+Table2[[#This Row],[Assistance Provided FY20 and After]]</f>
        <v>719.51329999999996</v>
      </c>
      <c r="CQ394" s="60">
        <v>0</v>
      </c>
      <c r="CR394" s="60">
        <v>0</v>
      </c>
      <c r="CS394" s="60">
        <v>0</v>
      </c>
      <c r="CT394" s="60">
        <f>Table2[[#This Row],[Recapture Cancellation Reduction Amount Through FY20]]+Table2[[#This Row],[Recapture Cancellation Reduction Amount FY20 and After]]</f>
        <v>0</v>
      </c>
      <c r="CU394" s="60">
        <v>0</v>
      </c>
      <c r="CV394" s="60">
        <v>0</v>
      </c>
      <c r="CW394" s="60">
        <v>0</v>
      </c>
      <c r="CX394" s="60">
        <f>Table2[[#This Row],[Penalty Paid Through FY20]]+Table2[[#This Row],[Penalty Paid FY20 and After]]</f>
        <v>0</v>
      </c>
      <c r="CY394" s="60">
        <v>633.13509999999997</v>
      </c>
      <c r="CZ394" s="60">
        <v>633.13509999999997</v>
      </c>
      <c r="DA394" s="60">
        <v>86.378200000000007</v>
      </c>
      <c r="DB394" s="60">
        <f>Table2[[#This Row],[TOTAL Assistance Net of Recapture Penalties Through FY20]]+Table2[[#This Row],[TOTAL Assistance Net of Recapture Penalties FY20 and After]]</f>
        <v>719.51329999999996</v>
      </c>
      <c r="DC394" s="60">
        <v>1402.8068000000001</v>
      </c>
      <c r="DD394" s="60">
        <v>1402.8068000000001</v>
      </c>
      <c r="DE394" s="60">
        <v>4314.2847000000002</v>
      </c>
      <c r="DF394" s="60">
        <f>Table2[[#This Row],[Company Direct Tax Revenue Before Assistance Through FY20]]+Table2[[#This Row],[Company Direct Tax Revenue Before Assistance FY20 and After]]</f>
        <v>5717.0915000000005</v>
      </c>
      <c r="DG394" s="60">
        <v>1461.778</v>
      </c>
      <c r="DH394" s="60">
        <v>1461.778</v>
      </c>
      <c r="DI394" s="60">
        <v>8009.5486000000001</v>
      </c>
      <c r="DJ394" s="60">
        <f>Table2[[#This Row],[Indirect and Induced Tax Revenues FY20 and After]]+Table2[[#This Row],[Indirect and Induced Tax Revenues Through FY20]]</f>
        <v>9471.3266000000003</v>
      </c>
      <c r="DK394" s="60">
        <v>2864.5848000000001</v>
      </c>
      <c r="DL394" s="60">
        <v>2864.5848000000001</v>
      </c>
      <c r="DM394" s="60">
        <v>12323.8333</v>
      </c>
      <c r="DN394" s="60">
        <f>Table2[[#This Row],[TOTAL Tax Revenues Before Assistance FY20 and After]]+Table2[[#This Row],[TOTAL Tax Revenues Before Assistance Through FY20]]</f>
        <v>15188.418100000001</v>
      </c>
      <c r="DO394" s="60">
        <v>2231.4497000000001</v>
      </c>
      <c r="DP394" s="60">
        <v>2231.4497000000001</v>
      </c>
      <c r="DQ394" s="60">
        <v>12237.455099999999</v>
      </c>
      <c r="DR394" s="60">
        <f>Table2[[#This Row],[TOTAL Tax Revenues Net of Assistance Recapture and Penalty Through FY20]]+Table2[[#This Row],[TOTAL Tax Revenues Net of Assistance Recapture and Penalty FY20 and After]]</f>
        <v>14468.9048</v>
      </c>
      <c r="DS394" s="60">
        <v>42055</v>
      </c>
      <c r="DT394" s="60">
        <v>0</v>
      </c>
      <c r="DU394" s="60">
        <v>0</v>
      </c>
      <c r="DV394" s="60">
        <v>0</v>
      </c>
      <c r="DW394" s="74">
        <v>0</v>
      </c>
      <c r="DX394" s="74">
        <v>0</v>
      </c>
      <c r="DY394" s="74">
        <v>0</v>
      </c>
      <c r="DZ394" s="74">
        <v>505</v>
      </c>
      <c r="EA394" s="74">
        <v>0</v>
      </c>
      <c r="EB394" s="74">
        <v>0</v>
      </c>
      <c r="EC394" s="74">
        <v>0</v>
      </c>
      <c r="ED394" s="74">
        <v>505</v>
      </c>
      <c r="EE394" s="74">
        <v>0</v>
      </c>
      <c r="EF394" s="74">
        <v>0</v>
      </c>
      <c r="EG394" s="74">
        <v>0</v>
      </c>
      <c r="EH394" s="74">
        <v>100</v>
      </c>
      <c r="EI394" s="8">
        <f>Table2[[#This Row],[Total Industrial Employees FY20]]+Table2[[#This Row],[Total Restaurant Employees FY20]]+Table2[[#This Row],[Total Retail Employees FY20]]+Table2[[#This Row],[Total Other Employees FY20]]</f>
        <v>505</v>
      </c>
      <c r="EJ394" s="8">
        <f>Table2[[#This Row],[Number of Industrial Employees Earning More than Living Wage FY20]]+Table2[[#This Row],[Number of Restaurant Employees Earning More than Living Wage FY20]]+Table2[[#This Row],[Number of Retail Employees Earning More than Living Wage FY20]]+Table2[[#This Row],[Number of Other Employees Earning More than Living Wage FY20]]</f>
        <v>505</v>
      </c>
      <c r="EK394" s="72">
        <f>Table2[[#This Row],[Total Employees Earning More than Living Wage FY20]]/Table2[[#This Row],[Total Jobs FY20]]</f>
        <v>1</v>
      </c>
    </row>
    <row r="395" spans="1:141" x14ac:dyDescent="0.25">
      <c r="A395" s="9">
        <v>94039</v>
      </c>
      <c r="B395" s="11" t="s">
        <v>440</v>
      </c>
      <c r="C395" s="11" t="s">
        <v>893</v>
      </c>
      <c r="D395" s="11" t="s">
        <v>1047</v>
      </c>
      <c r="E395" s="15">
        <v>49</v>
      </c>
      <c r="F395" s="7">
        <v>2</v>
      </c>
      <c r="G395" s="7">
        <v>1</v>
      </c>
      <c r="H395" s="7">
        <v>353627</v>
      </c>
      <c r="I395" s="7">
        <v>492962</v>
      </c>
      <c r="J395" s="7">
        <v>531120</v>
      </c>
      <c r="K395" s="11" t="s">
        <v>1238</v>
      </c>
      <c r="L395" s="11" t="s">
        <v>1433</v>
      </c>
      <c r="M395" s="11" t="s">
        <v>1434</v>
      </c>
      <c r="N395" s="18">
        <v>298955299</v>
      </c>
      <c r="O395" s="11" t="s">
        <v>1681</v>
      </c>
      <c r="P395" s="8">
        <v>615</v>
      </c>
      <c r="Q395" s="8">
        <v>0</v>
      </c>
      <c r="R395" s="8">
        <v>140</v>
      </c>
      <c r="S395" s="8">
        <v>0</v>
      </c>
      <c r="T395" s="8">
        <v>63</v>
      </c>
      <c r="U395" s="8">
        <v>818</v>
      </c>
      <c r="V395" s="8">
        <v>510</v>
      </c>
      <c r="W395" s="8">
        <v>173</v>
      </c>
      <c r="X395" s="8">
        <v>0</v>
      </c>
      <c r="Y395" s="8">
        <v>0</v>
      </c>
      <c r="Z395" s="8">
        <v>1009</v>
      </c>
      <c r="AA395" s="19">
        <v>0</v>
      </c>
      <c r="AB395" s="8">
        <v>0</v>
      </c>
      <c r="AC395" s="8">
        <v>0</v>
      </c>
      <c r="AD395" s="8">
        <v>0</v>
      </c>
      <c r="AE395" s="8">
        <v>0</v>
      </c>
      <c r="AF395" s="8">
        <v>88.753056234718827</v>
      </c>
      <c r="AG395" s="8" t="s">
        <v>1686</v>
      </c>
      <c r="AH395" s="8" t="s">
        <v>1687</v>
      </c>
      <c r="AI395" s="60">
        <v>1404.4308000000001</v>
      </c>
      <c r="AJ395" s="60">
        <v>3862.2653</v>
      </c>
      <c r="AK395" s="60">
        <v>9004.2927999999993</v>
      </c>
      <c r="AL395" s="60">
        <f>Table2[[#This Row],[Company Direct Land Through FY20]]+Table2[[#This Row],[Company Direct Land FY20 and After]]</f>
        <v>12866.558099999998</v>
      </c>
      <c r="AM395" s="60">
        <v>2608.2285999999999</v>
      </c>
      <c r="AN395" s="60">
        <v>7172.7785999999996</v>
      </c>
      <c r="AO395" s="60">
        <v>16722.2582</v>
      </c>
      <c r="AP395" s="60">
        <f>Table2[[#This Row],[Company Direct Building Through FY20]]+Table2[[#This Row],[Company Direct Building FY20 and After]]</f>
        <v>23895.036800000002</v>
      </c>
      <c r="AQ395" s="60">
        <v>0</v>
      </c>
      <c r="AR395" s="60">
        <v>1749.9702</v>
      </c>
      <c r="AS395" s="60">
        <v>0</v>
      </c>
      <c r="AT395" s="60">
        <f>Table2[[#This Row],[Mortgage Recording Tax Through FY20]]+Table2[[#This Row],[Mortgage Recording Tax FY20 and After]]</f>
        <v>1749.9702</v>
      </c>
      <c r="AU395" s="60">
        <v>0</v>
      </c>
      <c r="AV395" s="60">
        <v>0</v>
      </c>
      <c r="AW395" s="60">
        <v>0</v>
      </c>
      <c r="AX395" s="60">
        <f>Table2[[#This Row],[Pilot Savings Through FY20]]+Table2[[#This Row],[Pilot Savings FY20 and After]]</f>
        <v>0</v>
      </c>
      <c r="AY395" s="60">
        <v>0</v>
      </c>
      <c r="AZ395" s="60">
        <v>1749.9702</v>
      </c>
      <c r="BA395" s="60">
        <v>0</v>
      </c>
      <c r="BB395" s="60">
        <f>Table2[[#This Row],[Mortgage Recording Tax Exemption Through FY20]]+Table2[[#This Row],[Indirect and Induced Land FY20]]</f>
        <v>2123.4591999999998</v>
      </c>
      <c r="BC395" s="60">
        <v>373.48899999999998</v>
      </c>
      <c r="BD395" s="60">
        <v>755.30079999999998</v>
      </c>
      <c r="BE395" s="60">
        <v>1688.0491</v>
      </c>
      <c r="BF395" s="60">
        <f>Table2[[#This Row],[Indirect and Induced Land Through FY20]]+Table2[[#This Row],[Indirect and Induced Land FY20 and After]]</f>
        <v>2443.3499000000002</v>
      </c>
      <c r="BG395" s="60">
        <v>1324.1884</v>
      </c>
      <c r="BH395" s="60">
        <v>2677.8849</v>
      </c>
      <c r="BI395" s="60">
        <v>5984.9026000000003</v>
      </c>
      <c r="BJ395" s="60">
        <f>Table2[[#This Row],[Indirect and Induced Building Through FY20]]+Table2[[#This Row],[Indirect and Induced Building FY20 and After]]</f>
        <v>8662.7875000000004</v>
      </c>
      <c r="BK395" s="60">
        <v>5710.3368</v>
      </c>
      <c r="BL395" s="60">
        <v>14468.229600000001</v>
      </c>
      <c r="BM395" s="60">
        <v>33399.502699999997</v>
      </c>
      <c r="BN395" s="60">
        <f>Table2[[#This Row],[TOTAL Real Property Related Taxes Through FY20]]+Table2[[#This Row],[TOTAL Real Property Related Taxes FY20 and After]]</f>
        <v>47867.732299999996</v>
      </c>
      <c r="BO395" s="60">
        <v>4466.8035</v>
      </c>
      <c r="BP395" s="60">
        <v>9406.7839999999997</v>
      </c>
      <c r="BQ395" s="60">
        <v>21936.1878</v>
      </c>
      <c r="BR395" s="60">
        <f>Table2[[#This Row],[Company Direct Through FY20]]+Table2[[#This Row],[Company Direct FY20 and After]]</f>
        <v>31342.971799999999</v>
      </c>
      <c r="BS395" s="60">
        <v>0</v>
      </c>
      <c r="BT395" s="60">
        <v>0</v>
      </c>
      <c r="BU395" s="60">
        <v>0</v>
      </c>
      <c r="BV395" s="60">
        <f>Table2[[#This Row],[Sales Tax Exemption Through FY20]]+Table2[[#This Row],[Sales Tax Exemption FY20 and After]]</f>
        <v>0</v>
      </c>
      <c r="BW395" s="60">
        <v>0</v>
      </c>
      <c r="BX395" s="60">
        <v>0</v>
      </c>
      <c r="BY395" s="60">
        <v>0</v>
      </c>
      <c r="BZ395" s="60">
        <f>Table2[[#This Row],[Energy Tax Savings Through FY20]]+Table2[[#This Row],[Energy Tax Savings FY20 and After]]</f>
        <v>0</v>
      </c>
      <c r="CA395" s="60">
        <v>0</v>
      </c>
      <c r="CB395" s="60">
        <v>0</v>
      </c>
      <c r="CC395" s="60">
        <v>0</v>
      </c>
      <c r="CD395" s="60">
        <f>Table2[[#This Row],[Tax Exempt Bond Savings Through FY20]]+Table2[[#This Row],[Tax Exempt Bond Savings FY20 and After]]</f>
        <v>0</v>
      </c>
      <c r="CE395" s="60">
        <v>1848.8668</v>
      </c>
      <c r="CF395" s="60">
        <v>3919.2170000000001</v>
      </c>
      <c r="CG395" s="60">
        <v>11853.725700000001</v>
      </c>
      <c r="CH395" s="60">
        <f>Table2[[#This Row],[Indirect and Induced Through FY20]]+Table2[[#This Row],[Indirect and Induced FY20 and After]]</f>
        <v>15772.942700000001</v>
      </c>
      <c r="CI395" s="60">
        <v>6315.6702999999998</v>
      </c>
      <c r="CJ395" s="60">
        <v>13326.001</v>
      </c>
      <c r="CK395" s="60">
        <v>33789.913500000002</v>
      </c>
      <c r="CL395" s="60">
        <f>Table2[[#This Row],[TOTAL Income Consumption Use Taxes Through FY20]]+Table2[[#This Row],[TOTAL Income Consumption Use Taxes FY20 and After]]</f>
        <v>47115.914499999999</v>
      </c>
      <c r="CM395" s="60">
        <v>0</v>
      </c>
      <c r="CN395" s="60">
        <v>1749.9702</v>
      </c>
      <c r="CO395" s="60">
        <v>0</v>
      </c>
      <c r="CP395" s="60">
        <f>Table2[[#This Row],[Assistance Provided Through FY20]]+Table2[[#This Row],[Assistance Provided FY20 and After]]</f>
        <v>1749.9702</v>
      </c>
      <c r="CQ395" s="60">
        <v>0</v>
      </c>
      <c r="CR395" s="60">
        <v>0</v>
      </c>
      <c r="CS395" s="60">
        <v>0</v>
      </c>
      <c r="CT395" s="60">
        <f>Table2[[#This Row],[Recapture Cancellation Reduction Amount Through FY20]]+Table2[[#This Row],[Recapture Cancellation Reduction Amount FY20 and After]]</f>
        <v>0</v>
      </c>
      <c r="CU395" s="60">
        <v>0</v>
      </c>
      <c r="CV395" s="60">
        <v>0</v>
      </c>
      <c r="CW395" s="60">
        <v>0</v>
      </c>
      <c r="CX395" s="60">
        <f>Table2[[#This Row],[Penalty Paid Through FY20]]+Table2[[#This Row],[Penalty Paid FY20 and After]]</f>
        <v>0</v>
      </c>
      <c r="CY395" s="60">
        <v>0</v>
      </c>
      <c r="CZ395" s="60">
        <v>1749.9702</v>
      </c>
      <c r="DA395" s="60">
        <v>0</v>
      </c>
      <c r="DB395" s="60">
        <f>Table2[[#This Row],[TOTAL Assistance Net of Recapture Penalties Through FY20]]+Table2[[#This Row],[TOTAL Assistance Net of Recapture Penalties FY20 and After]]</f>
        <v>1749.9702</v>
      </c>
      <c r="DC395" s="60">
        <v>8479.4629000000004</v>
      </c>
      <c r="DD395" s="60">
        <v>22191.7981</v>
      </c>
      <c r="DE395" s="60">
        <v>47662.738799999999</v>
      </c>
      <c r="DF395" s="60">
        <f>Table2[[#This Row],[Company Direct Tax Revenue Before Assistance Through FY20]]+Table2[[#This Row],[Company Direct Tax Revenue Before Assistance FY20 and After]]</f>
        <v>69854.536900000006</v>
      </c>
      <c r="DG395" s="60">
        <v>3546.5441999999998</v>
      </c>
      <c r="DH395" s="60">
        <v>7352.4026999999996</v>
      </c>
      <c r="DI395" s="60">
        <v>19526.6774</v>
      </c>
      <c r="DJ395" s="60">
        <f>Table2[[#This Row],[Indirect and Induced Tax Revenues FY20 and After]]+Table2[[#This Row],[Indirect and Induced Tax Revenues Through FY20]]</f>
        <v>26879.080099999999</v>
      </c>
      <c r="DK395" s="60">
        <v>12026.007100000001</v>
      </c>
      <c r="DL395" s="60">
        <v>29544.200799999999</v>
      </c>
      <c r="DM395" s="60">
        <v>67189.416200000007</v>
      </c>
      <c r="DN395" s="60">
        <f>Table2[[#This Row],[TOTAL Tax Revenues Before Assistance FY20 and After]]+Table2[[#This Row],[TOTAL Tax Revenues Before Assistance Through FY20]]</f>
        <v>96733.616999999998</v>
      </c>
      <c r="DO395" s="60">
        <v>12026.007100000001</v>
      </c>
      <c r="DP395" s="60">
        <v>27794.230599999999</v>
      </c>
      <c r="DQ395" s="60">
        <v>67189.416200000007</v>
      </c>
      <c r="DR395" s="60">
        <f>Table2[[#This Row],[TOTAL Tax Revenues Net of Assistance Recapture and Penalty Through FY20]]+Table2[[#This Row],[TOTAL Tax Revenues Net of Assistance Recapture and Penalty FY20 and After]]</f>
        <v>94983.646800000002</v>
      </c>
      <c r="DS395" s="60">
        <v>0</v>
      </c>
      <c r="DT395" s="60">
        <v>0</v>
      </c>
      <c r="DU395" s="60">
        <v>0</v>
      </c>
      <c r="DV395" s="60">
        <v>0</v>
      </c>
      <c r="DW395" s="74">
        <v>0</v>
      </c>
      <c r="DX395" s="74">
        <v>48</v>
      </c>
      <c r="DY395" s="74">
        <v>632</v>
      </c>
      <c r="DZ395" s="74">
        <v>311</v>
      </c>
      <c r="EA395" s="74">
        <v>0</v>
      </c>
      <c r="EB395" s="74">
        <v>48</v>
      </c>
      <c r="EC395" s="74">
        <v>632</v>
      </c>
      <c r="ED395" s="74">
        <v>311</v>
      </c>
      <c r="EE395" s="74">
        <v>0</v>
      </c>
      <c r="EF395" s="74">
        <v>100</v>
      </c>
      <c r="EG395" s="74">
        <v>100</v>
      </c>
      <c r="EH395" s="74">
        <v>100</v>
      </c>
      <c r="EI395" s="8">
        <f>Table2[[#This Row],[Total Industrial Employees FY20]]+Table2[[#This Row],[Total Restaurant Employees FY20]]+Table2[[#This Row],[Total Retail Employees FY20]]+Table2[[#This Row],[Total Other Employees FY20]]</f>
        <v>991</v>
      </c>
      <c r="EJ395" s="8">
        <f>Table2[[#This Row],[Number of Industrial Employees Earning More than Living Wage FY20]]+Table2[[#This Row],[Number of Restaurant Employees Earning More than Living Wage FY20]]+Table2[[#This Row],[Number of Retail Employees Earning More than Living Wage FY20]]+Table2[[#This Row],[Number of Other Employees Earning More than Living Wage FY20]]</f>
        <v>991</v>
      </c>
      <c r="EK395" s="72">
        <f>Table2[[#This Row],[Total Employees Earning More than Living Wage FY20]]/Table2[[#This Row],[Total Jobs FY20]]</f>
        <v>1</v>
      </c>
    </row>
    <row r="396" spans="1:141" x14ac:dyDescent="0.25">
      <c r="A396" s="9">
        <v>93217</v>
      </c>
      <c r="B396" s="11" t="s">
        <v>314</v>
      </c>
      <c r="C396" s="11" t="s">
        <v>767</v>
      </c>
      <c r="D396" s="11" t="s">
        <v>1045</v>
      </c>
      <c r="E396" s="15">
        <v>26</v>
      </c>
      <c r="F396" s="7">
        <v>602</v>
      </c>
      <c r="G396" s="7">
        <v>37</v>
      </c>
      <c r="H396" s="7">
        <v>30400</v>
      </c>
      <c r="I396" s="7">
        <v>57640</v>
      </c>
      <c r="J396" s="7">
        <v>315292</v>
      </c>
      <c r="K396" s="11" t="s">
        <v>1048</v>
      </c>
      <c r="L396" s="11" t="s">
        <v>1267</v>
      </c>
      <c r="M396" s="11" t="s">
        <v>1259</v>
      </c>
      <c r="N396" s="18">
        <v>8530000</v>
      </c>
      <c r="O396" s="11" t="s">
        <v>1667</v>
      </c>
      <c r="P396" s="8">
        <v>0</v>
      </c>
      <c r="Q396" s="8">
        <v>0</v>
      </c>
      <c r="R396" s="8">
        <v>3</v>
      </c>
      <c r="S396" s="8">
        <v>0</v>
      </c>
      <c r="T396" s="8">
        <v>0</v>
      </c>
      <c r="U396" s="8">
        <v>3</v>
      </c>
      <c r="V396" s="8">
        <v>3</v>
      </c>
      <c r="W396" s="8">
        <v>0</v>
      </c>
      <c r="X396" s="8">
        <v>0</v>
      </c>
      <c r="Y396" s="8">
        <v>25</v>
      </c>
      <c r="Z396" s="8">
        <v>15</v>
      </c>
      <c r="AA396" s="19">
        <v>0</v>
      </c>
      <c r="AB396" s="8">
        <v>0</v>
      </c>
      <c r="AC396" s="8">
        <v>0</v>
      </c>
      <c r="AD396" s="8">
        <v>0</v>
      </c>
      <c r="AE396" s="8">
        <v>0</v>
      </c>
      <c r="AF396" s="8">
        <v>33.333333333333329</v>
      </c>
      <c r="AG396" s="8" t="s">
        <v>1686</v>
      </c>
      <c r="AH396" s="8" t="s">
        <v>1687</v>
      </c>
      <c r="AI396" s="60">
        <v>40.875799999999998</v>
      </c>
      <c r="AJ396" s="60">
        <v>489.26749999999998</v>
      </c>
      <c r="AK396" s="60">
        <v>202.0703</v>
      </c>
      <c r="AL396" s="60">
        <f>Table2[[#This Row],[Company Direct Land Through FY20]]+Table2[[#This Row],[Company Direct Land FY20 and After]]</f>
        <v>691.33780000000002</v>
      </c>
      <c r="AM396" s="60">
        <v>286.72480000000002</v>
      </c>
      <c r="AN396" s="60">
        <v>1239.4481000000001</v>
      </c>
      <c r="AO396" s="60">
        <v>1417.4273000000001</v>
      </c>
      <c r="AP396" s="60">
        <f>Table2[[#This Row],[Company Direct Building Through FY20]]+Table2[[#This Row],[Company Direct Building FY20 and After]]</f>
        <v>2656.8753999999999</v>
      </c>
      <c r="AQ396" s="60">
        <v>0</v>
      </c>
      <c r="AR396" s="60">
        <v>206.84790000000001</v>
      </c>
      <c r="AS396" s="60">
        <v>0</v>
      </c>
      <c r="AT396" s="60">
        <f>Table2[[#This Row],[Mortgage Recording Tax Through FY20]]+Table2[[#This Row],[Mortgage Recording Tax FY20 and After]]</f>
        <v>206.84790000000001</v>
      </c>
      <c r="AU396" s="60">
        <v>130.62970000000001</v>
      </c>
      <c r="AV396" s="60">
        <v>751.12210000000005</v>
      </c>
      <c r="AW396" s="60">
        <v>645.76919999999996</v>
      </c>
      <c r="AX396" s="60">
        <f>Table2[[#This Row],[Pilot Savings Through FY20]]+Table2[[#This Row],[Pilot Savings FY20 and After]]</f>
        <v>1396.8913</v>
      </c>
      <c r="AY396" s="60">
        <v>0</v>
      </c>
      <c r="AZ396" s="60">
        <v>206.84790000000001</v>
      </c>
      <c r="BA396" s="60">
        <v>0</v>
      </c>
      <c r="BB396" s="60">
        <f>Table2[[#This Row],[Mortgage Recording Tax Exemption Through FY20]]+Table2[[#This Row],[Indirect and Induced Land FY20]]</f>
        <v>207.87460000000002</v>
      </c>
      <c r="BC396" s="60">
        <v>1.0266999999999999</v>
      </c>
      <c r="BD396" s="60">
        <v>265.78899999999999</v>
      </c>
      <c r="BE396" s="60">
        <v>5.0750999999999999</v>
      </c>
      <c r="BF396" s="60">
        <f>Table2[[#This Row],[Indirect and Induced Land Through FY20]]+Table2[[#This Row],[Indirect and Induced Land FY20 and After]]</f>
        <v>270.86410000000001</v>
      </c>
      <c r="BG396" s="60">
        <v>3.64</v>
      </c>
      <c r="BH396" s="60">
        <v>942.34320000000002</v>
      </c>
      <c r="BI396" s="60">
        <v>17.994900000000001</v>
      </c>
      <c r="BJ396" s="60">
        <f>Table2[[#This Row],[Indirect and Induced Building Through FY20]]+Table2[[#This Row],[Indirect and Induced Building FY20 and After]]</f>
        <v>960.33810000000005</v>
      </c>
      <c r="BK396" s="60">
        <v>201.63759999999999</v>
      </c>
      <c r="BL396" s="60">
        <v>2185.7257</v>
      </c>
      <c r="BM396" s="60">
        <v>996.79840000000002</v>
      </c>
      <c r="BN396" s="60">
        <f>Table2[[#This Row],[TOTAL Real Property Related Taxes Through FY20]]+Table2[[#This Row],[TOTAL Real Property Related Taxes FY20 and After]]</f>
        <v>3182.5241000000001</v>
      </c>
      <c r="BO396" s="60">
        <v>8.0122</v>
      </c>
      <c r="BP396" s="60">
        <v>2120.7863000000002</v>
      </c>
      <c r="BQ396" s="60">
        <v>39.608199999999997</v>
      </c>
      <c r="BR396" s="60">
        <f>Table2[[#This Row],[Company Direct Through FY20]]+Table2[[#This Row],[Company Direct FY20 and After]]</f>
        <v>2160.3945000000003</v>
      </c>
      <c r="BS396" s="60">
        <v>0</v>
      </c>
      <c r="BT396" s="60">
        <v>65.757000000000005</v>
      </c>
      <c r="BU396" s="60">
        <v>0</v>
      </c>
      <c r="BV396" s="60">
        <f>Table2[[#This Row],[Sales Tax Exemption Through FY20]]+Table2[[#This Row],[Sales Tax Exemption FY20 and After]]</f>
        <v>65.757000000000005</v>
      </c>
      <c r="BW396" s="60">
        <v>0</v>
      </c>
      <c r="BX396" s="60">
        <v>0</v>
      </c>
      <c r="BY396" s="60">
        <v>0</v>
      </c>
      <c r="BZ396" s="60">
        <f>Table2[[#This Row],[Energy Tax Savings Through FY20]]+Table2[[#This Row],[Energy Tax Savings FY20 and After]]</f>
        <v>0</v>
      </c>
      <c r="CA396" s="60">
        <v>0</v>
      </c>
      <c r="CB396" s="60">
        <v>38.081400000000002</v>
      </c>
      <c r="CC396" s="60">
        <v>0</v>
      </c>
      <c r="CD396" s="60">
        <f>Table2[[#This Row],[Tax Exempt Bond Savings Through FY20]]+Table2[[#This Row],[Tax Exempt Bond Savings FY20 and After]]</f>
        <v>38.081400000000002</v>
      </c>
      <c r="CE396" s="60">
        <v>4.6473000000000004</v>
      </c>
      <c r="CF396" s="60">
        <v>1558.3598999999999</v>
      </c>
      <c r="CG396" s="60">
        <v>22.9741</v>
      </c>
      <c r="CH396" s="60">
        <f>Table2[[#This Row],[Indirect and Induced Through FY20]]+Table2[[#This Row],[Indirect and Induced FY20 and After]]</f>
        <v>1581.3339999999998</v>
      </c>
      <c r="CI396" s="60">
        <v>12.6595</v>
      </c>
      <c r="CJ396" s="60">
        <v>3575.3078</v>
      </c>
      <c r="CK396" s="60">
        <v>62.582299999999996</v>
      </c>
      <c r="CL396" s="60">
        <f>Table2[[#This Row],[TOTAL Income Consumption Use Taxes Through FY20]]+Table2[[#This Row],[TOTAL Income Consumption Use Taxes FY20 and After]]</f>
        <v>3637.8901000000001</v>
      </c>
      <c r="CM396" s="60">
        <v>130.62970000000001</v>
      </c>
      <c r="CN396" s="60">
        <v>1061.8083999999999</v>
      </c>
      <c r="CO396" s="60">
        <v>645.76919999999996</v>
      </c>
      <c r="CP396" s="60">
        <f>Table2[[#This Row],[Assistance Provided Through FY20]]+Table2[[#This Row],[Assistance Provided FY20 and After]]</f>
        <v>1707.5775999999998</v>
      </c>
      <c r="CQ396" s="60">
        <v>0</v>
      </c>
      <c r="CR396" s="60">
        <v>0</v>
      </c>
      <c r="CS396" s="60">
        <v>0</v>
      </c>
      <c r="CT396" s="60">
        <f>Table2[[#This Row],[Recapture Cancellation Reduction Amount Through FY20]]+Table2[[#This Row],[Recapture Cancellation Reduction Amount FY20 and After]]</f>
        <v>0</v>
      </c>
      <c r="CU396" s="60">
        <v>0</v>
      </c>
      <c r="CV396" s="60">
        <v>0</v>
      </c>
      <c r="CW396" s="60">
        <v>0</v>
      </c>
      <c r="CX396" s="60">
        <f>Table2[[#This Row],[Penalty Paid Through FY20]]+Table2[[#This Row],[Penalty Paid FY20 and After]]</f>
        <v>0</v>
      </c>
      <c r="CY396" s="60">
        <v>130.62970000000001</v>
      </c>
      <c r="CZ396" s="60">
        <v>1061.8083999999999</v>
      </c>
      <c r="DA396" s="60">
        <v>645.76919999999996</v>
      </c>
      <c r="DB396" s="60">
        <f>Table2[[#This Row],[TOTAL Assistance Net of Recapture Penalties Through FY20]]+Table2[[#This Row],[TOTAL Assistance Net of Recapture Penalties FY20 and After]]</f>
        <v>1707.5775999999998</v>
      </c>
      <c r="DC396" s="60">
        <v>335.61279999999999</v>
      </c>
      <c r="DD396" s="60">
        <v>4056.3498</v>
      </c>
      <c r="DE396" s="60">
        <v>1659.1058</v>
      </c>
      <c r="DF396" s="60">
        <f>Table2[[#This Row],[Company Direct Tax Revenue Before Assistance Through FY20]]+Table2[[#This Row],[Company Direct Tax Revenue Before Assistance FY20 and After]]</f>
        <v>5715.4556000000002</v>
      </c>
      <c r="DG396" s="60">
        <v>9.3140000000000001</v>
      </c>
      <c r="DH396" s="60">
        <v>2766.4920999999999</v>
      </c>
      <c r="DI396" s="60">
        <v>46.0441</v>
      </c>
      <c r="DJ396" s="60">
        <f>Table2[[#This Row],[Indirect and Induced Tax Revenues FY20 and After]]+Table2[[#This Row],[Indirect and Induced Tax Revenues Through FY20]]</f>
        <v>2812.5362</v>
      </c>
      <c r="DK396" s="60">
        <v>344.92680000000001</v>
      </c>
      <c r="DL396" s="60">
        <v>6822.8419000000004</v>
      </c>
      <c r="DM396" s="60">
        <v>1705.1498999999999</v>
      </c>
      <c r="DN396" s="60">
        <f>Table2[[#This Row],[TOTAL Tax Revenues Before Assistance FY20 and After]]+Table2[[#This Row],[TOTAL Tax Revenues Before Assistance Through FY20]]</f>
        <v>8527.9917999999998</v>
      </c>
      <c r="DO396" s="60">
        <v>214.2971</v>
      </c>
      <c r="DP396" s="60">
        <v>5761.0334999999995</v>
      </c>
      <c r="DQ396" s="60">
        <v>1059.3806999999999</v>
      </c>
      <c r="DR396" s="60">
        <f>Table2[[#This Row],[TOTAL Tax Revenues Net of Assistance Recapture and Penalty Through FY20]]+Table2[[#This Row],[TOTAL Tax Revenues Net of Assistance Recapture and Penalty FY20 and After]]</f>
        <v>6820.4141999999993</v>
      </c>
      <c r="DS396" s="60">
        <v>0</v>
      </c>
      <c r="DT396" s="60">
        <v>0</v>
      </c>
      <c r="DU396" s="60">
        <v>200</v>
      </c>
      <c r="DV396" s="60">
        <v>0</v>
      </c>
      <c r="DW396" s="74">
        <v>3</v>
      </c>
      <c r="DX396" s="74">
        <v>0</v>
      </c>
      <c r="DY396" s="74">
        <v>0</v>
      </c>
      <c r="DZ396" s="74">
        <v>0</v>
      </c>
      <c r="EA396" s="74">
        <v>3</v>
      </c>
      <c r="EB396" s="74">
        <v>0</v>
      </c>
      <c r="EC396" s="74">
        <v>0</v>
      </c>
      <c r="ED396" s="74">
        <v>0</v>
      </c>
      <c r="EE396" s="74">
        <v>100</v>
      </c>
      <c r="EF396" s="74">
        <v>0</v>
      </c>
      <c r="EG396" s="74">
        <v>0</v>
      </c>
      <c r="EH396" s="74">
        <v>0</v>
      </c>
      <c r="EI396" s="8">
        <f>Table2[[#This Row],[Total Industrial Employees FY20]]+Table2[[#This Row],[Total Restaurant Employees FY20]]+Table2[[#This Row],[Total Retail Employees FY20]]+Table2[[#This Row],[Total Other Employees FY20]]</f>
        <v>3</v>
      </c>
      <c r="EJ396" s="8">
        <f>Table2[[#This Row],[Number of Industrial Employees Earning More than Living Wage FY20]]+Table2[[#This Row],[Number of Restaurant Employees Earning More than Living Wage FY20]]+Table2[[#This Row],[Number of Retail Employees Earning More than Living Wage FY20]]+Table2[[#This Row],[Number of Other Employees Earning More than Living Wage FY20]]</f>
        <v>3</v>
      </c>
      <c r="EK396" s="72">
        <f>Table2[[#This Row],[Total Employees Earning More than Living Wage FY20]]/Table2[[#This Row],[Total Jobs FY20]]</f>
        <v>1</v>
      </c>
    </row>
    <row r="397" spans="1:141" x14ac:dyDescent="0.25">
      <c r="A397" s="9">
        <v>92947</v>
      </c>
      <c r="B397" s="11" t="s">
        <v>268</v>
      </c>
      <c r="C397" s="11" t="s">
        <v>722</v>
      </c>
      <c r="D397" s="11" t="s">
        <v>1045</v>
      </c>
      <c r="E397" s="15">
        <v>26</v>
      </c>
      <c r="F397" s="7">
        <v>295</v>
      </c>
      <c r="G397" s="7">
        <v>15</v>
      </c>
      <c r="H397" s="7">
        <v>22000</v>
      </c>
      <c r="I397" s="7">
        <v>16025</v>
      </c>
      <c r="J397" s="7">
        <v>313210</v>
      </c>
      <c r="K397" s="11" t="s">
        <v>1048</v>
      </c>
      <c r="L397" s="11" t="s">
        <v>1208</v>
      </c>
      <c r="M397" s="11" t="s">
        <v>1161</v>
      </c>
      <c r="N397" s="18">
        <v>2585000</v>
      </c>
      <c r="O397" s="11" t="s">
        <v>1658</v>
      </c>
      <c r="P397" s="8">
        <v>1</v>
      </c>
      <c r="Q397" s="8">
        <v>0</v>
      </c>
      <c r="R397" s="8">
        <v>8</v>
      </c>
      <c r="S397" s="8">
        <v>0</v>
      </c>
      <c r="T397" s="8">
        <v>0</v>
      </c>
      <c r="U397" s="8">
        <v>9</v>
      </c>
      <c r="V397" s="8">
        <v>8</v>
      </c>
      <c r="W397" s="8">
        <v>0</v>
      </c>
      <c r="X397" s="8">
        <v>0</v>
      </c>
      <c r="Y397" s="8">
        <v>0</v>
      </c>
      <c r="Z397" s="8">
        <v>9</v>
      </c>
      <c r="AA397" s="19">
        <v>0</v>
      </c>
      <c r="AB397" s="8">
        <v>0</v>
      </c>
      <c r="AC397" s="8">
        <v>0</v>
      </c>
      <c r="AD397" s="8">
        <v>0</v>
      </c>
      <c r="AE397" s="8">
        <v>0</v>
      </c>
      <c r="AF397" s="8">
        <v>55.555555555555557</v>
      </c>
      <c r="AG397" s="8" t="s">
        <v>1686</v>
      </c>
      <c r="AH397" s="8" t="s">
        <v>1687</v>
      </c>
      <c r="AI397" s="60">
        <v>21.740600000000001</v>
      </c>
      <c r="AJ397" s="60">
        <v>228.5129</v>
      </c>
      <c r="AK397" s="60">
        <v>57.2515</v>
      </c>
      <c r="AL397" s="60">
        <f>Table2[[#This Row],[Company Direct Land Through FY20]]+Table2[[#This Row],[Company Direct Land FY20 and After]]</f>
        <v>285.76440000000002</v>
      </c>
      <c r="AM397" s="60">
        <v>65.9499</v>
      </c>
      <c r="AN397" s="60">
        <v>284.34750000000003</v>
      </c>
      <c r="AO397" s="60">
        <v>173.67140000000001</v>
      </c>
      <c r="AP397" s="60">
        <f>Table2[[#This Row],[Company Direct Building Through FY20]]+Table2[[#This Row],[Company Direct Building FY20 and After]]</f>
        <v>458.01890000000003</v>
      </c>
      <c r="AQ397" s="60">
        <v>0</v>
      </c>
      <c r="AR397" s="60">
        <v>26.317499999999999</v>
      </c>
      <c r="AS397" s="60">
        <v>0</v>
      </c>
      <c r="AT397" s="60">
        <f>Table2[[#This Row],[Mortgage Recording Tax Through FY20]]+Table2[[#This Row],[Mortgage Recording Tax FY20 and After]]</f>
        <v>26.317499999999999</v>
      </c>
      <c r="AU397" s="60">
        <v>41.336799999999997</v>
      </c>
      <c r="AV397" s="60">
        <v>189.04400000000001</v>
      </c>
      <c r="AW397" s="60">
        <v>108.85590000000001</v>
      </c>
      <c r="AX397" s="60">
        <f>Table2[[#This Row],[Pilot Savings Through FY20]]+Table2[[#This Row],[Pilot Savings FY20 and After]]</f>
        <v>297.8999</v>
      </c>
      <c r="AY397" s="60">
        <v>0</v>
      </c>
      <c r="AZ397" s="60">
        <v>26.317499999999999</v>
      </c>
      <c r="BA397" s="60">
        <v>0</v>
      </c>
      <c r="BB397" s="60">
        <f>Table2[[#This Row],[Mortgage Recording Tax Exemption Through FY20]]+Table2[[#This Row],[Indirect and Induced Land FY20]]</f>
        <v>32.984699999999997</v>
      </c>
      <c r="BC397" s="60">
        <v>6.6672000000000002</v>
      </c>
      <c r="BD397" s="60">
        <v>106.10639999999999</v>
      </c>
      <c r="BE397" s="60">
        <v>17.557600000000001</v>
      </c>
      <c r="BF397" s="60">
        <f>Table2[[#This Row],[Indirect and Induced Land Through FY20]]+Table2[[#This Row],[Indirect and Induced Land FY20 and After]]</f>
        <v>123.66399999999999</v>
      </c>
      <c r="BG397" s="60">
        <v>23.638200000000001</v>
      </c>
      <c r="BH397" s="60">
        <v>376.19549999999998</v>
      </c>
      <c r="BI397" s="60">
        <v>62.2485</v>
      </c>
      <c r="BJ397" s="60">
        <f>Table2[[#This Row],[Indirect and Induced Building Through FY20]]+Table2[[#This Row],[Indirect and Induced Building FY20 and After]]</f>
        <v>438.44399999999996</v>
      </c>
      <c r="BK397" s="60">
        <v>76.659099999999995</v>
      </c>
      <c r="BL397" s="60">
        <v>806.11829999999998</v>
      </c>
      <c r="BM397" s="60">
        <v>201.87309999999999</v>
      </c>
      <c r="BN397" s="60">
        <f>Table2[[#This Row],[TOTAL Real Property Related Taxes Through FY20]]+Table2[[#This Row],[TOTAL Real Property Related Taxes FY20 and After]]</f>
        <v>1007.9914</v>
      </c>
      <c r="BO397" s="60">
        <v>66.408699999999996</v>
      </c>
      <c r="BP397" s="60">
        <v>1244.9811999999999</v>
      </c>
      <c r="BQ397" s="60">
        <v>174.8801</v>
      </c>
      <c r="BR397" s="60">
        <f>Table2[[#This Row],[Company Direct Through FY20]]+Table2[[#This Row],[Company Direct FY20 and After]]</f>
        <v>1419.8613</v>
      </c>
      <c r="BS397" s="60">
        <v>0</v>
      </c>
      <c r="BT397" s="60">
        <v>4.0618999999999996</v>
      </c>
      <c r="BU397" s="60">
        <v>0</v>
      </c>
      <c r="BV397" s="60">
        <f>Table2[[#This Row],[Sales Tax Exemption Through FY20]]+Table2[[#This Row],[Sales Tax Exemption FY20 and After]]</f>
        <v>4.0618999999999996</v>
      </c>
      <c r="BW397" s="60">
        <v>0</v>
      </c>
      <c r="BX397" s="60">
        <v>0</v>
      </c>
      <c r="BY397" s="60">
        <v>0</v>
      </c>
      <c r="BZ397" s="60">
        <f>Table2[[#This Row],[Energy Tax Savings Through FY20]]+Table2[[#This Row],[Energy Tax Savings FY20 and After]]</f>
        <v>0</v>
      </c>
      <c r="CA397" s="60">
        <v>0</v>
      </c>
      <c r="CB397" s="60">
        <v>0</v>
      </c>
      <c r="CC397" s="60">
        <v>0</v>
      </c>
      <c r="CD397" s="60">
        <f>Table2[[#This Row],[Tax Exempt Bond Savings Through FY20]]+Table2[[#This Row],[Tax Exempt Bond Savings FY20 and After]]</f>
        <v>0</v>
      </c>
      <c r="CE397" s="60">
        <v>30.179600000000001</v>
      </c>
      <c r="CF397" s="60">
        <v>616.79549999999995</v>
      </c>
      <c r="CG397" s="60">
        <v>79.474599999999995</v>
      </c>
      <c r="CH397" s="60">
        <f>Table2[[#This Row],[Indirect and Induced Through FY20]]+Table2[[#This Row],[Indirect and Induced FY20 and After]]</f>
        <v>696.27009999999996</v>
      </c>
      <c r="CI397" s="60">
        <v>96.588300000000004</v>
      </c>
      <c r="CJ397" s="60">
        <v>1857.7148</v>
      </c>
      <c r="CK397" s="60">
        <v>254.35470000000001</v>
      </c>
      <c r="CL397" s="60">
        <f>Table2[[#This Row],[TOTAL Income Consumption Use Taxes Through FY20]]+Table2[[#This Row],[TOTAL Income Consumption Use Taxes FY20 and After]]</f>
        <v>2112.0695000000001</v>
      </c>
      <c r="CM397" s="60">
        <v>41.336799999999997</v>
      </c>
      <c r="CN397" s="60">
        <v>219.42339999999999</v>
      </c>
      <c r="CO397" s="60">
        <v>108.85590000000001</v>
      </c>
      <c r="CP397" s="60">
        <f>Table2[[#This Row],[Assistance Provided Through FY20]]+Table2[[#This Row],[Assistance Provided FY20 and After]]</f>
        <v>328.27929999999998</v>
      </c>
      <c r="CQ397" s="60">
        <v>0</v>
      </c>
      <c r="CR397" s="60">
        <v>0</v>
      </c>
      <c r="CS397" s="60">
        <v>0</v>
      </c>
      <c r="CT397" s="60">
        <f>Table2[[#This Row],[Recapture Cancellation Reduction Amount Through FY20]]+Table2[[#This Row],[Recapture Cancellation Reduction Amount FY20 and After]]</f>
        <v>0</v>
      </c>
      <c r="CU397" s="60">
        <v>0</v>
      </c>
      <c r="CV397" s="60">
        <v>0</v>
      </c>
      <c r="CW397" s="60">
        <v>0</v>
      </c>
      <c r="CX397" s="60">
        <f>Table2[[#This Row],[Penalty Paid Through FY20]]+Table2[[#This Row],[Penalty Paid FY20 and After]]</f>
        <v>0</v>
      </c>
      <c r="CY397" s="60">
        <v>41.336799999999997</v>
      </c>
      <c r="CZ397" s="60">
        <v>219.42339999999999</v>
      </c>
      <c r="DA397" s="60">
        <v>108.85590000000001</v>
      </c>
      <c r="DB397" s="60">
        <f>Table2[[#This Row],[TOTAL Assistance Net of Recapture Penalties Through FY20]]+Table2[[#This Row],[TOTAL Assistance Net of Recapture Penalties FY20 and After]]</f>
        <v>328.27929999999998</v>
      </c>
      <c r="DC397" s="60">
        <v>154.0992</v>
      </c>
      <c r="DD397" s="60">
        <v>1784.1591000000001</v>
      </c>
      <c r="DE397" s="60">
        <v>405.803</v>
      </c>
      <c r="DF397" s="60">
        <f>Table2[[#This Row],[Company Direct Tax Revenue Before Assistance Through FY20]]+Table2[[#This Row],[Company Direct Tax Revenue Before Assistance FY20 and After]]</f>
        <v>2189.9621000000002</v>
      </c>
      <c r="DG397" s="60">
        <v>60.484999999999999</v>
      </c>
      <c r="DH397" s="60">
        <v>1099.0974000000001</v>
      </c>
      <c r="DI397" s="60">
        <v>159.2807</v>
      </c>
      <c r="DJ397" s="60">
        <f>Table2[[#This Row],[Indirect and Induced Tax Revenues FY20 and After]]+Table2[[#This Row],[Indirect and Induced Tax Revenues Through FY20]]</f>
        <v>1258.3781000000001</v>
      </c>
      <c r="DK397" s="60">
        <v>214.58420000000001</v>
      </c>
      <c r="DL397" s="60">
        <v>2883.2565</v>
      </c>
      <c r="DM397" s="60">
        <v>565.08370000000002</v>
      </c>
      <c r="DN397" s="60">
        <f>Table2[[#This Row],[TOTAL Tax Revenues Before Assistance FY20 and After]]+Table2[[#This Row],[TOTAL Tax Revenues Before Assistance Through FY20]]</f>
        <v>3448.3402000000001</v>
      </c>
      <c r="DO397" s="60">
        <v>173.2474</v>
      </c>
      <c r="DP397" s="60">
        <v>2663.8330999999998</v>
      </c>
      <c r="DQ397" s="60">
        <v>456.2278</v>
      </c>
      <c r="DR397" s="60">
        <f>Table2[[#This Row],[TOTAL Tax Revenues Net of Assistance Recapture and Penalty Through FY20]]+Table2[[#This Row],[TOTAL Tax Revenues Net of Assistance Recapture and Penalty FY20 and After]]</f>
        <v>3120.0608999999999</v>
      </c>
      <c r="DS397" s="60">
        <v>0</v>
      </c>
      <c r="DT397" s="60">
        <v>0</v>
      </c>
      <c r="DU397" s="60">
        <v>0</v>
      </c>
      <c r="DV397" s="60">
        <v>0</v>
      </c>
      <c r="DW397" s="74">
        <v>0</v>
      </c>
      <c r="DX397" s="74">
        <v>0</v>
      </c>
      <c r="DY397" s="74">
        <v>0</v>
      </c>
      <c r="DZ397" s="74">
        <v>9</v>
      </c>
      <c r="EA397" s="74">
        <v>0</v>
      </c>
      <c r="EB397" s="74">
        <v>0</v>
      </c>
      <c r="EC397" s="74">
        <v>0</v>
      </c>
      <c r="ED397" s="74">
        <v>9</v>
      </c>
      <c r="EE397" s="74">
        <v>0</v>
      </c>
      <c r="EF397" s="74">
        <v>0</v>
      </c>
      <c r="EG397" s="74">
        <v>0</v>
      </c>
      <c r="EH397" s="74">
        <v>100</v>
      </c>
      <c r="EI397" s="8">
        <f>Table2[[#This Row],[Total Industrial Employees FY20]]+Table2[[#This Row],[Total Restaurant Employees FY20]]+Table2[[#This Row],[Total Retail Employees FY20]]+Table2[[#This Row],[Total Other Employees FY20]]</f>
        <v>9</v>
      </c>
      <c r="EJ397" s="8">
        <f>Table2[[#This Row],[Number of Industrial Employees Earning More than Living Wage FY20]]+Table2[[#This Row],[Number of Restaurant Employees Earning More than Living Wage FY20]]+Table2[[#This Row],[Number of Retail Employees Earning More than Living Wage FY20]]+Table2[[#This Row],[Number of Other Employees Earning More than Living Wage FY20]]</f>
        <v>9</v>
      </c>
      <c r="EK397" s="72">
        <f>Table2[[#This Row],[Total Employees Earning More than Living Wage FY20]]/Table2[[#This Row],[Total Jobs FY20]]</f>
        <v>1</v>
      </c>
    </row>
    <row r="398" spans="1:141" x14ac:dyDescent="0.25">
      <c r="A398" s="9">
        <v>92275</v>
      </c>
      <c r="B398" s="11" t="s">
        <v>182</v>
      </c>
      <c r="C398" s="11" t="s">
        <v>636</v>
      </c>
      <c r="D398" s="11" t="s">
        <v>1045</v>
      </c>
      <c r="E398" s="15">
        <v>22</v>
      </c>
      <c r="F398" s="7">
        <v>814</v>
      </c>
      <c r="G398" s="7">
        <v>1</v>
      </c>
      <c r="H398" s="7">
        <v>479100</v>
      </c>
      <c r="I398" s="7">
        <v>450666</v>
      </c>
      <c r="J398" s="7">
        <v>339992</v>
      </c>
      <c r="K398" s="11" t="s">
        <v>1048</v>
      </c>
      <c r="L398" s="11" t="s">
        <v>1104</v>
      </c>
      <c r="M398" s="11" t="s">
        <v>1105</v>
      </c>
      <c r="N398" s="18">
        <v>1400000</v>
      </c>
      <c r="O398" s="11" t="s">
        <v>1665</v>
      </c>
      <c r="P398" s="8">
        <v>0</v>
      </c>
      <c r="Q398" s="8">
        <v>0</v>
      </c>
      <c r="R398" s="8">
        <v>339</v>
      </c>
      <c r="S398" s="8">
        <v>0</v>
      </c>
      <c r="T398" s="8">
        <v>0</v>
      </c>
      <c r="U398" s="8">
        <v>339</v>
      </c>
      <c r="V398" s="8">
        <v>339</v>
      </c>
      <c r="W398" s="8">
        <v>0</v>
      </c>
      <c r="X398" s="8">
        <v>0</v>
      </c>
      <c r="Y398" s="8">
        <v>616</v>
      </c>
      <c r="Z398" s="8">
        <v>89</v>
      </c>
      <c r="AA398" s="19">
        <v>16</v>
      </c>
      <c r="AB398" s="8">
        <v>0</v>
      </c>
      <c r="AC398" s="8">
        <v>4</v>
      </c>
      <c r="AD398" s="8">
        <v>63</v>
      </c>
      <c r="AE398" s="8">
        <v>16</v>
      </c>
      <c r="AF398" s="8">
        <v>77.581120943952797</v>
      </c>
      <c r="AG398" s="8" t="s">
        <v>1686</v>
      </c>
      <c r="AH398" s="8" t="s">
        <v>1687</v>
      </c>
      <c r="AI398" s="60">
        <v>662.04909999999995</v>
      </c>
      <c r="AJ398" s="60">
        <v>5225.7573000000002</v>
      </c>
      <c r="AK398" s="60">
        <v>721.33079999999995</v>
      </c>
      <c r="AL398" s="60">
        <f>Table2[[#This Row],[Company Direct Land Through FY20]]+Table2[[#This Row],[Company Direct Land FY20 and After]]</f>
        <v>5947.0880999999999</v>
      </c>
      <c r="AM398" s="60">
        <v>1779.7896000000001</v>
      </c>
      <c r="AN398" s="60">
        <v>8323.2798000000003</v>
      </c>
      <c r="AO398" s="60">
        <v>1939.1569</v>
      </c>
      <c r="AP398" s="60">
        <f>Table2[[#This Row],[Company Direct Building Through FY20]]+Table2[[#This Row],[Company Direct Building FY20 and After]]</f>
        <v>10262.4367</v>
      </c>
      <c r="AQ398" s="60">
        <v>0</v>
      </c>
      <c r="AR398" s="60">
        <v>0</v>
      </c>
      <c r="AS398" s="60">
        <v>0</v>
      </c>
      <c r="AT398" s="60">
        <f>Table2[[#This Row],[Mortgage Recording Tax Through FY20]]+Table2[[#This Row],[Mortgage Recording Tax FY20 and After]]</f>
        <v>0</v>
      </c>
      <c r="AU398" s="60">
        <v>1030.6693</v>
      </c>
      <c r="AV398" s="60">
        <v>6273.7681000000002</v>
      </c>
      <c r="AW398" s="60">
        <v>1122.9583</v>
      </c>
      <c r="AX398" s="60">
        <f>Table2[[#This Row],[Pilot Savings Through FY20]]+Table2[[#This Row],[Pilot Savings FY20 and After]]</f>
        <v>7396.7264000000005</v>
      </c>
      <c r="AY398" s="60">
        <v>0</v>
      </c>
      <c r="AZ398" s="60">
        <v>0</v>
      </c>
      <c r="BA398" s="60">
        <v>0</v>
      </c>
      <c r="BB398" s="60">
        <f>Table2[[#This Row],[Mortgage Recording Tax Exemption Through FY20]]+Table2[[#This Row],[Indirect and Induced Land FY20]]</f>
        <v>370.90519999999998</v>
      </c>
      <c r="BC398" s="60">
        <v>370.90519999999998</v>
      </c>
      <c r="BD398" s="60">
        <v>3986.8883999999998</v>
      </c>
      <c r="BE398" s="60">
        <v>404.11709999999999</v>
      </c>
      <c r="BF398" s="60">
        <f>Table2[[#This Row],[Indirect and Induced Land Through FY20]]+Table2[[#This Row],[Indirect and Induced Land FY20 and After]]</f>
        <v>4391.0055000000002</v>
      </c>
      <c r="BG398" s="60">
        <v>1315.0274999999999</v>
      </c>
      <c r="BH398" s="60">
        <v>14135.331399999999</v>
      </c>
      <c r="BI398" s="60">
        <v>1432.7789</v>
      </c>
      <c r="BJ398" s="60">
        <f>Table2[[#This Row],[Indirect and Induced Building Through FY20]]+Table2[[#This Row],[Indirect and Induced Building FY20 and After]]</f>
        <v>15568.110299999998</v>
      </c>
      <c r="BK398" s="60">
        <v>3097.1021000000001</v>
      </c>
      <c r="BL398" s="60">
        <v>25397.488799999999</v>
      </c>
      <c r="BM398" s="60">
        <v>3374.4254000000001</v>
      </c>
      <c r="BN398" s="60">
        <f>Table2[[#This Row],[TOTAL Real Property Related Taxes Through FY20]]+Table2[[#This Row],[TOTAL Real Property Related Taxes FY20 and After]]</f>
        <v>28771.914199999999</v>
      </c>
      <c r="BO398" s="60">
        <v>3720.1781000000001</v>
      </c>
      <c r="BP398" s="60">
        <v>43068.243799999997</v>
      </c>
      <c r="BQ398" s="60">
        <v>4053.2932000000001</v>
      </c>
      <c r="BR398" s="60">
        <f>Table2[[#This Row],[Company Direct Through FY20]]+Table2[[#This Row],[Company Direct FY20 and After]]</f>
        <v>47121.536999999997</v>
      </c>
      <c r="BS398" s="60">
        <v>0</v>
      </c>
      <c r="BT398" s="60">
        <v>33.244300000000003</v>
      </c>
      <c r="BU398" s="60">
        <v>0</v>
      </c>
      <c r="BV398" s="60">
        <f>Table2[[#This Row],[Sales Tax Exemption Through FY20]]+Table2[[#This Row],[Sales Tax Exemption FY20 and After]]</f>
        <v>33.244300000000003</v>
      </c>
      <c r="BW398" s="60">
        <v>0</v>
      </c>
      <c r="BX398" s="60">
        <v>36.444400000000002</v>
      </c>
      <c r="BY398" s="60">
        <v>0</v>
      </c>
      <c r="BZ398" s="60">
        <f>Table2[[#This Row],[Energy Tax Savings Through FY20]]+Table2[[#This Row],[Energy Tax Savings FY20 and After]]</f>
        <v>36.444400000000002</v>
      </c>
      <c r="CA398" s="60">
        <v>0</v>
      </c>
      <c r="CB398" s="60">
        <v>0</v>
      </c>
      <c r="CC398" s="60">
        <v>0</v>
      </c>
      <c r="CD398" s="60">
        <f>Table2[[#This Row],[Tax Exempt Bond Savings Through FY20]]+Table2[[#This Row],[Tax Exempt Bond Savings FY20 and After]]</f>
        <v>0</v>
      </c>
      <c r="CE398" s="60">
        <v>1678.9344000000001</v>
      </c>
      <c r="CF398" s="60">
        <v>23458.0154</v>
      </c>
      <c r="CG398" s="60">
        <v>1829.2709</v>
      </c>
      <c r="CH398" s="60">
        <f>Table2[[#This Row],[Indirect and Induced Through FY20]]+Table2[[#This Row],[Indirect and Induced FY20 and After]]</f>
        <v>25287.2863</v>
      </c>
      <c r="CI398" s="60">
        <v>5399.1125000000002</v>
      </c>
      <c r="CJ398" s="60">
        <v>66456.570500000002</v>
      </c>
      <c r="CK398" s="60">
        <v>5882.5640999999996</v>
      </c>
      <c r="CL398" s="60">
        <f>Table2[[#This Row],[TOTAL Income Consumption Use Taxes Through FY20]]+Table2[[#This Row],[TOTAL Income Consumption Use Taxes FY20 and After]]</f>
        <v>72339.134600000005</v>
      </c>
      <c r="CM398" s="60">
        <v>1030.6693</v>
      </c>
      <c r="CN398" s="60">
        <v>6343.4567999999999</v>
      </c>
      <c r="CO398" s="60">
        <v>1122.9583</v>
      </c>
      <c r="CP398" s="60">
        <f>Table2[[#This Row],[Assistance Provided Through FY20]]+Table2[[#This Row],[Assistance Provided FY20 and After]]</f>
        <v>7466.4151000000002</v>
      </c>
      <c r="CQ398" s="60">
        <v>0</v>
      </c>
      <c r="CR398" s="60">
        <v>0</v>
      </c>
      <c r="CS398" s="60">
        <v>0</v>
      </c>
      <c r="CT398" s="60">
        <f>Table2[[#This Row],[Recapture Cancellation Reduction Amount Through FY20]]+Table2[[#This Row],[Recapture Cancellation Reduction Amount FY20 and After]]</f>
        <v>0</v>
      </c>
      <c r="CU398" s="60">
        <v>0</v>
      </c>
      <c r="CV398" s="60">
        <v>0</v>
      </c>
      <c r="CW398" s="60">
        <v>0</v>
      </c>
      <c r="CX398" s="60">
        <f>Table2[[#This Row],[Penalty Paid Through FY20]]+Table2[[#This Row],[Penalty Paid FY20 and After]]</f>
        <v>0</v>
      </c>
      <c r="CY398" s="60">
        <v>1030.6693</v>
      </c>
      <c r="CZ398" s="60">
        <v>6343.4567999999999</v>
      </c>
      <c r="DA398" s="60">
        <v>1122.9583</v>
      </c>
      <c r="DB398" s="60">
        <f>Table2[[#This Row],[TOTAL Assistance Net of Recapture Penalties Through FY20]]+Table2[[#This Row],[TOTAL Assistance Net of Recapture Penalties FY20 and After]]</f>
        <v>7466.4151000000002</v>
      </c>
      <c r="DC398" s="60">
        <v>6162.0168000000003</v>
      </c>
      <c r="DD398" s="60">
        <v>56617.280899999998</v>
      </c>
      <c r="DE398" s="60">
        <v>6713.7808999999997</v>
      </c>
      <c r="DF398" s="60">
        <f>Table2[[#This Row],[Company Direct Tax Revenue Before Assistance Through FY20]]+Table2[[#This Row],[Company Direct Tax Revenue Before Assistance FY20 and After]]</f>
        <v>63331.061799999996</v>
      </c>
      <c r="DG398" s="60">
        <v>3364.8670999999999</v>
      </c>
      <c r="DH398" s="60">
        <v>41580.235200000003</v>
      </c>
      <c r="DI398" s="60">
        <v>3666.1669000000002</v>
      </c>
      <c r="DJ398" s="60">
        <f>Table2[[#This Row],[Indirect and Induced Tax Revenues FY20 and After]]+Table2[[#This Row],[Indirect and Induced Tax Revenues Through FY20]]</f>
        <v>45246.402100000007</v>
      </c>
      <c r="DK398" s="60">
        <v>9526.8839000000007</v>
      </c>
      <c r="DL398" s="60">
        <v>98197.516099999993</v>
      </c>
      <c r="DM398" s="60">
        <v>10379.9478</v>
      </c>
      <c r="DN398" s="60">
        <f>Table2[[#This Row],[TOTAL Tax Revenues Before Assistance FY20 and After]]+Table2[[#This Row],[TOTAL Tax Revenues Before Assistance Through FY20]]</f>
        <v>108577.46389999999</v>
      </c>
      <c r="DO398" s="60">
        <v>8496.2145999999993</v>
      </c>
      <c r="DP398" s="60">
        <v>91854.059299999994</v>
      </c>
      <c r="DQ398" s="60">
        <v>9256.9894999999997</v>
      </c>
      <c r="DR398" s="60">
        <f>Table2[[#This Row],[TOTAL Tax Revenues Net of Assistance Recapture and Penalty Through FY20]]+Table2[[#This Row],[TOTAL Tax Revenues Net of Assistance Recapture and Penalty FY20 and After]]</f>
        <v>101111.04879999999</v>
      </c>
      <c r="DS398" s="60">
        <v>0</v>
      </c>
      <c r="DT398" s="60">
        <v>0</v>
      </c>
      <c r="DU398" s="60">
        <v>0</v>
      </c>
      <c r="DV398" s="60">
        <v>0</v>
      </c>
      <c r="DW398" s="74">
        <v>339</v>
      </c>
      <c r="DX398" s="74">
        <v>0</v>
      </c>
      <c r="DY398" s="74">
        <v>0</v>
      </c>
      <c r="DZ398" s="74">
        <v>0</v>
      </c>
      <c r="EA398" s="74">
        <v>339</v>
      </c>
      <c r="EB398" s="74">
        <v>0</v>
      </c>
      <c r="EC398" s="74">
        <v>0</v>
      </c>
      <c r="ED398" s="74">
        <v>0</v>
      </c>
      <c r="EE398" s="74">
        <v>100</v>
      </c>
      <c r="EF398" s="74">
        <v>0</v>
      </c>
      <c r="EG398" s="74">
        <v>0</v>
      </c>
      <c r="EH398" s="74">
        <v>0</v>
      </c>
      <c r="EI398" s="8">
        <f>Table2[[#This Row],[Total Industrial Employees FY20]]+Table2[[#This Row],[Total Restaurant Employees FY20]]+Table2[[#This Row],[Total Retail Employees FY20]]+Table2[[#This Row],[Total Other Employees FY20]]</f>
        <v>339</v>
      </c>
      <c r="EJ398" s="8">
        <f>Table2[[#This Row],[Number of Industrial Employees Earning More than Living Wage FY20]]+Table2[[#This Row],[Number of Restaurant Employees Earning More than Living Wage FY20]]+Table2[[#This Row],[Number of Retail Employees Earning More than Living Wage FY20]]+Table2[[#This Row],[Number of Other Employees Earning More than Living Wage FY20]]</f>
        <v>339</v>
      </c>
      <c r="EK398" s="72">
        <f>Table2[[#This Row],[Total Employees Earning More than Living Wage FY20]]/Table2[[#This Row],[Total Jobs FY20]]</f>
        <v>1</v>
      </c>
    </row>
    <row r="399" spans="1:141" x14ac:dyDescent="0.25">
      <c r="A399" s="9">
        <v>94037</v>
      </c>
      <c r="B399" s="11" t="s">
        <v>435</v>
      </c>
      <c r="C399" s="11" t="s">
        <v>888</v>
      </c>
      <c r="D399" s="11" t="s">
        <v>1046</v>
      </c>
      <c r="E399" s="15">
        <v>45</v>
      </c>
      <c r="F399" s="7">
        <v>1220</v>
      </c>
      <c r="G399" s="7">
        <v>5</v>
      </c>
      <c r="H399" s="7">
        <v>9819</v>
      </c>
      <c r="I399" s="7">
        <v>67227</v>
      </c>
      <c r="J399" s="7">
        <v>611110</v>
      </c>
      <c r="K399" s="11" t="s">
        <v>1097</v>
      </c>
      <c r="L399" s="11" t="s">
        <v>1427</v>
      </c>
      <c r="M399" s="11" t="s">
        <v>1428</v>
      </c>
      <c r="N399" s="18">
        <v>28900000</v>
      </c>
      <c r="O399" s="11" t="s">
        <v>1671</v>
      </c>
      <c r="P399" s="8">
        <v>12</v>
      </c>
      <c r="Q399" s="8">
        <v>0</v>
      </c>
      <c r="R399" s="8">
        <v>162</v>
      </c>
      <c r="S399" s="8">
        <v>0</v>
      </c>
      <c r="T399" s="8">
        <v>2</v>
      </c>
      <c r="U399" s="8">
        <v>176</v>
      </c>
      <c r="V399" s="8">
        <v>170</v>
      </c>
      <c r="W399" s="8">
        <v>0</v>
      </c>
      <c r="X399" s="8">
        <v>0</v>
      </c>
      <c r="Y399" s="8">
        <v>42</v>
      </c>
      <c r="Z399" s="8">
        <v>21</v>
      </c>
      <c r="AA399" s="19">
        <v>0</v>
      </c>
      <c r="AB399" s="8">
        <v>0</v>
      </c>
      <c r="AC399" s="8">
        <v>0</v>
      </c>
      <c r="AD399" s="8">
        <v>0</v>
      </c>
      <c r="AE399" s="8">
        <v>0</v>
      </c>
      <c r="AF399" s="8">
        <v>73.86363636363636</v>
      </c>
      <c r="AG399" s="8" t="s">
        <v>1686</v>
      </c>
      <c r="AH399" s="8" t="s">
        <v>1687</v>
      </c>
      <c r="AI399" s="60">
        <v>0</v>
      </c>
      <c r="AJ399" s="60">
        <v>0</v>
      </c>
      <c r="AK399" s="60">
        <v>0</v>
      </c>
      <c r="AL399" s="60">
        <f>Table2[[#This Row],[Company Direct Land Through FY20]]+Table2[[#This Row],[Company Direct Land FY20 and After]]</f>
        <v>0</v>
      </c>
      <c r="AM399" s="60">
        <v>0</v>
      </c>
      <c r="AN399" s="60">
        <v>0</v>
      </c>
      <c r="AO399" s="60">
        <v>0</v>
      </c>
      <c r="AP399" s="60">
        <f>Table2[[#This Row],[Company Direct Building Through FY20]]+Table2[[#This Row],[Company Direct Building FY20 and After]]</f>
        <v>0</v>
      </c>
      <c r="AQ399" s="60">
        <v>0</v>
      </c>
      <c r="AR399" s="60">
        <v>473.38200000000001</v>
      </c>
      <c r="AS399" s="60">
        <v>0</v>
      </c>
      <c r="AT399" s="60">
        <f>Table2[[#This Row],[Mortgage Recording Tax Through FY20]]+Table2[[#This Row],[Mortgage Recording Tax FY20 and After]]</f>
        <v>473.38200000000001</v>
      </c>
      <c r="AU399" s="60">
        <v>0</v>
      </c>
      <c r="AV399" s="60">
        <v>0</v>
      </c>
      <c r="AW399" s="60">
        <v>0</v>
      </c>
      <c r="AX399" s="60">
        <f>Table2[[#This Row],[Pilot Savings Through FY20]]+Table2[[#This Row],[Pilot Savings FY20 and After]]</f>
        <v>0</v>
      </c>
      <c r="AY399" s="60">
        <v>0</v>
      </c>
      <c r="AZ399" s="60">
        <v>473.38200000000001</v>
      </c>
      <c r="BA399" s="60">
        <v>0</v>
      </c>
      <c r="BB399" s="60">
        <f>Table2[[#This Row],[Mortgage Recording Tax Exemption Through FY20]]+Table2[[#This Row],[Indirect and Induced Land FY20]]</f>
        <v>541.51599999999996</v>
      </c>
      <c r="BC399" s="60">
        <v>68.134</v>
      </c>
      <c r="BD399" s="60">
        <v>379.44380000000001</v>
      </c>
      <c r="BE399" s="60">
        <v>910.63589999999999</v>
      </c>
      <c r="BF399" s="60">
        <f>Table2[[#This Row],[Indirect and Induced Land Through FY20]]+Table2[[#This Row],[Indirect and Induced Land FY20 and After]]</f>
        <v>1290.0797</v>
      </c>
      <c r="BG399" s="60">
        <v>241.56620000000001</v>
      </c>
      <c r="BH399" s="60">
        <v>1345.3010999999999</v>
      </c>
      <c r="BI399" s="60">
        <v>3228.6196</v>
      </c>
      <c r="BJ399" s="60">
        <f>Table2[[#This Row],[Indirect and Induced Building Through FY20]]+Table2[[#This Row],[Indirect and Induced Building FY20 and After]]</f>
        <v>4573.9206999999997</v>
      </c>
      <c r="BK399" s="60">
        <v>309.7002</v>
      </c>
      <c r="BL399" s="60">
        <v>1724.7448999999999</v>
      </c>
      <c r="BM399" s="60">
        <v>4139.2555000000002</v>
      </c>
      <c r="BN399" s="60">
        <f>Table2[[#This Row],[TOTAL Real Property Related Taxes Through FY20]]+Table2[[#This Row],[TOTAL Real Property Related Taxes FY20 and After]]</f>
        <v>5864.0003999999999</v>
      </c>
      <c r="BO399" s="60">
        <v>285.92520000000002</v>
      </c>
      <c r="BP399" s="60">
        <v>1624.7164</v>
      </c>
      <c r="BQ399" s="60">
        <v>3821.4942999999998</v>
      </c>
      <c r="BR399" s="60">
        <f>Table2[[#This Row],[Company Direct Through FY20]]+Table2[[#This Row],[Company Direct FY20 and After]]</f>
        <v>5446.2106999999996</v>
      </c>
      <c r="BS399" s="60">
        <v>0</v>
      </c>
      <c r="BT399" s="60">
        <v>0</v>
      </c>
      <c r="BU399" s="60">
        <v>0</v>
      </c>
      <c r="BV399" s="60">
        <f>Table2[[#This Row],[Sales Tax Exemption Through FY20]]+Table2[[#This Row],[Sales Tax Exemption FY20 and After]]</f>
        <v>0</v>
      </c>
      <c r="BW399" s="60">
        <v>0</v>
      </c>
      <c r="BX399" s="60">
        <v>0</v>
      </c>
      <c r="BY399" s="60">
        <v>0</v>
      </c>
      <c r="BZ399" s="60">
        <f>Table2[[#This Row],[Energy Tax Savings Through FY20]]+Table2[[#This Row],[Energy Tax Savings FY20 and After]]</f>
        <v>0</v>
      </c>
      <c r="CA399" s="60">
        <v>16.112100000000002</v>
      </c>
      <c r="CB399" s="60">
        <v>87.242199999999997</v>
      </c>
      <c r="CC399" s="60">
        <v>148.5607</v>
      </c>
      <c r="CD399" s="60">
        <f>Table2[[#This Row],[Tax Exempt Bond Savings Through FY20]]+Table2[[#This Row],[Tax Exempt Bond Savings FY20 and After]]</f>
        <v>235.80289999999999</v>
      </c>
      <c r="CE399" s="60">
        <v>276.12990000000002</v>
      </c>
      <c r="CF399" s="60">
        <v>1706.5906</v>
      </c>
      <c r="CG399" s="60">
        <v>3690.5761000000002</v>
      </c>
      <c r="CH399" s="60">
        <f>Table2[[#This Row],[Indirect and Induced Through FY20]]+Table2[[#This Row],[Indirect and Induced FY20 and After]]</f>
        <v>5397.1666999999998</v>
      </c>
      <c r="CI399" s="60">
        <v>545.94299999999998</v>
      </c>
      <c r="CJ399" s="60">
        <v>3244.0648000000001</v>
      </c>
      <c r="CK399" s="60">
        <v>7363.5096999999996</v>
      </c>
      <c r="CL399" s="60">
        <f>Table2[[#This Row],[TOTAL Income Consumption Use Taxes Through FY20]]+Table2[[#This Row],[TOTAL Income Consumption Use Taxes FY20 and After]]</f>
        <v>10607.574499999999</v>
      </c>
      <c r="CM399" s="60">
        <v>16.112100000000002</v>
      </c>
      <c r="CN399" s="60">
        <v>560.62419999999997</v>
      </c>
      <c r="CO399" s="60">
        <v>148.5607</v>
      </c>
      <c r="CP399" s="60">
        <f>Table2[[#This Row],[Assistance Provided Through FY20]]+Table2[[#This Row],[Assistance Provided FY20 and After]]</f>
        <v>709.18489999999997</v>
      </c>
      <c r="CQ399" s="60">
        <v>0</v>
      </c>
      <c r="CR399" s="60">
        <v>0</v>
      </c>
      <c r="CS399" s="60">
        <v>0</v>
      </c>
      <c r="CT399" s="60">
        <f>Table2[[#This Row],[Recapture Cancellation Reduction Amount Through FY20]]+Table2[[#This Row],[Recapture Cancellation Reduction Amount FY20 and After]]</f>
        <v>0</v>
      </c>
      <c r="CU399" s="60">
        <v>0</v>
      </c>
      <c r="CV399" s="60">
        <v>0</v>
      </c>
      <c r="CW399" s="60">
        <v>0</v>
      </c>
      <c r="CX399" s="60">
        <f>Table2[[#This Row],[Penalty Paid Through FY20]]+Table2[[#This Row],[Penalty Paid FY20 and After]]</f>
        <v>0</v>
      </c>
      <c r="CY399" s="60">
        <v>16.112100000000002</v>
      </c>
      <c r="CZ399" s="60">
        <v>560.62419999999997</v>
      </c>
      <c r="DA399" s="60">
        <v>148.5607</v>
      </c>
      <c r="DB399" s="60">
        <f>Table2[[#This Row],[TOTAL Assistance Net of Recapture Penalties Through FY20]]+Table2[[#This Row],[TOTAL Assistance Net of Recapture Penalties FY20 and After]]</f>
        <v>709.18489999999997</v>
      </c>
      <c r="DC399" s="60">
        <v>285.92520000000002</v>
      </c>
      <c r="DD399" s="60">
        <v>2098.0983999999999</v>
      </c>
      <c r="DE399" s="60">
        <v>3821.4942999999998</v>
      </c>
      <c r="DF399" s="60">
        <f>Table2[[#This Row],[Company Direct Tax Revenue Before Assistance Through FY20]]+Table2[[#This Row],[Company Direct Tax Revenue Before Assistance FY20 and After]]</f>
        <v>5919.5926999999992</v>
      </c>
      <c r="DG399" s="60">
        <v>585.83010000000002</v>
      </c>
      <c r="DH399" s="60">
        <v>3431.3355000000001</v>
      </c>
      <c r="DI399" s="60">
        <v>7829.8316000000004</v>
      </c>
      <c r="DJ399" s="60">
        <f>Table2[[#This Row],[Indirect and Induced Tax Revenues FY20 and After]]+Table2[[#This Row],[Indirect and Induced Tax Revenues Through FY20]]</f>
        <v>11261.167100000001</v>
      </c>
      <c r="DK399" s="60">
        <v>871.75530000000003</v>
      </c>
      <c r="DL399" s="60">
        <v>5529.4339</v>
      </c>
      <c r="DM399" s="60">
        <v>11651.3259</v>
      </c>
      <c r="DN399" s="60">
        <f>Table2[[#This Row],[TOTAL Tax Revenues Before Assistance FY20 and After]]+Table2[[#This Row],[TOTAL Tax Revenues Before Assistance Through FY20]]</f>
        <v>17180.7598</v>
      </c>
      <c r="DO399" s="60">
        <v>855.64319999999998</v>
      </c>
      <c r="DP399" s="60">
        <v>4968.8096999999998</v>
      </c>
      <c r="DQ399" s="60">
        <v>11502.7652</v>
      </c>
      <c r="DR399" s="60">
        <f>Table2[[#This Row],[TOTAL Tax Revenues Net of Assistance Recapture and Penalty Through FY20]]+Table2[[#This Row],[TOTAL Tax Revenues Net of Assistance Recapture and Penalty FY20 and After]]</f>
        <v>16471.5749</v>
      </c>
      <c r="DS399" s="60">
        <v>0</v>
      </c>
      <c r="DT399" s="60">
        <v>0</v>
      </c>
      <c r="DU399" s="60">
        <v>0</v>
      </c>
      <c r="DV399" s="60">
        <v>0</v>
      </c>
      <c r="DW399" s="74">
        <v>0</v>
      </c>
      <c r="DX399" s="74">
        <v>0</v>
      </c>
      <c r="DY399" s="74">
        <v>0</v>
      </c>
      <c r="DZ399" s="74">
        <v>0</v>
      </c>
      <c r="EA399" s="74">
        <v>0</v>
      </c>
      <c r="EB399" s="74">
        <v>0</v>
      </c>
      <c r="EC399" s="74">
        <v>0</v>
      </c>
      <c r="ED399" s="74">
        <v>0</v>
      </c>
      <c r="EE399" s="74">
        <v>0</v>
      </c>
      <c r="EF399" s="74">
        <v>0</v>
      </c>
      <c r="EG399" s="74">
        <v>0</v>
      </c>
      <c r="EH399" s="74">
        <v>0</v>
      </c>
      <c r="EI399" s="8">
        <f>Table2[[#This Row],[Total Industrial Employees FY20]]+Table2[[#This Row],[Total Restaurant Employees FY20]]+Table2[[#This Row],[Total Retail Employees FY20]]+Table2[[#This Row],[Total Other Employees FY20]]</f>
        <v>0</v>
      </c>
      <c r="EJ399" s="8">
        <f>Table2[[#This Row],[Number of Industrial Employees Earning More than Living Wage FY20]]+Table2[[#This Row],[Number of Restaurant Employees Earning More than Living Wage FY20]]+Table2[[#This Row],[Number of Retail Employees Earning More than Living Wage FY20]]+Table2[[#This Row],[Number of Other Employees Earning More than Living Wage FY20]]</f>
        <v>0</v>
      </c>
      <c r="EK399" s="72">
        <v>0</v>
      </c>
    </row>
    <row r="400" spans="1:141" x14ac:dyDescent="0.25">
      <c r="A400" s="9">
        <v>92934</v>
      </c>
      <c r="B400" s="11" t="s">
        <v>262</v>
      </c>
      <c r="C400" s="11" t="s">
        <v>716</v>
      </c>
      <c r="D400" s="11" t="s">
        <v>1045</v>
      </c>
      <c r="E400" s="15">
        <v>22</v>
      </c>
      <c r="F400" s="7">
        <v>1017</v>
      </c>
      <c r="G400" s="7">
        <v>65</v>
      </c>
      <c r="H400" s="7">
        <v>29581</v>
      </c>
      <c r="I400" s="7">
        <v>58136</v>
      </c>
      <c r="J400" s="7">
        <v>327310</v>
      </c>
      <c r="K400" s="11" t="s">
        <v>1056</v>
      </c>
      <c r="L400" s="11" t="s">
        <v>1203</v>
      </c>
      <c r="M400" s="11" t="s">
        <v>1126</v>
      </c>
      <c r="N400" s="18">
        <v>5900000</v>
      </c>
      <c r="O400" s="11" t="s">
        <v>1667</v>
      </c>
      <c r="P400" s="8">
        <v>0</v>
      </c>
      <c r="Q400" s="8">
        <v>0</v>
      </c>
      <c r="R400" s="8">
        <v>20</v>
      </c>
      <c r="S400" s="8">
        <v>0</v>
      </c>
      <c r="T400" s="8">
        <v>0</v>
      </c>
      <c r="U400" s="8">
        <v>20</v>
      </c>
      <c r="V400" s="8">
        <v>20</v>
      </c>
      <c r="W400" s="8">
        <v>0</v>
      </c>
      <c r="X400" s="8">
        <v>0</v>
      </c>
      <c r="Y400" s="8">
        <v>44</v>
      </c>
      <c r="Z400" s="8">
        <v>4</v>
      </c>
      <c r="AA400" s="19">
        <v>0</v>
      </c>
      <c r="AB400" s="8">
        <v>0</v>
      </c>
      <c r="AC400" s="8">
        <v>0</v>
      </c>
      <c r="AD400" s="8">
        <v>0</v>
      </c>
      <c r="AE400" s="8">
        <v>0</v>
      </c>
      <c r="AF400" s="8">
        <v>30</v>
      </c>
      <c r="AG400" s="8" t="s">
        <v>1686</v>
      </c>
      <c r="AH400" s="8" t="s">
        <v>1687</v>
      </c>
      <c r="AI400" s="60">
        <v>52.011000000000003</v>
      </c>
      <c r="AJ400" s="60">
        <v>432.45159999999998</v>
      </c>
      <c r="AK400" s="60">
        <v>136.965</v>
      </c>
      <c r="AL400" s="60">
        <f>Table2[[#This Row],[Company Direct Land Through FY20]]+Table2[[#This Row],[Company Direct Land FY20 and After]]</f>
        <v>569.41660000000002</v>
      </c>
      <c r="AM400" s="60">
        <v>210.90459999999999</v>
      </c>
      <c r="AN400" s="60">
        <v>1027.8499999999999</v>
      </c>
      <c r="AO400" s="60">
        <v>555.39350000000002</v>
      </c>
      <c r="AP400" s="60">
        <f>Table2[[#This Row],[Company Direct Building Through FY20]]+Table2[[#This Row],[Company Direct Building FY20 and After]]</f>
        <v>1583.2435</v>
      </c>
      <c r="AQ400" s="60">
        <v>0</v>
      </c>
      <c r="AR400" s="60">
        <v>104.96120000000001</v>
      </c>
      <c r="AS400" s="60">
        <v>0</v>
      </c>
      <c r="AT400" s="60">
        <f>Table2[[#This Row],[Mortgage Recording Tax Through FY20]]+Table2[[#This Row],[Mortgage Recording Tax FY20 and After]]</f>
        <v>104.96120000000001</v>
      </c>
      <c r="AU400" s="60">
        <v>196.3279</v>
      </c>
      <c r="AV400" s="60">
        <v>1004.741</v>
      </c>
      <c r="AW400" s="60">
        <v>517.0077</v>
      </c>
      <c r="AX400" s="60">
        <f>Table2[[#This Row],[Pilot Savings Through FY20]]+Table2[[#This Row],[Pilot Savings FY20 and After]]</f>
        <v>1521.7487000000001</v>
      </c>
      <c r="AY400" s="60">
        <v>0</v>
      </c>
      <c r="AZ400" s="60">
        <v>104.96120000000001</v>
      </c>
      <c r="BA400" s="60">
        <v>0</v>
      </c>
      <c r="BB400" s="60">
        <f>Table2[[#This Row],[Mortgage Recording Tax Exemption Through FY20]]+Table2[[#This Row],[Indirect and Induced Land FY20]]</f>
        <v>122.33750000000001</v>
      </c>
      <c r="BC400" s="60">
        <v>17.376300000000001</v>
      </c>
      <c r="BD400" s="60">
        <v>243.74520000000001</v>
      </c>
      <c r="BE400" s="60">
        <v>45.758600000000001</v>
      </c>
      <c r="BF400" s="60">
        <f>Table2[[#This Row],[Indirect and Induced Land Through FY20]]+Table2[[#This Row],[Indirect and Induced Land FY20 and After]]</f>
        <v>289.50380000000001</v>
      </c>
      <c r="BG400" s="60">
        <v>61.606900000000003</v>
      </c>
      <c r="BH400" s="60">
        <v>864.18709999999999</v>
      </c>
      <c r="BI400" s="60">
        <v>162.23490000000001</v>
      </c>
      <c r="BJ400" s="60">
        <f>Table2[[#This Row],[Indirect and Induced Building Through FY20]]+Table2[[#This Row],[Indirect and Induced Building FY20 and After]]</f>
        <v>1026.422</v>
      </c>
      <c r="BK400" s="60">
        <v>145.57089999999999</v>
      </c>
      <c r="BL400" s="60">
        <v>1563.4929</v>
      </c>
      <c r="BM400" s="60">
        <v>383.34429999999998</v>
      </c>
      <c r="BN400" s="60">
        <f>Table2[[#This Row],[TOTAL Real Property Related Taxes Through FY20]]+Table2[[#This Row],[TOTAL Real Property Related Taxes FY20 and After]]</f>
        <v>1946.8371999999999</v>
      </c>
      <c r="BO400" s="60">
        <v>207.11150000000001</v>
      </c>
      <c r="BP400" s="60">
        <v>3166.2863000000002</v>
      </c>
      <c r="BQ400" s="60">
        <v>545.40499999999997</v>
      </c>
      <c r="BR400" s="60">
        <f>Table2[[#This Row],[Company Direct Through FY20]]+Table2[[#This Row],[Company Direct FY20 and After]]</f>
        <v>3711.6913000000004</v>
      </c>
      <c r="BS400" s="60">
        <v>0</v>
      </c>
      <c r="BT400" s="60">
        <v>97.259299999999996</v>
      </c>
      <c r="BU400" s="60">
        <v>0</v>
      </c>
      <c r="BV400" s="60">
        <f>Table2[[#This Row],[Sales Tax Exemption Through FY20]]+Table2[[#This Row],[Sales Tax Exemption FY20 and After]]</f>
        <v>97.259299999999996</v>
      </c>
      <c r="BW400" s="60">
        <v>0</v>
      </c>
      <c r="BX400" s="60">
        <v>0</v>
      </c>
      <c r="BY400" s="60">
        <v>0</v>
      </c>
      <c r="BZ400" s="60">
        <f>Table2[[#This Row],[Energy Tax Savings Through FY20]]+Table2[[#This Row],[Energy Tax Savings FY20 and After]]</f>
        <v>0</v>
      </c>
      <c r="CA400" s="60">
        <v>0</v>
      </c>
      <c r="CB400" s="60">
        <v>6.2606000000000002</v>
      </c>
      <c r="CC400" s="60">
        <v>0</v>
      </c>
      <c r="CD400" s="60">
        <f>Table2[[#This Row],[Tax Exempt Bond Savings Through FY20]]+Table2[[#This Row],[Tax Exempt Bond Savings FY20 and After]]</f>
        <v>6.2606000000000002</v>
      </c>
      <c r="CE400" s="60">
        <v>78.6554</v>
      </c>
      <c r="CF400" s="60">
        <v>1379.5925999999999</v>
      </c>
      <c r="CG400" s="60">
        <v>207.1301</v>
      </c>
      <c r="CH400" s="60">
        <f>Table2[[#This Row],[Indirect and Induced Through FY20]]+Table2[[#This Row],[Indirect and Induced FY20 and After]]</f>
        <v>1586.7227</v>
      </c>
      <c r="CI400" s="60">
        <v>285.76690000000002</v>
      </c>
      <c r="CJ400" s="60">
        <v>4442.3590000000004</v>
      </c>
      <c r="CK400" s="60">
        <v>752.53510000000006</v>
      </c>
      <c r="CL400" s="60">
        <f>Table2[[#This Row],[TOTAL Income Consumption Use Taxes Through FY20]]+Table2[[#This Row],[TOTAL Income Consumption Use Taxes FY20 and After]]</f>
        <v>5194.8941000000004</v>
      </c>
      <c r="CM400" s="60">
        <v>196.3279</v>
      </c>
      <c r="CN400" s="60">
        <v>1213.2221</v>
      </c>
      <c r="CO400" s="60">
        <v>517.0077</v>
      </c>
      <c r="CP400" s="60">
        <f>Table2[[#This Row],[Assistance Provided Through FY20]]+Table2[[#This Row],[Assistance Provided FY20 and After]]</f>
        <v>1730.2298000000001</v>
      </c>
      <c r="CQ400" s="60">
        <v>0</v>
      </c>
      <c r="CR400" s="60">
        <v>0</v>
      </c>
      <c r="CS400" s="60">
        <v>0</v>
      </c>
      <c r="CT400" s="60">
        <f>Table2[[#This Row],[Recapture Cancellation Reduction Amount Through FY20]]+Table2[[#This Row],[Recapture Cancellation Reduction Amount FY20 and After]]</f>
        <v>0</v>
      </c>
      <c r="CU400" s="60">
        <v>0</v>
      </c>
      <c r="CV400" s="60">
        <v>0</v>
      </c>
      <c r="CW400" s="60">
        <v>0</v>
      </c>
      <c r="CX400" s="60">
        <f>Table2[[#This Row],[Penalty Paid Through FY20]]+Table2[[#This Row],[Penalty Paid FY20 and After]]</f>
        <v>0</v>
      </c>
      <c r="CY400" s="60">
        <v>196.3279</v>
      </c>
      <c r="CZ400" s="60">
        <v>1213.2221</v>
      </c>
      <c r="DA400" s="60">
        <v>517.0077</v>
      </c>
      <c r="DB400" s="60">
        <f>Table2[[#This Row],[TOTAL Assistance Net of Recapture Penalties Through FY20]]+Table2[[#This Row],[TOTAL Assistance Net of Recapture Penalties FY20 and After]]</f>
        <v>1730.2298000000001</v>
      </c>
      <c r="DC400" s="60">
        <v>470.02710000000002</v>
      </c>
      <c r="DD400" s="60">
        <v>4731.5491000000002</v>
      </c>
      <c r="DE400" s="60">
        <v>1237.7635</v>
      </c>
      <c r="DF400" s="60">
        <f>Table2[[#This Row],[Company Direct Tax Revenue Before Assistance Through FY20]]+Table2[[#This Row],[Company Direct Tax Revenue Before Assistance FY20 and After]]</f>
        <v>5969.3126000000002</v>
      </c>
      <c r="DG400" s="60">
        <v>157.6386</v>
      </c>
      <c r="DH400" s="60">
        <v>2487.5248999999999</v>
      </c>
      <c r="DI400" s="60">
        <v>415.12360000000001</v>
      </c>
      <c r="DJ400" s="60">
        <f>Table2[[#This Row],[Indirect and Induced Tax Revenues FY20 and After]]+Table2[[#This Row],[Indirect and Induced Tax Revenues Through FY20]]</f>
        <v>2902.6484999999998</v>
      </c>
      <c r="DK400" s="60">
        <v>627.66570000000002</v>
      </c>
      <c r="DL400" s="60">
        <v>7219.0739999999996</v>
      </c>
      <c r="DM400" s="60">
        <v>1652.8870999999999</v>
      </c>
      <c r="DN400" s="60">
        <f>Table2[[#This Row],[TOTAL Tax Revenues Before Assistance FY20 and After]]+Table2[[#This Row],[TOTAL Tax Revenues Before Assistance Through FY20]]</f>
        <v>8871.9611000000004</v>
      </c>
      <c r="DO400" s="60">
        <v>431.33780000000002</v>
      </c>
      <c r="DP400" s="60">
        <v>6005.8518999999997</v>
      </c>
      <c r="DQ400" s="60">
        <v>1135.8794</v>
      </c>
      <c r="DR400" s="60">
        <f>Table2[[#This Row],[TOTAL Tax Revenues Net of Assistance Recapture and Penalty Through FY20]]+Table2[[#This Row],[TOTAL Tax Revenues Net of Assistance Recapture and Penalty FY20 and After]]</f>
        <v>7141.7312999999995</v>
      </c>
      <c r="DS400" s="60">
        <v>0</v>
      </c>
      <c r="DT400" s="60">
        <v>0</v>
      </c>
      <c r="DU400" s="60">
        <v>0</v>
      </c>
      <c r="DV400" s="60">
        <v>0</v>
      </c>
      <c r="DW400" s="74">
        <v>20</v>
      </c>
      <c r="DX400" s="74">
        <v>0</v>
      </c>
      <c r="DY400" s="74">
        <v>0</v>
      </c>
      <c r="DZ400" s="74">
        <v>0</v>
      </c>
      <c r="EA400" s="74">
        <v>20</v>
      </c>
      <c r="EB400" s="74">
        <v>0</v>
      </c>
      <c r="EC400" s="74">
        <v>0</v>
      </c>
      <c r="ED400" s="74">
        <v>0</v>
      </c>
      <c r="EE400" s="74">
        <v>100</v>
      </c>
      <c r="EF400" s="74">
        <v>0</v>
      </c>
      <c r="EG400" s="74">
        <v>0</v>
      </c>
      <c r="EH400" s="74">
        <v>0</v>
      </c>
      <c r="EI400" s="8">
        <f>Table2[[#This Row],[Total Industrial Employees FY20]]+Table2[[#This Row],[Total Restaurant Employees FY20]]+Table2[[#This Row],[Total Retail Employees FY20]]+Table2[[#This Row],[Total Other Employees FY20]]</f>
        <v>20</v>
      </c>
      <c r="EJ400" s="8">
        <f>Table2[[#This Row],[Number of Industrial Employees Earning More than Living Wage FY20]]+Table2[[#This Row],[Number of Restaurant Employees Earning More than Living Wage FY20]]+Table2[[#This Row],[Number of Retail Employees Earning More than Living Wage FY20]]+Table2[[#This Row],[Number of Other Employees Earning More than Living Wage FY20]]</f>
        <v>20</v>
      </c>
      <c r="EK400" s="72">
        <f>Table2[[#This Row],[Total Employees Earning More than Living Wage FY20]]/Table2[[#This Row],[Total Jobs FY20]]</f>
        <v>1</v>
      </c>
    </row>
    <row r="401" spans="1:141" x14ac:dyDescent="0.25">
      <c r="A401" s="9">
        <v>92930</v>
      </c>
      <c r="B401" s="11" t="s">
        <v>260</v>
      </c>
      <c r="C401" s="11" t="s">
        <v>714</v>
      </c>
      <c r="D401" s="11" t="s">
        <v>1043</v>
      </c>
      <c r="E401" s="15">
        <v>13</v>
      </c>
      <c r="F401" s="7">
        <v>3843</v>
      </c>
      <c r="G401" s="7">
        <v>45</v>
      </c>
      <c r="H401" s="7">
        <v>78919</v>
      </c>
      <c r="I401" s="7">
        <v>72882</v>
      </c>
      <c r="J401" s="7">
        <v>311812</v>
      </c>
      <c r="K401" s="11" t="s">
        <v>1048</v>
      </c>
      <c r="L401" s="11" t="s">
        <v>1201</v>
      </c>
      <c r="M401" s="11" t="s">
        <v>1161</v>
      </c>
      <c r="N401" s="18">
        <v>8000000</v>
      </c>
      <c r="O401" s="11" t="s">
        <v>1658</v>
      </c>
      <c r="P401" s="8">
        <v>10</v>
      </c>
      <c r="Q401" s="8">
        <v>0</v>
      </c>
      <c r="R401" s="8">
        <v>71</v>
      </c>
      <c r="S401" s="8">
        <v>0</v>
      </c>
      <c r="T401" s="8">
        <v>0</v>
      </c>
      <c r="U401" s="8">
        <v>81</v>
      </c>
      <c r="V401" s="8">
        <v>76</v>
      </c>
      <c r="W401" s="8">
        <v>0</v>
      </c>
      <c r="X401" s="8">
        <v>0</v>
      </c>
      <c r="Y401" s="8">
        <v>0</v>
      </c>
      <c r="Z401" s="8">
        <v>15</v>
      </c>
      <c r="AA401" s="19">
        <v>0</v>
      </c>
      <c r="AB401" s="8">
        <v>0</v>
      </c>
      <c r="AC401" s="8">
        <v>0</v>
      </c>
      <c r="AD401" s="8">
        <v>0</v>
      </c>
      <c r="AE401" s="8">
        <v>0</v>
      </c>
      <c r="AF401" s="8">
        <v>93.827160493827151</v>
      </c>
      <c r="AG401" s="8" t="s">
        <v>1686</v>
      </c>
      <c r="AH401" s="8" t="s">
        <v>1687</v>
      </c>
      <c r="AI401" s="60">
        <v>21.958500000000001</v>
      </c>
      <c r="AJ401" s="60">
        <v>397.423</v>
      </c>
      <c r="AK401" s="60">
        <v>57.825000000000003</v>
      </c>
      <c r="AL401" s="60">
        <f>Table2[[#This Row],[Company Direct Land Through FY20]]+Table2[[#This Row],[Company Direct Land FY20 and After]]</f>
        <v>455.24799999999999</v>
      </c>
      <c r="AM401" s="60">
        <v>44.071199999999997</v>
      </c>
      <c r="AN401" s="60">
        <v>1008.9554000000001</v>
      </c>
      <c r="AO401" s="60">
        <v>116.05670000000001</v>
      </c>
      <c r="AP401" s="60">
        <f>Table2[[#This Row],[Company Direct Building Through FY20]]+Table2[[#This Row],[Company Direct Building FY20 and After]]</f>
        <v>1125.0121000000001</v>
      </c>
      <c r="AQ401" s="60">
        <v>0</v>
      </c>
      <c r="AR401" s="60">
        <v>107.0245</v>
      </c>
      <c r="AS401" s="60">
        <v>0</v>
      </c>
      <c r="AT401" s="60">
        <f>Table2[[#This Row],[Mortgage Recording Tax Through FY20]]+Table2[[#This Row],[Mortgage Recording Tax FY20 and After]]</f>
        <v>107.0245</v>
      </c>
      <c r="AU401" s="60">
        <v>19.519400000000001</v>
      </c>
      <c r="AV401" s="60">
        <v>527.90840000000003</v>
      </c>
      <c r="AW401" s="60">
        <v>51.402299999999997</v>
      </c>
      <c r="AX401" s="60">
        <f>Table2[[#This Row],[Pilot Savings Through FY20]]+Table2[[#This Row],[Pilot Savings FY20 and After]]</f>
        <v>579.3107</v>
      </c>
      <c r="AY401" s="60">
        <v>0</v>
      </c>
      <c r="AZ401" s="60">
        <v>107.0245</v>
      </c>
      <c r="BA401" s="60">
        <v>0</v>
      </c>
      <c r="BB401" s="60">
        <f>Table2[[#This Row],[Mortgage Recording Tax Exemption Through FY20]]+Table2[[#This Row],[Indirect and Induced Land FY20]]</f>
        <v>156.49850000000001</v>
      </c>
      <c r="BC401" s="60">
        <v>49.473999999999997</v>
      </c>
      <c r="BD401" s="60">
        <v>501.50299999999999</v>
      </c>
      <c r="BE401" s="60">
        <v>130.2841</v>
      </c>
      <c r="BF401" s="60">
        <f>Table2[[#This Row],[Indirect and Induced Land Through FY20]]+Table2[[#This Row],[Indirect and Induced Land FY20 and After]]</f>
        <v>631.78710000000001</v>
      </c>
      <c r="BG401" s="60">
        <v>175.40770000000001</v>
      </c>
      <c r="BH401" s="60">
        <v>1778.0558000000001</v>
      </c>
      <c r="BI401" s="60">
        <v>461.91640000000001</v>
      </c>
      <c r="BJ401" s="60">
        <f>Table2[[#This Row],[Indirect and Induced Building Through FY20]]+Table2[[#This Row],[Indirect and Induced Building FY20 and After]]</f>
        <v>2239.9722000000002</v>
      </c>
      <c r="BK401" s="60">
        <v>271.392</v>
      </c>
      <c r="BL401" s="60">
        <v>3158.0288</v>
      </c>
      <c r="BM401" s="60">
        <v>714.67989999999998</v>
      </c>
      <c r="BN401" s="60">
        <f>Table2[[#This Row],[TOTAL Real Property Related Taxes Through FY20]]+Table2[[#This Row],[TOTAL Real Property Related Taxes FY20 and After]]</f>
        <v>3872.7087000000001</v>
      </c>
      <c r="BO401" s="60">
        <v>854.90800000000002</v>
      </c>
      <c r="BP401" s="60">
        <v>8534.4132000000009</v>
      </c>
      <c r="BQ401" s="60">
        <v>2251.3047000000001</v>
      </c>
      <c r="BR401" s="60">
        <f>Table2[[#This Row],[Company Direct Through FY20]]+Table2[[#This Row],[Company Direct FY20 and After]]</f>
        <v>10785.717900000001</v>
      </c>
      <c r="BS401" s="60">
        <v>0</v>
      </c>
      <c r="BT401" s="60">
        <v>303.78989999999999</v>
      </c>
      <c r="BU401" s="60">
        <v>0</v>
      </c>
      <c r="BV401" s="60">
        <f>Table2[[#This Row],[Sales Tax Exemption Through FY20]]+Table2[[#This Row],[Sales Tax Exemption FY20 and After]]</f>
        <v>303.78989999999999</v>
      </c>
      <c r="BW401" s="60">
        <v>0</v>
      </c>
      <c r="BX401" s="60">
        <v>0</v>
      </c>
      <c r="BY401" s="60">
        <v>0</v>
      </c>
      <c r="BZ401" s="60">
        <f>Table2[[#This Row],[Energy Tax Savings Through FY20]]+Table2[[#This Row],[Energy Tax Savings FY20 and After]]</f>
        <v>0</v>
      </c>
      <c r="CA401" s="60">
        <v>0</v>
      </c>
      <c r="CB401" s="60">
        <v>9.7726000000000006</v>
      </c>
      <c r="CC401" s="60">
        <v>0</v>
      </c>
      <c r="CD401" s="60">
        <f>Table2[[#This Row],[Tax Exempt Bond Savings Through FY20]]+Table2[[#This Row],[Tax Exempt Bond Savings FY20 and After]]</f>
        <v>9.7726000000000006</v>
      </c>
      <c r="CE401" s="60">
        <v>223.94820000000001</v>
      </c>
      <c r="CF401" s="60">
        <v>2762.172</v>
      </c>
      <c r="CG401" s="60">
        <v>589.74239999999998</v>
      </c>
      <c r="CH401" s="60">
        <f>Table2[[#This Row],[Indirect and Induced Through FY20]]+Table2[[#This Row],[Indirect and Induced FY20 and After]]</f>
        <v>3351.9144000000001</v>
      </c>
      <c r="CI401" s="60">
        <v>1078.8561999999999</v>
      </c>
      <c r="CJ401" s="60">
        <v>10983.0227</v>
      </c>
      <c r="CK401" s="60">
        <v>2841.0470999999998</v>
      </c>
      <c r="CL401" s="60">
        <f>Table2[[#This Row],[TOTAL Income Consumption Use Taxes Through FY20]]+Table2[[#This Row],[TOTAL Income Consumption Use Taxes FY20 and After]]</f>
        <v>13824.069799999999</v>
      </c>
      <c r="CM401" s="60">
        <v>19.519400000000001</v>
      </c>
      <c r="CN401" s="60">
        <v>948.49540000000002</v>
      </c>
      <c r="CO401" s="60">
        <v>51.402299999999997</v>
      </c>
      <c r="CP401" s="60">
        <f>Table2[[#This Row],[Assistance Provided Through FY20]]+Table2[[#This Row],[Assistance Provided FY20 and After]]</f>
        <v>999.89769999999999</v>
      </c>
      <c r="CQ401" s="60">
        <v>0</v>
      </c>
      <c r="CR401" s="60">
        <v>0</v>
      </c>
      <c r="CS401" s="60">
        <v>0</v>
      </c>
      <c r="CT401" s="60">
        <f>Table2[[#This Row],[Recapture Cancellation Reduction Amount Through FY20]]+Table2[[#This Row],[Recapture Cancellation Reduction Amount FY20 and After]]</f>
        <v>0</v>
      </c>
      <c r="CU401" s="60">
        <v>0</v>
      </c>
      <c r="CV401" s="60">
        <v>0</v>
      </c>
      <c r="CW401" s="60">
        <v>0</v>
      </c>
      <c r="CX401" s="60">
        <f>Table2[[#This Row],[Penalty Paid Through FY20]]+Table2[[#This Row],[Penalty Paid FY20 and After]]</f>
        <v>0</v>
      </c>
      <c r="CY401" s="60">
        <v>19.519400000000001</v>
      </c>
      <c r="CZ401" s="60">
        <v>948.49540000000002</v>
      </c>
      <c r="DA401" s="60">
        <v>51.402299999999997</v>
      </c>
      <c r="DB401" s="60">
        <f>Table2[[#This Row],[TOTAL Assistance Net of Recapture Penalties Through FY20]]+Table2[[#This Row],[TOTAL Assistance Net of Recapture Penalties FY20 and After]]</f>
        <v>999.89769999999999</v>
      </c>
      <c r="DC401" s="60">
        <v>920.93769999999995</v>
      </c>
      <c r="DD401" s="60">
        <v>10047.8161</v>
      </c>
      <c r="DE401" s="60">
        <v>2425.1864</v>
      </c>
      <c r="DF401" s="60">
        <f>Table2[[#This Row],[Company Direct Tax Revenue Before Assistance Through FY20]]+Table2[[#This Row],[Company Direct Tax Revenue Before Assistance FY20 and After]]</f>
        <v>12473.002500000001</v>
      </c>
      <c r="DG401" s="60">
        <v>448.82990000000001</v>
      </c>
      <c r="DH401" s="60">
        <v>5041.7308000000003</v>
      </c>
      <c r="DI401" s="60">
        <v>1181.9429</v>
      </c>
      <c r="DJ401" s="60">
        <f>Table2[[#This Row],[Indirect and Induced Tax Revenues FY20 and After]]+Table2[[#This Row],[Indirect and Induced Tax Revenues Through FY20]]</f>
        <v>6223.6737000000003</v>
      </c>
      <c r="DK401" s="60">
        <v>1369.7675999999999</v>
      </c>
      <c r="DL401" s="60">
        <v>15089.546899999999</v>
      </c>
      <c r="DM401" s="60">
        <v>3607.1293000000001</v>
      </c>
      <c r="DN401" s="60">
        <f>Table2[[#This Row],[TOTAL Tax Revenues Before Assistance FY20 and After]]+Table2[[#This Row],[TOTAL Tax Revenues Before Assistance Through FY20]]</f>
        <v>18696.676199999998</v>
      </c>
      <c r="DO401" s="60">
        <v>1350.2482</v>
      </c>
      <c r="DP401" s="60">
        <v>14141.0515</v>
      </c>
      <c r="DQ401" s="60">
        <v>3555.7269999999999</v>
      </c>
      <c r="DR401" s="60">
        <f>Table2[[#This Row],[TOTAL Tax Revenues Net of Assistance Recapture and Penalty Through FY20]]+Table2[[#This Row],[TOTAL Tax Revenues Net of Assistance Recapture and Penalty FY20 and After]]</f>
        <v>17696.7785</v>
      </c>
      <c r="DS401" s="60">
        <v>0</v>
      </c>
      <c r="DT401" s="60">
        <v>0</v>
      </c>
      <c r="DU401" s="60">
        <v>0</v>
      </c>
      <c r="DV401" s="60">
        <v>0</v>
      </c>
      <c r="DW401" s="74">
        <v>70</v>
      </c>
      <c r="DX401" s="74">
        <v>0</v>
      </c>
      <c r="DY401" s="74">
        <v>0</v>
      </c>
      <c r="DZ401" s="74">
        <v>11</v>
      </c>
      <c r="EA401" s="74">
        <v>70</v>
      </c>
      <c r="EB401" s="74">
        <v>0</v>
      </c>
      <c r="EC401" s="74">
        <v>0</v>
      </c>
      <c r="ED401" s="74">
        <v>11</v>
      </c>
      <c r="EE401" s="74">
        <v>100</v>
      </c>
      <c r="EF401" s="74">
        <v>0</v>
      </c>
      <c r="EG401" s="74">
        <v>0</v>
      </c>
      <c r="EH401" s="74">
        <v>100</v>
      </c>
      <c r="EI401" s="8">
        <f>Table2[[#This Row],[Total Industrial Employees FY20]]+Table2[[#This Row],[Total Restaurant Employees FY20]]+Table2[[#This Row],[Total Retail Employees FY20]]+Table2[[#This Row],[Total Other Employees FY20]]</f>
        <v>81</v>
      </c>
      <c r="EJ401" s="8">
        <f>Table2[[#This Row],[Number of Industrial Employees Earning More than Living Wage FY20]]+Table2[[#This Row],[Number of Restaurant Employees Earning More than Living Wage FY20]]+Table2[[#This Row],[Number of Retail Employees Earning More than Living Wage FY20]]+Table2[[#This Row],[Number of Other Employees Earning More than Living Wage FY20]]</f>
        <v>81</v>
      </c>
      <c r="EK401" s="72">
        <f>Table2[[#This Row],[Total Employees Earning More than Living Wage FY20]]/Table2[[#This Row],[Total Jobs FY20]]</f>
        <v>1</v>
      </c>
    </row>
    <row r="402" spans="1:141" x14ac:dyDescent="0.25">
      <c r="A402" s="9">
        <v>92587</v>
      </c>
      <c r="B402" s="11" t="s">
        <v>220</v>
      </c>
      <c r="C402" s="11" t="s">
        <v>674</v>
      </c>
      <c r="D402" s="11" t="s">
        <v>1044</v>
      </c>
      <c r="E402" s="15">
        <v>39</v>
      </c>
      <c r="F402" s="7">
        <v>465</v>
      </c>
      <c r="G402" s="7">
        <v>29</v>
      </c>
      <c r="H402" s="7">
        <v>28400</v>
      </c>
      <c r="I402" s="7">
        <v>30931</v>
      </c>
      <c r="J402" s="7">
        <v>423420</v>
      </c>
      <c r="K402" s="11" t="s">
        <v>1048</v>
      </c>
      <c r="L402" s="11" t="s">
        <v>1155</v>
      </c>
      <c r="M402" s="11" t="s">
        <v>1119</v>
      </c>
      <c r="N402" s="18">
        <v>2450000</v>
      </c>
      <c r="O402" s="11" t="s">
        <v>1658</v>
      </c>
      <c r="P402" s="8">
        <v>2</v>
      </c>
      <c r="Q402" s="8">
        <v>0</v>
      </c>
      <c r="R402" s="8">
        <v>268</v>
      </c>
      <c r="S402" s="8">
        <v>2</v>
      </c>
      <c r="T402" s="8">
        <v>0</v>
      </c>
      <c r="U402" s="8">
        <v>272</v>
      </c>
      <c r="V402" s="8">
        <v>271</v>
      </c>
      <c r="W402" s="8">
        <v>0</v>
      </c>
      <c r="X402" s="8">
        <v>0</v>
      </c>
      <c r="Y402" s="8">
        <v>15</v>
      </c>
      <c r="Z402" s="8">
        <v>20</v>
      </c>
      <c r="AA402" s="19">
        <v>24</v>
      </c>
      <c r="AB402" s="8">
        <v>2</v>
      </c>
      <c r="AC402" s="8">
        <v>17</v>
      </c>
      <c r="AD402" s="8">
        <v>33</v>
      </c>
      <c r="AE402" s="8">
        <v>24</v>
      </c>
      <c r="AF402" s="8">
        <v>70.955882352941174</v>
      </c>
      <c r="AG402" s="8" t="s">
        <v>1686</v>
      </c>
      <c r="AH402" s="8" t="s">
        <v>1687</v>
      </c>
      <c r="AI402" s="60">
        <v>22.3764</v>
      </c>
      <c r="AJ402" s="60">
        <v>235.1592</v>
      </c>
      <c r="AK402" s="60">
        <v>39.135199999999998</v>
      </c>
      <c r="AL402" s="60">
        <f>Table2[[#This Row],[Company Direct Land Through FY20]]+Table2[[#This Row],[Company Direct Land FY20 and After]]</f>
        <v>274.2944</v>
      </c>
      <c r="AM402" s="60">
        <v>97.066599999999994</v>
      </c>
      <c r="AN402" s="60">
        <v>510.70780000000002</v>
      </c>
      <c r="AO402" s="60">
        <v>169.7645</v>
      </c>
      <c r="AP402" s="60">
        <f>Table2[[#This Row],[Company Direct Building Through FY20]]+Table2[[#This Row],[Company Direct Building FY20 and After]]</f>
        <v>680.47230000000002</v>
      </c>
      <c r="AQ402" s="60">
        <v>0</v>
      </c>
      <c r="AR402" s="60">
        <v>32.238900000000001</v>
      </c>
      <c r="AS402" s="60">
        <v>0</v>
      </c>
      <c r="AT402" s="60">
        <f>Table2[[#This Row],[Mortgage Recording Tax Through FY20]]+Table2[[#This Row],[Mortgage Recording Tax FY20 and After]]</f>
        <v>32.238900000000001</v>
      </c>
      <c r="AU402" s="60">
        <v>84.808400000000006</v>
      </c>
      <c r="AV402" s="60">
        <v>395.87130000000002</v>
      </c>
      <c r="AW402" s="60">
        <v>148.32579999999999</v>
      </c>
      <c r="AX402" s="60">
        <f>Table2[[#This Row],[Pilot Savings Through FY20]]+Table2[[#This Row],[Pilot Savings FY20 and After]]</f>
        <v>544.19709999999998</v>
      </c>
      <c r="AY402" s="60">
        <v>0</v>
      </c>
      <c r="AZ402" s="60">
        <v>32.238900000000001</v>
      </c>
      <c r="BA402" s="60">
        <v>0</v>
      </c>
      <c r="BB402" s="60">
        <f>Table2[[#This Row],[Mortgage Recording Tax Exemption Through FY20]]+Table2[[#This Row],[Indirect and Induced Land FY20]]</f>
        <v>492.66140000000001</v>
      </c>
      <c r="BC402" s="60">
        <v>460.42250000000001</v>
      </c>
      <c r="BD402" s="60">
        <v>1583.0137999999999</v>
      </c>
      <c r="BE402" s="60">
        <v>805.2559</v>
      </c>
      <c r="BF402" s="60">
        <f>Table2[[#This Row],[Indirect and Induced Land Through FY20]]+Table2[[#This Row],[Indirect and Induced Land FY20 and After]]</f>
        <v>2388.2696999999998</v>
      </c>
      <c r="BG402" s="60">
        <v>1632.4069999999999</v>
      </c>
      <c r="BH402" s="60">
        <v>5612.5037000000002</v>
      </c>
      <c r="BI402" s="60">
        <v>2854.998</v>
      </c>
      <c r="BJ402" s="60">
        <f>Table2[[#This Row],[Indirect and Induced Building Through FY20]]+Table2[[#This Row],[Indirect and Induced Building FY20 and After]]</f>
        <v>8467.5017000000007</v>
      </c>
      <c r="BK402" s="60">
        <v>2127.4641000000001</v>
      </c>
      <c r="BL402" s="60">
        <v>7545.5132000000003</v>
      </c>
      <c r="BM402" s="60">
        <v>3720.8278</v>
      </c>
      <c r="BN402" s="60">
        <f>Table2[[#This Row],[TOTAL Real Property Related Taxes Through FY20]]+Table2[[#This Row],[TOTAL Real Property Related Taxes FY20 and After]]</f>
        <v>11266.341</v>
      </c>
      <c r="BO402" s="60">
        <v>3867.7530000000002</v>
      </c>
      <c r="BP402" s="60">
        <v>16672.883099999999</v>
      </c>
      <c r="BQ402" s="60">
        <v>6764.5060999999996</v>
      </c>
      <c r="BR402" s="60">
        <f>Table2[[#This Row],[Company Direct Through FY20]]+Table2[[#This Row],[Company Direct FY20 and After]]</f>
        <v>23437.389199999998</v>
      </c>
      <c r="BS402" s="60">
        <v>0</v>
      </c>
      <c r="BT402" s="60">
        <v>0.56159999999999999</v>
      </c>
      <c r="BU402" s="60">
        <v>0</v>
      </c>
      <c r="BV402" s="60">
        <f>Table2[[#This Row],[Sales Tax Exemption Through FY20]]+Table2[[#This Row],[Sales Tax Exemption FY20 and After]]</f>
        <v>0.56159999999999999</v>
      </c>
      <c r="BW402" s="60">
        <v>0</v>
      </c>
      <c r="BX402" s="60">
        <v>0</v>
      </c>
      <c r="BY402" s="60">
        <v>0</v>
      </c>
      <c r="BZ402" s="60">
        <f>Table2[[#This Row],[Energy Tax Savings Through FY20]]+Table2[[#This Row],[Energy Tax Savings FY20 and After]]</f>
        <v>0</v>
      </c>
      <c r="CA402" s="60">
        <v>0</v>
      </c>
      <c r="CB402" s="60">
        <v>0</v>
      </c>
      <c r="CC402" s="60">
        <v>0</v>
      </c>
      <c r="CD402" s="60">
        <f>Table2[[#This Row],[Tax Exempt Bond Savings Through FY20]]+Table2[[#This Row],[Tax Exempt Bond Savings FY20 and After]]</f>
        <v>0</v>
      </c>
      <c r="CE402" s="60">
        <v>2268.9431</v>
      </c>
      <c r="CF402" s="60">
        <v>9406.3340000000007</v>
      </c>
      <c r="CG402" s="60">
        <v>3968.2676000000001</v>
      </c>
      <c r="CH402" s="60">
        <f>Table2[[#This Row],[Indirect and Induced Through FY20]]+Table2[[#This Row],[Indirect and Induced FY20 and After]]</f>
        <v>13374.601600000002</v>
      </c>
      <c r="CI402" s="60">
        <v>6136.6961000000001</v>
      </c>
      <c r="CJ402" s="60">
        <v>26078.655500000001</v>
      </c>
      <c r="CK402" s="60">
        <v>10732.7737</v>
      </c>
      <c r="CL402" s="60">
        <f>Table2[[#This Row],[TOTAL Income Consumption Use Taxes Through FY20]]+Table2[[#This Row],[TOTAL Income Consumption Use Taxes FY20 and After]]</f>
        <v>36811.429199999999</v>
      </c>
      <c r="CM402" s="60">
        <v>84.808400000000006</v>
      </c>
      <c r="CN402" s="60">
        <v>428.67180000000002</v>
      </c>
      <c r="CO402" s="60">
        <v>148.32579999999999</v>
      </c>
      <c r="CP402" s="60">
        <f>Table2[[#This Row],[Assistance Provided Through FY20]]+Table2[[#This Row],[Assistance Provided FY20 and After]]</f>
        <v>576.99760000000003</v>
      </c>
      <c r="CQ402" s="60">
        <v>0</v>
      </c>
      <c r="CR402" s="60">
        <v>0</v>
      </c>
      <c r="CS402" s="60">
        <v>0</v>
      </c>
      <c r="CT402" s="60">
        <f>Table2[[#This Row],[Recapture Cancellation Reduction Amount Through FY20]]+Table2[[#This Row],[Recapture Cancellation Reduction Amount FY20 and After]]</f>
        <v>0</v>
      </c>
      <c r="CU402" s="60">
        <v>0</v>
      </c>
      <c r="CV402" s="60">
        <v>0</v>
      </c>
      <c r="CW402" s="60">
        <v>0</v>
      </c>
      <c r="CX402" s="60">
        <f>Table2[[#This Row],[Penalty Paid Through FY20]]+Table2[[#This Row],[Penalty Paid FY20 and After]]</f>
        <v>0</v>
      </c>
      <c r="CY402" s="60">
        <v>84.808400000000006</v>
      </c>
      <c r="CZ402" s="60">
        <v>428.67180000000002</v>
      </c>
      <c r="DA402" s="60">
        <v>148.32579999999999</v>
      </c>
      <c r="DB402" s="60">
        <f>Table2[[#This Row],[TOTAL Assistance Net of Recapture Penalties Through FY20]]+Table2[[#This Row],[TOTAL Assistance Net of Recapture Penalties FY20 and After]]</f>
        <v>576.99760000000003</v>
      </c>
      <c r="DC402" s="60">
        <v>3987.1959999999999</v>
      </c>
      <c r="DD402" s="60">
        <v>17450.989000000001</v>
      </c>
      <c r="DE402" s="60">
        <v>6973.4058000000005</v>
      </c>
      <c r="DF402" s="60">
        <f>Table2[[#This Row],[Company Direct Tax Revenue Before Assistance Through FY20]]+Table2[[#This Row],[Company Direct Tax Revenue Before Assistance FY20 and After]]</f>
        <v>24424.394800000002</v>
      </c>
      <c r="DG402" s="60">
        <v>4361.7726000000002</v>
      </c>
      <c r="DH402" s="60">
        <v>16601.851500000001</v>
      </c>
      <c r="DI402" s="60">
        <v>7628.5214999999998</v>
      </c>
      <c r="DJ402" s="60">
        <f>Table2[[#This Row],[Indirect and Induced Tax Revenues FY20 and After]]+Table2[[#This Row],[Indirect and Induced Tax Revenues Through FY20]]</f>
        <v>24230.373</v>
      </c>
      <c r="DK402" s="60">
        <v>8348.9686000000002</v>
      </c>
      <c r="DL402" s="60">
        <v>34052.840499999998</v>
      </c>
      <c r="DM402" s="60">
        <v>14601.927299999999</v>
      </c>
      <c r="DN402" s="60">
        <f>Table2[[#This Row],[TOTAL Tax Revenues Before Assistance FY20 and After]]+Table2[[#This Row],[TOTAL Tax Revenues Before Assistance Through FY20]]</f>
        <v>48654.767800000001</v>
      </c>
      <c r="DO402" s="60">
        <v>8264.1602000000003</v>
      </c>
      <c r="DP402" s="60">
        <v>33624.168700000002</v>
      </c>
      <c r="DQ402" s="60">
        <v>14453.601500000001</v>
      </c>
      <c r="DR402" s="60">
        <f>Table2[[#This Row],[TOTAL Tax Revenues Net of Assistance Recapture and Penalty Through FY20]]+Table2[[#This Row],[TOTAL Tax Revenues Net of Assistance Recapture and Penalty FY20 and After]]</f>
        <v>48077.770199999999</v>
      </c>
      <c r="DS402" s="60">
        <v>0</v>
      </c>
      <c r="DT402" s="60">
        <v>0</v>
      </c>
      <c r="DU402" s="60">
        <v>0</v>
      </c>
      <c r="DV402" s="60">
        <v>0</v>
      </c>
      <c r="DW402" s="74">
        <v>0</v>
      </c>
      <c r="DX402" s="74">
        <v>0</v>
      </c>
      <c r="DY402" s="74">
        <v>0</v>
      </c>
      <c r="DZ402" s="74">
        <v>272</v>
      </c>
      <c r="EA402" s="74">
        <v>0</v>
      </c>
      <c r="EB402" s="74">
        <v>0</v>
      </c>
      <c r="EC402" s="74">
        <v>0</v>
      </c>
      <c r="ED402" s="74">
        <v>272</v>
      </c>
      <c r="EE402" s="74">
        <v>0</v>
      </c>
      <c r="EF402" s="74">
        <v>0</v>
      </c>
      <c r="EG402" s="74">
        <v>0</v>
      </c>
      <c r="EH402" s="74">
        <v>100</v>
      </c>
      <c r="EI402" s="8">
        <f>Table2[[#This Row],[Total Industrial Employees FY20]]+Table2[[#This Row],[Total Restaurant Employees FY20]]+Table2[[#This Row],[Total Retail Employees FY20]]+Table2[[#This Row],[Total Other Employees FY20]]</f>
        <v>272</v>
      </c>
      <c r="EJ402" s="8">
        <f>Table2[[#This Row],[Number of Industrial Employees Earning More than Living Wage FY20]]+Table2[[#This Row],[Number of Restaurant Employees Earning More than Living Wage FY20]]+Table2[[#This Row],[Number of Retail Employees Earning More than Living Wage FY20]]+Table2[[#This Row],[Number of Other Employees Earning More than Living Wage FY20]]</f>
        <v>272</v>
      </c>
      <c r="EK402" s="72">
        <f>Table2[[#This Row],[Total Employees Earning More than Living Wage FY20]]/Table2[[#This Row],[Total Jobs FY20]]</f>
        <v>1</v>
      </c>
    </row>
    <row r="403" spans="1:141" x14ac:dyDescent="0.25">
      <c r="A403" s="9">
        <v>94144</v>
      </c>
      <c r="B403" s="11" t="s">
        <v>538</v>
      </c>
      <c r="C403" s="11" t="s">
        <v>986</v>
      </c>
      <c r="D403" s="11" t="s">
        <v>1044</v>
      </c>
      <c r="E403" s="15">
        <v>39</v>
      </c>
      <c r="F403" s="7">
        <v>5300</v>
      </c>
      <c r="G403" s="7">
        <v>62</v>
      </c>
      <c r="H403" s="7">
        <v>24055</v>
      </c>
      <c r="I403" s="7">
        <v>28584</v>
      </c>
      <c r="J403" s="7">
        <v>611110</v>
      </c>
      <c r="K403" s="11" t="s">
        <v>1097</v>
      </c>
      <c r="L403" s="11" t="s">
        <v>1571</v>
      </c>
      <c r="M403" s="11" t="s">
        <v>1572</v>
      </c>
      <c r="N403" s="18">
        <v>14855000</v>
      </c>
      <c r="O403" s="11" t="s">
        <v>1671</v>
      </c>
      <c r="P403" s="8">
        <v>0</v>
      </c>
      <c r="Q403" s="8">
        <v>0</v>
      </c>
      <c r="R403" s="8">
        <v>63</v>
      </c>
      <c r="S403" s="8">
        <v>0</v>
      </c>
      <c r="T403" s="8">
        <v>0</v>
      </c>
      <c r="U403" s="8">
        <v>63</v>
      </c>
      <c r="V403" s="8">
        <v>63</v>
      </c>
      <c r="W403" s="8">
        <v>0</v>
      </c>
      <c r="X403" s="8">
        <v>0</v>
      </c>
      <c r="Y403" s="8">
        <v>59</v>
      </c>
      <c r="Z403" s="8">
        <v>15</v>
      </c>
      <c r="AA403" s="19">
        <v>0</v>
      </c>
      <c r="AB403" s="8">
        <v>0</v>
      </c>
      <c r="AC403" s="8">
        <v>0</v>
      </c>
      <c r="AD403" s="8">
        <v>0</v>
      </c>
      <c r="AE403" s="8">
        <v>0</v>
      </c>
      <c r="AF403" s="8">
        <v>100</v>
      </c>
      <c r="AG403" s="8" t="s">
        <v>1686</v>
      </c>
      <c r="AH403" s="8" t="s">
        <v>1687</v>
      </c>
      <c r="AI403" s="60">
        <v>0</v>
      </c>
      <c r="AJ403" s="60">
        <v>0</v>
      </c>
      <c r="AK403" s="60">
        <v>0</v>
      </c>
      <c r="AL403" s="60">
        <f>Table2[[#This Row],[Company Direct Land Through FY20]]+Table2[[#This Row],[Company Direct Land FY20 and After]]</f>
        <v>0</v>
      </c>
      <c r="AM403" s="60">
        <v>0</v>
      </c>
      <c r="AN403" s="60">
        <v>0</v>
      </c>
      <c r="AO403" s="60">
        <v>0</v>
      </c>
      <c r="AP403" s="60">
        <f>Table2[[#This Row],[Company Direct Building Through FY20]]+Table2[[#This Row],[Company Direct Building FY20 and After]]</f>
        <v>0</v>
      </c>
      <c r="AQ403" s="60">
        <v>0</v>
      </c>
      <c r="AR403" s="60">
        <v>289.43040000000002</v>
      </c>
      <c r="AS403" s="60">
        <v>0</v>
      </c>
      <c r="AT403" s="60">
        <f>Table2[[#This Row],[Mortgage Recording Tax Through FY20]]+Table2[[#This Row],[Mortgage Recording Tax FY20 and After]]</f>
        <v>289.43040000000002</v>
      </c>
      <c r="AU403" s="60">
        <v>0</v>
      </c>
      <c r="AV403" s="60">
        <v>0</v>
      </c>
      <c r="AW403" s="60">
        <v>0</v>
      </c>
      <c r="AX403" s="60">
        <f>Table2[[#This Row],[Pilot Savings Through FY20]]+Table2[[#This Row],[Pilot Savings FY20 and After]]</f>
        <v>0</v>
      </c>
      <c r="AY403" s="60">
        <v>0</v>
      </c>
      <c r="AZ403" s="60">
        <v>289.43040000000002</v>
      </c>
      <c r="BA403" s="60">
        <v>0</v>
      </c>
      <c r="BB403" s="60">
        <f>Table2[[#This Row],[Mortgage Recording Tax Exemption Through FY20]]+Table2[[#This Row],[Indirect and Induced Land FY20]]</f>
        <v>314.68010000000004</v>
      </c>
      <c r="BC403" s="60">
        <v>25.249700000000001</v>
      </c>
      <c r="BD403" s="60">
        <v>89.9024</v>
      </c>
      <c r="BE403" s="60">
        <v>381.25229999999999</v>
      </c>
      <c r="BF403" s="60">
        <f>Table2[[#This Row],[Indirect and Induced Land Through FY20]]+Table2[[#This Row],[Indirect and Induced Land FY20 and After]]</f>
        <v>471.15469999999999</v>
      </c>
      <c r="BG403" s="60">
        <v>89.521799999999999</v>
      </c>
      <c r="BH403" s="60">
        <v>318.745</v>
      </c>
      <c r="BI403" s="60">
        <v>1351.7179000000001</v>
      </c>
      <c r="BJ403" s="60">
        <f>Table2[[#This Row],[Indirect and Induced Building Through FY20]]+Table2[[#This Row],[Indirect and Induced Building FY20 and After]]</f>
        <v>1670.4629</v>
      </c>
      <c r="BK403" s="60">
        <v>114.7715</v>
      </c>
      <c r="BL403" s="60">
        <v>408.6474</v>
      </c>
      <c r="BM403" s="60">
        <v>1732.9702</v>
      </c>
      <c r="BN403" s="60">
        <f>Table2[[#This Row],[TOTAL Real Property Related Taxes Through FY20]]+Table2[[#This Row],[TOTAL Real Property Related Taxes FY20 and After]]</f>
        <v>2141.6176</v>
      </c>
      <c r="BO403" s="60">
        <v>128.8433</v>
      </c>
      <c r="BP403" s="60">
        <v>476.29450000000003</v>
      </c>
      <c r="BQ403" s="60">
        <v>1945.4453000000001</v>
      </c>
      <c r="BR403" s="60">
        <f>Table2[[#This Row],[Company Direct Through FY20]]+Table2[[#This Row],[Company Direct FY20 and After]]</f>
        <v>2421.7398000000003</v>
      </c>
      <c r="BS403" s="60">
        <v>0</v>
      </c>
      <c r="BT403" s="60">
        <v>0</v>
      </c>
      <c r="BU403" s="60">
        <v>0</v>
      </c>
      <c r="BV403" s="60">
        <f>Table2[[#This Row],[Sales Tax Exemption Through FY20]]+Table2[[#This Row],[Sales Tax Exemption FY20 and After]]</f>
        <v>0</v>
      </c>
      <c r="BW403" s="60">
        <v>0</v>
      </c>
      <c r="BX403" s="60">
        <v>0</v>
      </c>
      <c r="BY403" s="60">
        <v>0</v>
      </c>
      <c r="BZ403" s="60">
        <f>Table2[[#This Row],[Energy Tax Savings Through FY20]]+Table2[[#This Row],[Energy Tax Savings FY20 and After]]</f>
        <v>0</v>
      </c>
      <c r="CA403" s="60">
        <v>6.7145999999999999</v>
      </c>
      <c r="CB403" s="60">
        <v>15.9794</v>
      </c>
      <c r="CC403" s="60">
        <v>71.565899999999999</v>
      </c>
      <c r="CD403" s="60">
        <f>Table2[[#This Row],[Tax Exempt Bond Savings Through FY20]]+Table2[[#This Row],[Tax Exempt Bond Savings FY20 and After]]</f>
        <v>87.545299999999997</v>
      </c>
      <c r="CE403" s="60">
        <v>124.42959999999999</v>
      </c>
      <c r="CF403" s="60">
        <v>467.10680000000002</v>
      </c>
      <c r="CG403" s="60">
        <v>1878.8022000000001</v>
      </c>
      <c r="CH403" s="60">
        <f>Table2[[#This Row],[Indirect and Induced Through FY20]]+Table2[[#This Row],[Indirect and Induced FY20 and After]]</f>
        <v>2345.9090000000001</v>
      </c>
      <c r="CI403" s="60">
        <v>246.5583</v>
      </c>
      <c r="CJ403" s="60">
        <v>927.42190000000005</v>
      </c>
      <c r="CK403" s="60">
        <v>3752.6815999999999</v>
      </c>
      <c r="CL403" s="60">
        <f>Table2[[#This Row],[TOTAL Income Consumption Use Taxes Through FY20]]+Table2[[#This Row],[TOTAL Income Consumption Use Taxes FY20 and After]]</f>
        <v>4680.1035000000002</v>
      </c>
      <c r="CM403" s="60">
        <v>6.7145999999999999</v>
      </c>
      <c r="CN403" s="60">
        <v>305.40980000000002</v>
      </c>
      <c r="CO403" s="60">
        <v>71.565899999999999</v>
      </c>
      <c r="CP403" s="60">
        <f>Table2[[#This Row],[Assistance Provided Through FY20]]+Table2[[#This Row],[Assistance Provided FY20 and After]]</f>
        <v>376.97570000000002</v>
      </c>
      <c r="CQ403" s="60">
        <v>0</v>
      </c>
      <c r="CR403" s="60">
        <v>0</v>
      </c>
      <c r="CS403" s="60">
        <v>0</v>
      </c>
      <c r="CT403" s="60">
        <f>Table2[[#This Row],[Recapture Cancellation Reduction Amount Through FY20]]+Table2[[#This Row],[Recapture Cancellation Reduction Amount FY20 and After]]</f>
        <v>0</v>
      </c>
      <c r="CU403" s="60">
        <v>0</v>
      </c>
      <c r="CV403" s="60">
        <v>0</v>
      </c>
      <c r="CW403" s="60">
        <v>0</v>
      </c>
      <c r="CX403" s="60">
        <f>Table2[[#This Row],[Penalty Paid Through FY20]]+Table2[[#This Row],[Penalty Paid FY20 and After]]</f>
        <v>0</v>
      </c>
      <c r="CY403" s="60">
        <v>6.7145999999999999</v>
      </c>
      <c r="CZ403" s="60">
        <v>305.40980000000002</v>
      </c>
      <c r="DA403" s="60">
        <v>71.565899999999999</v>
      </c>
      <c r="DB403" s="60">
        <f>Table2[[#This Row],[TOTAL Assistance Net of Recapture Penalties Through FY20]]+Table2[[#This Row],[TOTAL Assistance Net of Recapture Penalties FY20 and After]]</f>
        <v>376.97570000000002</v>
      </c>
      <c r="DC403" s="60">
        <v>128.8433</v>
      </c>
      <c r="DD403" s="60">
        <v>765.72490000000005</v>
      </c>
      <c r="DE403" s="60">
        <v>1945.4453000000001</v>
      </c>
      <c r="DF403" s="60">
        <f>Table2[[#This Row],[Company Direct Tax Revenue Before Assistance Through FY20]]+Table2[[#This Row],[Company Direct Tax Revenue Before Assistance FY20 and After]]</f>
        <v>2711.1702</v>
      </c>
      <c r="DG403" s="60">
        <v>239.2011</v>
      </c>
      <c r="DH403" s="60">
        <v>875.75419999999997</v>
      </c>
      <c r="DI403" s="60">
        <v>3611.7723999999998</v>
      </c>
      <c r="DJ403" s="60">
        <f>Table2[[#This Row],[Indirect and Induced Tax Revenues FY20 and After]]+Table2[[#This Row],[Indirect and Induced Tax Revenues Through FY20]]</f>
        <v>4487.5266000000001</v>
      </c>
      <c r="DK403" s="60">
        <v>368.0444</v>
      </c>
      <c r="DL403" s="60">
        <v>1641.4791</v>
      </c>
      <c r="DM403" s="60">
        <v>5557.2177000000001</v>
      </c>
      <c r="DN403" s="60">
        <f>Table2[[#This Row],[TOTAL Tax Revenues Before Assistance FY20 and After]]+Table2[[#This Row],[TOTAL Tax Revenues Before Assistance Through FY20]]</f>
        <v>7198.6967999999997</v>
      </c>
      <c r="DO403" s="60">
        <v>361.32979999999998</v>
      </c>
      <c r="DP403" s="60">
        <v>1336.0693000000001</v>
      </c>
      <c r="DQ403" s="60">
        <v>5485.6517999999996</v>
      </c>
      <c r="DR403" s="60">
        <f>Table2[[#This Row],[TOTAL Tax Revenues Net of Assistance Recapture and Penalty Through FY20]]+Table2[[#This Row],[TOTAL Tax Revenues Net of Assistance Recapture and Penalty FY20 and After]]</f>
        <v>6821.7210999999998</v>
      </c>
      <c r="DS403" s="60">
        <v>0</v>
      </c>
      <c r="DT403" s="60">
        <v>0</v>
      </c>
      <c r="DU403" s="60">
        <v>0</v>
      </c>
      <c r="DV403" s="60">
        <v>0</v>
      </c>
      <c r="DW403" s="74">
        <v>0</v>
      </c>
      <c r="DX403" s="74">
        <v>0</v>
      </c>
      <c r="DY403" s="74">
        <v>0</v>
      </c>
      <c r="DZ403" s="74">
        <v>63</v>
      </c>
      <c r="EA403" s="74">
        <v>0</v>
      </c>
      <c r="EB403" s="74">
        <v>0</v>
      </c>
      <c r="EC403" s="74">
        <v>0</v>
      </c>
      <c r="ED403" s="74">
        <v>63</v>
      </c>
      <c r="EE403" s="74">
        <v>0</v>
      </c>
      <c r="EF403" s="74">
        <v>0</v>
      </c>
      <c r="EG403" s="74">
        <v>0</v>
      </c>
      <c r="EH403" s="74">
        <v>100</v>
      </c>
      <c r="EI403" s="8">
        <f>Table2[[#This Row],[Total Industrial Employees FY20]]+Table2[[#This Row],[Total Restaurant Employees FY20]]+Table2[[#This Row],[Total Retail Employees FY20]]+Table2[[#This Row],[Total Other Employees FY20]]</f>
        <v>63</v>
      </c>
      <c r="EJ403" s="8">
        <f>Table2[[#This Row],[Number of Industrial Employees Earning More than Living Wage FY20]]+Table2[[#This Row],[Number of Restaurant Employees Earning More than Living Wage FY20]]+Table2[[#This Row],[Number of Retail Employees Earning More than Living Wage FY20]]+Table2[[#This Row],[Number of Other Employees Earning More than Living Wage FY20]]</f>
        <v>63</v>
      </c>
      <c r="EK403" s="72">
        <f>Table2[[#This Row],[Total Employees Earning More than Living Wage FY20]]/Table2[[#This Row],[Total Jobs FY20]]</f>
        <v>1</v>
      </c>
    </row>
    <row r="404" spans="1:141" x14ac:dyDescent="0.25">
      <c r="A404" s="9">
        <v>93348</v>
      </c>
      <c r="B404" s="11" t="s">
        <v>321</v>
      </c>
      <c r="C404" s="11" t="s">
        <v>774</v>
      </c>
      <c r="D404" s="11" t="s">
        <v>1044</v>
      </c>
      <c r="E404" s="15">
        <v>34</v>
      </c>
      <c r="F404" s="7">
        <v>2909</v>
      </c>
      <c r="G404" s="7">
        <v>101</v>
      </c>
      <c r="H404" s="7">
        <v>22750</v>
      </c>
      <c r="I404" s="7">
        <v>22970</v>
      </c>
      <c r="J404" s="7">
        <v>519120</v>
      </c>
      <c r="K404" s="11" t="s">
        <v>1048</v>
      </c>
      <c r="L404" s="11" t="s">
        <v>1277</v>
      </c>
      <c r="M404" s="11" t="s">
        <v>1278</v>
      </c>
      <c r="N404" s="18">
        <v>4875000</v>
      </c>
      <c r="O404" s="11" t="s">
        <v>1662</v>
      </c>
      <c r="P404" s="8">
        <v>0</v>
      </c>
      <c r="Q404" s="8">
        <v>0</v>
      </c>
      <c r="R404" s="8">
        <v>8</v>
      </c>
      <c r="S404" s="8">
        <v>0</v>
      </c>
      <c r="T404" s="8">
        <v>0</v>
      </c>
      <c r="U404" s="8">
        <v>8</v>
      </c>
      <c r="V404" s="8">
        <v>8</v>
      </c>
      <c r="W404" s="8">
        <v>0</v>
      </c>
      <c r="X404" s="8">
        <v>0</v>
      </c>
      <c r="Y404" s="8">
        <v>0</v>
      </c>
      <c r="Z404" s="8">
        <v>3</v>
      </c>
      <c r="AA404" s="19">
        <v>0</v>
      </c>
      <c r="AB404" s="8">
        <v>0</v>
      </c>
      <c r="AC404" s="8">
        <v>0</v>
      </c>
      <c r="AD404" s="8">
        <v>0</v>
      </c>
      <c r="AE404" s="8">
        <v>0</v>
      </c>
      <c r="AF404" s="8">
        <v>75</v>
      </c>
      <c r="AG404" s="8" t="s">
        <v>1686</v>
      </c>
      <c r="AH404" s="8" t="s">
        <v>1687</v>
      </c>
      <c r="AI404" s="60">
        <v>35.354300000000002</v>
      </c>
      <c r="AJ404" s="60">
        <v>219.92529999999999</v>
      </c>
      <c r="AK404" s="60">
        <v>209.87479999999999</v>
      </c>
      <c r="AL404" s="60">
        <f>Table2[[#This Row],[Company Direct Land Through FY20]]+Table2[[#This Row],[Company Direct Land FY20 and After]]</f>
        <v>429.80009999999999</v>
      </c>
      <c r="AM404" s="60">
        <v>59.116399999999999</v>
      </c>
      <c r="AN404" s="60">
        <v>256.32690000000002</v>
      </c>
      <c r="AO404" s="60">
        <v>350.93509999999998</v>
      </c>
      <c r="AP404" s="60">
        <f>Table2[[#This Row],[Company Direct Building Through FY20]]+Table2[[#This Row],[Company Direct Building FY20 and After]]</f>
        <v>607.26199999999994</v>
      </c>
      <c r="AQ404" s="60">
        <v>0</v>
      </c>
      <c r="AR404" s="60">
        <v>0</v>
      </c>
      <c r="AS404" s="60">
        <v>0</v>
      </c>
      <c r="AT404" s="60">
        <f>Table2[[#This Row],[Mortgage Recording Tax Through FY20]]+Table2[[#This Row],[Mortgage Recording Tax FY20 and After]]</f>
        <v>0</v>
      </c>
      <c r="AU404" s="60">
        <v>66.794600000000003</v>
      </c>
      <c r="AV404" s="60">
        <v>303.43200000000002</v>
      </c>
      <c r="AW404" s="60">
        <v>396.5154</v>
      </c>
      <c r="AX404" s="60">
        <f>Table2[[#This Row],[Pilot Savings Through FY20]]+Table2[[#This Row],[Pilot Savings FY20 and After]]</f>
        <v>699.94740000000002</v>
      </c>
      <c r="AY404" s="60">
        <v>0</v>
      </c>
      <c r="AZ404" s="60">
        <v>0</v>
      </c>
      <c r="BA404" s="60">
        <v>0</v>
      </c>
      <c r="BB404" s="60">
        <f>Table2[[#This Row],[Mortgage Recording Tax Exemption Through FY20]]+Table2[[#This Row],[Indirect and Induced Land FY20]]</f>
        <v>35.323999999999998</v>
      </c>
      <c r="BC404" s="60">
        <v>35.323999999999998</v>
      </c>
      <c r="BD404" s="60">
        <v>316.96449999999999</v>
      </c>
      <c r="BE404" s="60">
        <v>209.69550000000001</v>
      </c>
      <c r="BF404" s="60">
        <f>Table2[[#This Row],[Indirect and Induced Land Through FY20]]+Table2[[#This Row],[Indirect and Induced Land FY20 and After]]</f>
        <v>526.66</v>
      </c>
      <c r="BG404" s="60">
        <v>125.23950000000001</v>
      </c>
      <c r="BH404" s="60">
        <v>1123.7833000000001</v>
      </c>
      <c r="BI404" s="60">
        <v>743.46479999999997</v>
      </c>
      <c r="BJ404" s="60">
        <f>Table2[[#This Row],[Indirect and Induced Building Through FY20]]+Table2[[#This Row],[Indirect and Induced Building FY20 and After]]</f>
        <v>1867.2481</v>
      </c>
      <c r="BK404" s="60">
        <v>188.2396</v>
      </c>
      <c r="BL404" s="60">
        <v>1613.568</v>
      </c>
      <c r="BM404" s="60">
        <v>1117.4548</v>
      </c>
      <c r="BN404" s="60">
        <f>Table2[[#This Row],[TOTAL Real Property Related Taxes Through FY20]]+Table2[[#This Row],[TOTAL Real Property Related Taxes FY20 and After]]</f>
        <v>2731.0227999999997</v>
      </c>
      <c r="BO404" s="60">
        <v>238.20779999999999</v>
      </c>
      <c r="BP404" s="60">
        <v>2718.3616000000002</v>
      </c>
      <c r="BQ404" s="60">
        <v>1414.0834</v>
      </c>
      <c r="BR404" s="60">
        <f>Table2[[#This Row],[Company Direct Through FY20]]+Table2[[#This Row],[Company Direct FY20 and After]]</f>
        <v>4132.4449999999997</v>
      </c>
      <c r="BS404" s="60">
        <v>0</v>
      </c>
      <c r="BT404" s="60">
        <v>0</v>
      </c>
      <c r="BU404" s="60">
        <v>0</v>
      </c>
      <c r="BV404" s="60">
        <f>Table2[[#This Row],[Sales Tax Exemption Through FY20]]+Table2[[#This Row],[Sales Tax Exemption FY20 and After]]</f>
        <v>0</v>
      </c>
      <c r="BW404" s="60">
        <v>0</v>
      </c>
      <c r="BX404" s="60">
        <v>0</v>
      </c>
      <c r="BY404" s="60">
        <v>0</v>
      </c>
      <c r="BZ404" s="60">
        <f>Table2[[#This Row],[Energy Tax Savings Through FY20]]+Table2[[#This Row],[Energy Tax Savings FY20 and After]]</f>
        <v>0</v>
      </c>
      <c r="CA404" s="60">
        <v>0</v>
      </c>
      <c r="CB404" s="60">
        <v>0</v>
      </c>
      <c r="CC404" s="60">
        <v>0</v>
      </c>
      <c r="CD404" s="60">
        <f>Table2[[#This Row],[Tax Exempt Bond Savings Through FY20]]+Table2[[#This Row],[Tax Exempt Bond Savings FY20 and After]]</f>
        <v>0</v>
      </c>
      <c r="CE404" s="60">
        <v>174.07509999999999</v>
      </c>
      <c r="CF404" s="60">
        <v>1812.7055</v>
      </c>
      <c r="CG404" s="60">
        <v>1033.3696</v>
      </c>
      <c r="CH404" s="60">
        <f>Table2[[#This Row],[Indirect and Induced Through FY20]]+Table2[[#This Row],[Indirect and Induced FY20 and After]]</f>
        <v>2846.0751</v>
      </c>
      <c r="CI404" s="60">
        <v>412.28289999999998</v>
      </c>
      <c r="CJ404" s="60">
        <v>4531.0671000000002</v>
      </c>
      <c r="CK404" s="60">
        <v>2447.453</v>
      </c>
      <c r="CL404" s="60">
        <f>Table2[[#This Row],[TOTAL Income Consumption Use Taxes Through FY20]]+Table2[[#This Row],[TOTAL Income Consumption Use Taxes FY20 and After]]</f>
        <v>6978.5200999999997</v>
      </c>
      <c r="CM404" s="60">
        <v>66.794600000000003</v>
      </c>
      <c r="CN404" s="60">
        <v>303.43200000000002</v>
      </c>
      <c r="CO404" s="60">
        <v>396.5154</v>
      </c>
      <c r="CP404" s="60">
        <f>Table2[[#This Row],[Assistance Provided Through FY20]]+Table2[[#This Row],[Assistance Provided FY20 and After]]</f>
        <v>699.94740000000002</v>
      </c>
      <c r="CQ404" s="60">
        <v>0</v>
      </c>
      <c r="CR404" s="60">
        <v>0</v>
      </c>
      <c r="CS404" s="60">
        <v>0</v>
      </c>
      <c r="CT404" s="60">
        <f>Table2[[#This Row],[Recapture Cancellation Reduction Amount Through FY20]]+Table2[[#This Row],[Recapture Cancellation Reduction Amount FY20 and After]]</f>
        <v>0</v>
      </c>
      <c r="CU404" s="60">
        <v>0</v>
      </c>
      <c r="CV404" s="60">
        <v>0</v>
      </c>
      <c r="CW404" s="60">
        <v>0</v>
      </c>
      <c r="CX404" s="60">
        <f>Table2[[#This Row],[Penalty Paid Through FY20]]+Table2[[#This Row],[Penalty Paid FY20 and After]]</f>
        <v>0</v>
      </c>
      <c r="CY404" s="60">
        <v>66.794600000000003</v>
      </c>
      <c r="CZ404" s="60">
        <v>303.43200000000002</v>
      </c>
      <c r="DA404" s="60">
        <v>396.5154</v>
      </c>
      <c r="DB404" s="60">
        <f>Table2[[#This Row],[TOTAL Assistance Net of Recapture Penalties Through FY20]]+Table2[[#This Row],[TOTAL Assistance Net of Recapture Penalties FY20 and After]]</f>
        <v>699.94740000000002</v>
      </c>
      <c r="DC404" s="60">
        <v>332.67849999999999</v>
      </c>
      <c r="DD404" s="60">
        <v>3194.6138000000001</v>
      </c>
      <c r="DE404" s="60">
        <v>1974.8933</v>
      </c>
      <c r="DF404" s="60">
        <f>Table2[[#This Row],[Company Direct Tax Revenue Before Assistance Through FY20]]+Table2[[#This Row],[Company Direct Tax Revenue Before Assistance FY20 and After]]</f>
        <v>5169.5070999999998</v>
      </c>
      <c r="DG404" s="60">
        <v>334.6386</v>
      </c>
      <c r="DH404" s="60">
        <v>3253.4533000000001</v>
      </c>
      <c r="DI404" s="60">
        <v>1986.5299</v>
      </c>
      <c r="DJ404" s="60">
        <f>Table2[[#This Row],[Indirect and Induced Tax Revenues FY20 and After]]+Table2[[#This Row],[Indirect and Induced Tax Revenues Through FY20]]</f>
        <v>5239.9832000000006</v>
      </c>
      <c r="DK404" s="60">
        <v>667.31709999999998</v>
      </c>
      <c r="DL404" s="60">
        <v>6448.0671000000002</v>
      </c>
      <c r="DM404" s="60">
        <v>3961.4232000000002</v>
      </c>
      <c r="DN404" s="60">
        <f>Table2[[#This Row],[TOTAL Tax Revenues Before Assistance FY20 and After]]+Table2[[#This Row],[TOTAL Tax Revenues Before Assistance Through FY20]]</f>
        <v>10409.490300000001</v>
      </c>
      <c r="DO404" s="60">
        <v>600.52250000000004</v>
      </c>
      <c r="DP404" s="60">
        <v>6144.6351000000004</v>
      </c>
      <c r="DQ404" s="60">
        <v>3564.9078</v>
      </c>
      <c r="DR404" s="60">
        <f>Table2[[#This Row],[TOTAL Tax Revenues Net of Assistance Recapture and Penalty Through FY20]]+Table2[[#This Row],[TOTAL Tax Revenues Net of Assistance Recapture and Penalty FY20 and After]]</f>
        <v>9709.5429000000004</v>
      </c>
      <c r="DS404" s="60">
        <v>0</v>
      </c>
      <c r="DT404" s="60">
        <v>0</v>
      </c>
      <c r="DU404" s="60">
        <v>0</v>
      </c>
      <c r="DV404" s="60">
        <v>0</v>
      </c>
      <c r="DW404" s="74">
        <v>2</v>
      </c>
      <c r="DX404" s="74">
        <v>0</v>
      </c>
      <c r="DY404" s="74">
        <v>0</v>
      </c>
      <c r="DZ404" s="74">
        <v>6</v>
      </c>
      <c r="EA404" s="74">
        <v>2</v>
      </c>
      <c r="EB404" s="74">
        <v>0</v>
      </c>
      <c r="EC404" s="74">
        <v>0</v>
      </c>
      <c r="ED404" s="74">
        <v>6</v>
      </c>
      <c r="EE404" s="74">
        <v>100</v>
      </c>
      <c r="EF404" s="74">
        <v>0</v>
      </c>
      <c r="EG404" s="74">
        <v>0</v>
      </c>
      <c r="EH404" s="74">
        <v>100</v>
      </c>
      <c r="EI404" s="8">
        <f>Table2[[#This Row],[Total Industrial Employees FY20]]+Table2[[#This Row],[Total Restaurant Employees FY20]]+Table2[[#This Row],[Total Retail Employees FY20]]+Table2[[#This Row],[Total Other Employees FY20]]</f>
        <v>8</v>
      </c>
      <c r="EJ404" s="8">
        <f>Table2[[#This Row],[Number of Industrial Employees Earning More than Living Wage FY20]]+Table2[[#This Row],[Number of Restaurant Employees Earning More than Living Wage FY20]]+Table2[[#This Row],[Number of Retail Employees Earning More than Living Wage FY20]]+Table2[[#This Row],[Number of Other Employees Earning More than Living Wage FY20]]</f>
        <v>8</v>
      </c>
      <c r="EK404" s="72">
        <f>Table2[[#This Row],[Total Employees Earning More than Living Wage FY20]]/Table2[[#This Row],[Total Jobs FY20]]</f>
        <v>1</v>
      </c>
    </row>
    <row r="405" spans="1:141" x14ac:dyDescent="0.25">
      <c r="A405" s="16">
        <v>94118</v>
      </c>
      <c r="B405" s="11" t="s">
        <v>513</v>
      </c>
      <c r="C405" s="11" t="s">
        <v>962</v>
      </c>
      <c r="D405" s="11" t="s">
        <v>1044</v>
      </c>
      <c r="E405" s="16">
        <v>42</v>
      </c>
      <c r="F405" s="7">
        <v>4500</v>
      </c>
      <c r="G405" s="7">
        <v>1</v>
      </c>
      <c r="H405" s="7">
        <v>48661</v>
      </c>
      <c r="I405" s="7">
        <v>33300</v>
      </c>
      <c r="J405" s="7">
        <v>541720</v>
      </c>
      <c r="K405" s="11" t="s">
        <v>1097</v>
      </c>
      <c r="L405" s="11" t="s">
        <v>1540</v>
      </c>
      <c r="M405" s="11" t="s">
        <v>1428</v>
      </c>
      <c r="N405" s="18">
        <v>12000000</v>
      </c>
      <c r="O405" s="11" t="s">
        <v>1671</v>
      </c>
      <c r="P405" s="8">
        <v>30</v>
      </c>
      <c r="Q405" s="8">
        <v>0</v>
      </c>
      <c r="R405" s="8">
        <v>476</v>
      </c>
      <c r="S405" s="8">
        <v>0</v>
      </c>
      <c r="T405" s="8">
        <v>1</v>
      </c>
      <c r="U405" s="8">
        <v>507</v>
      </c>
      <c r="V405" s="8">
        <v>492</v>
      </c>
      <c r="W405" s="8">
        <v>0</v>
      </c>
      <c r="X405" s="8">
        <v>0</v>
      </c>
      <c r="Y405" s="8">
        <v>43</v>
      </c>
      <c r="Z405" s="8">
        <v>8</v>
      </c>
      <c r="AA405" s="19">
        <v>21</v>
      </c>
      <c r="AB405" s="8">
        <v>0</v>
      </c>
      <c r="AC405" s="8">
        <v>10</v>
      </c>
      <c r="AD405" s="8">
        <v>48</v>
      </c>
      <c r="AE405" s="8">
        <v>21</v>
      </c>
      <c r="AF405" s="8">
        <v>68.441814595660759</v>
      </c>
      <c r="AG405" s="8" t="s">
        <v>1686</v>
      </c>
      <c r="AH405" s="8" t="s">
        <v>1686</v>
      </c>
      <c r="AI405" s="60">
        <v>0</v>
      </c>
      <c r="AJ405" s="60">
        <v>0</v>
      </c>
      <c r="AK405" s="60">
        <v>0</v>
      </c>
      <c r="AL405" s="60">
        <f>Table2[[#This Row],[Company Direct Land Through FY20]]+Table2[[#This Row],[Company Direct Land FY20 and After]]</f>
        <v>0</v>
      </c>
      <c r="AM405" s="60">
        <v>0</v>
      </c>
      <c r="AN405" s="60">
        <v>0</v>
      </c>
      <c r="AO405" s="60">
        <v>0</v>
      </c>
      <c r="AP405" s="60">
        <f>Table2[[#This Row],[Company Direct Building Through FY20]]+Table2[[#This Row],[Company Direct Building FY20 and After]]</f>
        <v>0</v>
      </c>
      <c r="AQ405" s="60">
        <v>0</v>
      </c>
      <c r="AR405" s="60">
        <v>196.22399999999999</v>
      </c>
      <c r="AS405" s="60">
        <v>0</v>
      </c>
      <c r="AT405" s="60">
        <f>Table2[[#This Row],[Mortgage Recording Tax Through FY20]]+Table2[[#This Row],[Mortgage Recording Tax FY20 and After]]</f>
        <v>196.22399999999999</v>
      </c>
      <c r="AU405" s="60">
        <v>0</v>
      </c>
      <c r="AV405" s="60">
        <v>0</v>
      </c>
      <c r="AW405" s="60">
        <v>0</v>
      </c>
      <c r="AX405" s="60">
        <f>Table2[[#This Row],[Pilot Savings Through FY20]]+Table2[[#This Row],[Pilot Savings FY20 and After]]</f>
        <v>0</v>
      </c>
      <c r="AY405" s="60">
        <v>0</v>
      </c>
      <c r="AZ405" s="60">
        <v>196.22399999999999</v>
      </c>
      <c r="BA405" s="60">
        <v>0</v>
      </c>
      <c r="BB405" s="60">
        <f>Table2[[#This Row],[Mortgage Recording Tax Exemption Through FY20]]+Table2[[#This Row],[Indirect and Induced Land FY20]]</f>
        <v>676.16589999999997</v>
      </c>
      <c r="BC405" s="60">
        <v>479.94189999999998</v>
      </c>
      <c r="BD405" s="60">
        <v>1639.3851999999999</v>
      </c>
      <c r="BE405" s="60">
        <v>7241.4803000000002</v>
      </c>
      <c r="BF405" s="60">
        <f>Table2[[#This Row],[Indirect and Induced Land Through FY20]]+Table2[[#This Row],[Indirect and Induced Land FY20 and After]]</f>
        <v>8880.8654999999999</v>
      </c>
      <c r="BG405" s="60">
        <v>1701.6123</v>
      </c>
      <c r="BH405" s="60">
        <v>5812.3656000000001</v>
      </c>
      <c r="BI405" s="60">
        <v>25674.338599999999</v>
      </c>
      <c r="BJ405" s="60">
        <f>Table2[[#This Row],[Indirect and Induced Building Through FY20]]+Table2[[#This Row],[Indirect and Induced Building FY20 and After]]</f>
        <v>31486.7042</v>
      </c>
      <c r="BK405" s="60">
        <v>2181.5542</v>
      </c>
      <c r="BL405" s="60">
        <v>7451.7507999999998</v>
      </c>
      <c r="BM405" s="60">
        <v>32915.818899999998</v>
      </c>
      <c r="BN405" s="60">
        <f>Table2[[#This Row],[TOTAL Real Property Related Taxes Through FY20]]+Table2[[#This Row],[TOTAL Real Property Related Taxes FY20 and After]]</f>
        <v>40367.5697</v>
      </c>
      <c r="BO405" s="60">
        <v>2478.0531000000001</v>
      </c>
      <c r="BP405" s="60">
        <v>8868.4292999999998</v>
      </c>
      <c r="BQ405" s="60">
        <v>37389.465499999998</v>
      </c>
      <c r="BR405" s="60">
        <f>Table2[[#This Row],[Company Direct Through FY20]]+Table2[[#This Row],[Company Direct FY20 and After]]</f>
        <v>46257.894799999995</v>
      </c>
      <c r="BS405" s="60">
        <v>0</v>
      </c>
      <c r="BT405" s="60">
        <v>0</v>
      </c>
      <c r="BU405" s="60">
        <v>0</v>
      </c>
      <c r="BV405" s="60">
        <f>Table2[[#This Row],[Sales Tax Exemption Through FY20]]+Table2[[#This Row],[Sales Tax Exemption FY20 and After]]</f>
        <v>0</v>
      </c>
      <c r="BW405" s="60">
        <v>0</v>
      </c>
      <c r="BX405" s="60">
        <v>0</v>
      </c>
      <c r="BY405" s="60">
        <v>0</v>
      </c>
      <c r="BZ405" s="60">
        <f>Table2[[#This Row],[Energy Tax Savings Through FY20]]+Table2[[#This Row],[Energy Tax Savings FY20 and After]]</f>
        <v>0</v>
      </c>
      <c r="CA405" s="60">
        <v>8.1934000000000005</v>
      </c>
      <c r="CB405" s="60">
        <v>27.905200000000001</v>
      </c>
      <c r="CC405" s="60">
        <v>85.285499999999999</v>
      </c>
      <c r="CD405" s="60">
        <f>Table2[[#This Row],[Tax Exempt Bond Savings Through FY20]]+Table2[[#This Row],[Tax Exempt Bond Savings FY20 and After]]</f>
        <v>113.19069999999999</v>
      </c>
      <c r="CE405" s="60">
        <v>2365.134</v>
      </c>
      <c r="CF405" s="60">
        <v>8618.1594999999998</v>
      </c>
      <c r="CG405" s="60">
        <v>35685.714500000002</v>
      </c>
      <c r="CH405" s="60">
        <f>Table2[[#This Row],[Indirect and Induced Through FY20]]+Table2[[#This Row],[Indirect and Induced FY20 and After]]</f>
        <v>44303.874000000003</v>
      </c>
      <c r="CI405" s="60">
        <v>4834.9937</v>
      </c>
      <c r="CJ405" s="60">
        <v>17458.6836</v>
      </c>
      <c r="CK405" s="60">
        <v>72989.894499999995</v>
      </c>
      <c r="CL405" s="60">
        <f>Table2[[#This Row],[TOTAL Income Consumption Use Taxes Through FY20]]+Table2[[#This Row],[TOTAL Income Consumption Use Taxes FY20 and After]]</f>
        <v>90448.578099999999</v>
      </c>
      <c r="CM405" s="60">
        <v>8.1934000000000005</v>
      </c>
      <c r="CN405" s="60">
        <v>224.1292</v>
      </c>
      <c r="CO405" s="60">
        <v>85.285499999999999</v>
      </c>
      <c r="CP405" s="60">
        <f>Table2[[#This Row],[Assistance Provided Through FY20]]+Table2[[#This Row],[Assistance Provided FY20 and After]]</f>
        <v>309.41469999999998</v>
      </c>
      <c r="CQ405" s="60">
        <v>0</v>
      </c>
      <c r="CR405" s="60">
        <v>0</v>
      </c>
      <c r="CS405" s="60">
        <v>0</v>
      </c>
      <c r="CT405" s="60">
        <f>Table2[[#This Row],[Recapture Cancellation Reduction Amount Through FY20]]+Table2[[#This Row],[Recapture Cancellation Reduction Amount FY20 and After]]</f>
        <v>0</v>
      </c>
      <c r="CU405" s="60">
        <v>0</v>
      </c>
      <c r="CV405" s="60">
        <v>0</v>
      </c>
      <c r="CW405" s="60">
        <v>0</v>
      </c>
      <c r="CX405" s="60">
        <f>Table2[[#This Row],[Penalty Paid Through FY20]]+Table2[[#This Row],[Penalty Paid FY20 and After]]</f>
        <v>0</v>
      </c>
      <c r="CY405" s="60">
        <v>8.1934000000000005</v>
      </c>
      <c r="CZ405" s="60">
        <v>224.1292</v>
      </c>
      <c r="DA405" s="60">
        <v>85.285499999999999</v>
      </c>
      <c r="DB405" s="60">
        <f>Table2[[#This Row],[TOTAL Assistance Net of Recapture Penalties Through FY20]]+Table2[[#This Row],[TOTAL Assistance Net of Recapture Penalties FY20 and After]]</f>
        <v>309.41469999999998</v>
      </c>
      <c r="DC405" s="60">
        <v>2478.0531000000001</v>
      </c>
      <c r="DD405" s="60">
        <v>9064.6532999999999</v>
      </c>
      <c r="DE405" s="60">
        <v>37389.465499999998</v>
      </c>
      <c r="DF405" s="60">
        <f>Table2[[#This Row],[Company Direct Tax Revenue Before Assistance Through FY20]]+Table2[[#This Row],[Company Direct Tax Revenue Before Assistance FY20 and After]]</f>
        <v>46454.118799999997</v>
      </c>
      <c r="DG405" s="60">
        <v>4546.6881999999996</v>
      </c>
      <c r="DH405" s="60">
        <v>16069.9103</v>
      </c>
      <c r="DI405" s="60">
        <v>68601.5334</v>
      </c>
      <c r="DJ405" s="60">
        <f>Table2[[#This Row],[Indirect and Induced Tax Revenues FY20 and After]]+Table2[[#This Row],[Indirect and Induced Tax Revenues Through FY20]]</f>
        <v>84671.443700000003</v>
      </c>
      <c r="DK405" s="60">
        <v>7024.7412999999997</v>
      </c>
      <c r="DL405" s="60">
        <v>25134.563600000001</v>
      </c>
      <c r="DM405" s="60">
        <v>105990.99890000001</v>
      </c>
      <c r="DN405" s="60">
        <f>Table2[[#This Row],[TOTAL Tax Revenues Before Assistance FY20 and After]]+Table2[[#This Row],[TOTAL Tax Revenues Before Assistance Through FY20]]</f>
        <v>131125.5625</v>
      </c>
      <c r="DO405" s="60">
        <v>7016.5478999999996</v>
      </c>
      <c r="DP405" s="60">
        <v>24910.434399999998</v>
      </c>
      <c r="DQ405" s="60">
        <v>105905.71339999999</v>
      </c>
      <c r="DR405" s="60">
        <f>Table2[[#This Row],[TOTAL Tax Revenues Net of Assistance Recapture and Penalty Through FY20]]+Table2[[#This Row],[TOTAL Tax Revenues Net of Assistance Recapture and Penalty FY20 and After]]</f>
        <v>130816.14779999999</v>
      </c>
      <c r="DS405" s="60">
        <v>0</v>
      </c>
      <c r="DT405" s="60">
        <v>0</v>
      </c>
      <c r="DU405" s="60">
        <v>0</v>
      </c>
      <c r="DV405" s="60">
        <v>0</v>
      </c>
      <c r="DW405" s="74">
        <v>0</v>
      </c>
      <c r="DX405" s="74">
        <v>0</v>
      </c>
      <c r="DY405" s="74">
        <v>0</v>
      </c>
      <c r="DZ405" s="74">
        <v>0</v>
      </c>
      <c r="EA405" s="74">
        <v>0</v>
      </c>
      <c r="EB405" s="74">
        <v>0</v>
      </c>
      <c r="EC405" s="74">
        <v>0</v>
      </c>
      <c r="ED405" s="74">
        <v>0</v>
      </c>
      <c r="EE405" s="74">
        <v>0</v>
      </c>
      <c r="EF405" s="74">
        <v>0</v>
      </c>
      <c r="EG405" s="74">
        <v>0</v>
      </c>
      <c r="EH405" s="74">
        <v>0</v>
      </c>
      <c r="EI405" s="8">
        <f>Table2[[#This Row],[Total Industrial Employees FY20]]+Table2[[#This Row],[Total Restaurant Employees FY20]]+Table2[[#This Row],[Total Retail Employees FY20]]+Table2[[#This Row],[Total Other Employees FY20]]</f>
        <v>0</v>
      </c>
      <c r="EJ405" s="8">
        <f>Table2[[#This Row],[Number of Industrial Employees Earning More than Living Wage FY20]]+Table2[[#This Row],[Number of Restaurant Employees Earning More than Living Wage FY20]]+Table2[[#This Row],[Number of Retail Employees Earning More than Living Wage FY20]]+Table2[[#This Row],[Number of Other Employees Earning More than Living Wage FY20]]</f>
        <v>0</v>
      </c>
      <c r="EK405" s="72">
        <v>0</v>
      </c>
    </row>
    <row r="406" spans="1:141" x14ac:dyDescent="0.25">
      <c r="A406" s="9">
        <v>94182</v>
      </c>
      <c r="B406" s="11" t="s">
        <v>571</v>
      </c>
      <c r="C406" s="11" t="s">
        <v>1019</v>
      </c>
      <c r="D406" s="11" t="s">
        <v>1044</v>
      </c>
      <c r="E406" s="15">
        <v>38</v>
      </c>
      <c r="F406" s="7">
        <v>876</v>
      </c>
      <c r="G406" s="7">
        <v>1</v>
      </c>
      <c r="H406" s="7">
        <v>5008</v>
      </c>
      <c r="I406" s="7">
        <v>16000</v>
      </c>
      <c r="J406" s="7">
        <v>624410</v>
      </c>
      <c r="K406" s="11" t="s">
        <v>1097</v>
      </c>
      <c r="L406" s="11" t="s">
        <v>1618</v>
      </c>
      <c r="M406" s="11" t="s">
        <v>1619</v>
      </c>
      <c r="N406" s="18">
        <v>3473000</v>
      </c>
      <c r="O406" s="11" t="s">
        <v>1671</v>
      </c>
      <c r="P406" s="8">
        <v>3</v>
      </c>
      <c r="Q406" s="8">
        <v>1</v>
      </c>
      <c r="R406" s="8">
        <v>68</v>
      </c>
      <c r="S406" s="8">
        <v>4</v>
      </c>
      <c r="T406" s="8">
        <v>3</v>
      </c>
      <c r="U406" s="8">
        <v>79</v>
      </c>
      <c r="V406" s="8">
        <v>76</v>
      </c>
      <c r="W406" s="8">
        <v>0</v>
      </c>
      <c r="X406" s="8">
        <v>0</v>
      </c>
      <c r="Y406" s="8">
        <v>78</v>
      </c>
      <c r="Z406" s="8">
        <v>6</v>
      </c>
      <c r="AA406" s="19">
        <v>0</v>
      </c>
      <c r="AB406" s="8">
        <v>0</v>
      </c>
      <c r="AC406" s="8">
        <v>0</v>
      </c>
      <c r="AD406" s="8">
        <v>0</v>
      </c>
      <c r="AE406" s="8">
        <v>0</v>
      </c>
      <c r="AF406" s="8">
        <v>93.670886075949369</v>
      </c>
      <c r="AG406" s="8" t="s">
        <v>1686</v>
      </c>
      <c r="AH406" s="8" t="s">
        <v>1687</v>
      </c>
      <c r="AI406" s="60">
        <v>0</v>
      </c>
      <c r="AJ406" s="60">
        <v>0</v>
      </c>
      <c r="AK406" s="60">
        <v>0</v>
      </c>
      <c r="AL406" s="60">
        <f>Table2[[#This Row],[Company Direct Land Through FY20]]+Table2[[#This Row],[Company Direct Land FY20 and After]]</f>
        <v>0</v>
      </c>
      <c r="AM406" s="60">
        <v>0</v>
      </c>
      <c r="AN406" s="60">
        <v>0</v>
      </c>
      <c r="AO406" s="60">
        <v>0</v>
      </c>
      <c r="AP406" s="60">
        <f>Table2[[#This Row],[Company Direct Building Through FY20]]+Table2[[#This Row],[Company Direct Building FY20 and After]]</f>
        <v>0</v>
      </c>
      <c r="AQ406" s="60">
        <v>0</v>
      </c>
      <c r="AR406" s="60">
        <v>56.790500000000002</v>
      </c>
      <c r="AS406" s="60">
        <v>0</v>
      </c>
      <c r="AT406" s="60">
        <f>Table2[[#This Row],[Mortgage Recording Tax Through FY20]]+Table2[[#This Row],[Mortgage Recording Tax FY20 and After]]</f>
        <v>56.790500000000002</v>
      </c>
      <c r="AU406" s="60">
        <v>0</v>
      </c>
      <c r="AV406" s="60">
        <v>0</v>
      </c>
      <c r="AW406" s="60">
        <v>0</v>
      </c>
      <c r="AX406" s="60">
        <f>Table2[[#This Row],[Pilot Savings Through FY20]]+Table2[[#This Row],[Pilot Savings FY20 and After]]</f>
        <v>0</v>
      </c>
      <c r="AY406" s="60">
        <v>0</v>
      </c>
      <c r="AZ406" s="60">
        <v>56.790500000000002</v>
      </c>
      <c r="BA406" s="60">
        <v>0</v>
      </c>
      <c r="BB406" s="60">
        <f>Table2[[#This Row],[Mortgage Recording Tax Exemption Through FY20]]+Table2[[#This Row],[Indirect and Induced Land FY20]]</f>
        <v>81.028099999999995</v>
      </c>
      <c r="BC406" s="60">
        <v>24.2376</v>
      </c>
      <c r="BD406" s="60">
        <v>67.100499999999997</v>
      </c>
      <c r="BE406" s="60">
        <v>350.39949999999999</v>
      </c>
      <c r="BF406" s="60">
        <f>Table2[[#This Row],[Indirect and Induced Land Through FY20]]+Table2[[#This Row],[Indirect and Induced Land FY20 and After]]</f>
        <v>417.5</v>
      </c>
      <c r="BG406" s="60">
        <v>85.933499999999995</v>
      </c>
      <c r="BH406" s="60">
        <v>237.90190000000001</v>
      </c>
      <c r="BI406" s="60">
        <v>1242.3308</v>
      </c>
      <c r="BJ406" s="60">
        <f>Table2[[#This Row],[Indirect and Induced Building Through FY20]]+Table2[[#This Row],[Indirect and Induced Building FY20 and After]]</f>
        <v>1480.2327</v>
      </c>
      <c r="BK406" s="60">
        <v>110.1711</v>
      </c>
      <c r="BL406" s="60">
        <v>305.00240000000002</v>
      </c>
      <c r="BM406" s="60">
        <v>1592.7302999999999</v>
      </c>
      <c r="BN406" s="60">
        <f>Table2[[#This Row],[TOTAL Real Property Related Taxes Through FY20]]+Table2[[#This Row],[TOTAL Real Property Related Taxes FY20 and After]]</f>
        <v>1897.7327</v>
      </c>
      <c r="BO406" s="60">
        <v>114.81270000000001</v>
      </c>
      <c r="BP406" s="60">
        <v>326.21190000000001</v>
      </c>
      <c r="BQ406" s="60">
        <v>1659.8332</v>
      </c>
      <c r="BR406" s="60">
        <f>Table2[[#This Row],[Company Direct Through FY20]]+Table2[[#This Row],[Company Direct FY20 and After]]</f>
        <v>1986.0451</v>
      </c>
      <c r="BS406" s="60">
        <v>0</v>
      </c>
      <c r="BT406" s="60">
        <v>0</v>
      </c>
      <c r="BU406" s="60">
        <v>0</v>
      </c>
      <c r="BV406" s="60">
        <f>Table2[[#This Row],[Sales Tax Exemption Through FY20]]+Table2[[#This Row],[Sales Tax Exemption FY20 and After]]</f>
        <v>0</v>
      </c>
      <c r="BW406" s="60">
        <v>0</v>
      </c>
      <c r="BX406" s="60">
        <v>0</v>
      </c>
      <c r="BY406" s="60">
        <v>0</v>
      </c>
      <c r="BZ406" s="60">
        <f>Table2[[#This Row],[Energy Tax Savings Through FY20]]+Table2[[#This Row],[Energy Tax Savings FY20 and After]]</f>
        <v>0</v>
      </c>
      <c r="CA406" s="60">
        <v>2.4354</v>
      </c>
      <c r="CB406" s="60">
        <v>3.5171000000000001</v>
      </c>
      <c r="CC406" s="60">
        <v>25.7654</v>
      </c>
      <c r="CD406" s="60">
        <f>Table2[[#This Row],[Tax Exempt Bond Savings Through FY20]]+Table2[[#This Row],[Tax Exempt Bond Savings FY20 and After]]</f>
        <v>29.282499999999999</v>
      </c>
      <c r="CE406" s="60">
        <v>119.4421</v>
      </c>
      <c r="CF406" s="60">
        <v>342.87740000000002</v>
      </c>
      <c r="CG406" s="60">
        <v>1726.761</v>
      </c>
      <c r="CH406" s="60">
        <f>Table2[[#This Row],[Indirect and Induced Through FY20]]+Table2[[#This Row],[Indirect and Induced FY20 and After]]</f>
        <v>2069.6383999999998</v>
      </c>
      <c r="CI406" s="60">
        <v>231.8194</v>
      </c>
      <c r="CJ406" s="60">
        <v>665.57219999999995</v>
      </c>
      <c r="CK406" s="60">
        <v>3360.8287999999998</v>
      </c>
      <c r="CL406" s="60">
        <f>Table2[[#This Row],[TOTAL Income Consumption Use Taxes Through FY20]]+Table2[[#This Row],[TOTAL Income Consumption Use Taxes FY20 and After]]</f>
        <v>4026.4009999999998</v>
      </c>
      <c r="CM406" s="60">
        <v>2.4354</v>
      </c>
      <c r="CN406" s="60">
        <v>60.307600000000001</v>
      </c>
      <c r="CO406" s="60">
        <v>25.7654</v>
      </c>
      <c r="CP406" s="60">
        <f>Table2[[#This Row],[Assistance Provided Through FY20]]+Table2[[#This Row],[Assistance Provided FY20 and After]]</f>
        <v>86.073000000000008</v>
      </c>
      <c r="CQ406" s="60">
        <v>0</v>
      </c>
      <c r="CR406" s="60">
        <v>0</v>
      </c>
      <c r="CS406" s="60">
        <v>0</v>
      </c>
      <c r="CT406" s="60">
        <f>Table2[[#This Row],[Recapture Cancellation Reduction Amount Through FY20]]+Table2[[#This Row],[Recapture Cancellation Reduction Amount FY20 and After]]</f>
        <v>0</v>
      </c>
      <c r="CU406" s="60">
        <v>0</v>
      </c>
      <c r="CV406" s="60">
        <v>0</v>
      </c>
      <c r="CW406" s="60">
        <v>0</v>
      </c>
      <c r="CX406" s="60">
        <f>Table2[[#This Row],[Penalty Paid Through FY20]]+Table2[[#This Row],[Penalty Paid FY20 and After]]</f>
        <v>0</v>
      </c>
      <c r="CY406" s="60">
        <v>2.4354</v>
      </c>
      <c r="CZ406" s="60">
        <v>60.307600000000001</v>
      </c>
      <c r="DA406" s="60">
        <v>25.7654</v>
      </c>
      <c r="DB406" s="60">
        <f>Table2[[#This Row],[TOTAL Assistance Net of Recapture Penalties Through FY20]]+Table2[[#This Row],[TOTAL Assistance Net of Recapture Penalties FY20 and After]]</f>
        <v>86.073000000000008</v>
      </c>
      <c r="DC406" s="60">
        <v>114.81270000000001</v>
      </c>
      <c r="DD406" s="60">
        <v>383.00240000000002</v>
      </c>
      <c r="DE406" s="60">
        <v>1659.8332</v>
      </c>
      <c r="DF406" s="60">
        <f>Table2[[#This Row],[Company Direct Tax Revenue Before Assistance Through FY20]]+Table2[[#This Row],[Company Direct Tax Revenue Before Assistance FY20 and After]]</f>
        <v>2042.8356000000001</v>
      </c>
      <c r="DG406" s="60">
        <v>229.61320000000001</v>
      </c>
      <c r="DH406" s="60">
        <v>647.87980000000005</v>
      </c>
      <c r="DI406" s="60">
        <v>3319.4913000000001</v>
      </c>
      <c r="DJ406" s="60">
        <f>Table2[[#This Row],[Indirect and Induced Tax Revenues FY20 and After]]+Table2[[#This Row],[Indirect and Induced Tax Revenues Through FY20]]</f>
        <v>3967.3711000000003</v>
      </c>
      <c r="DK406" s="60">
        <v>344.42590000000001</v>
      </c>
      <c r="DL406" s="60">
        <v>1030.8822</v>
      </c>
      <c r="DM406" s="60">
        <v>4979.3244999999997</v>
      </c>
      <c r="DN406" s="60">
        <f>Table2[[#This Row],[TOTAL Tax Revenues Before Assistance FY20 and After]]+Table2[[#This Row],[TOTAL Tax Revenues Before Assistance Through FY20]]</f>
        <v>6010.2066999999997</v>
      </c>
      <c r="DO406" s="60">
        <v>341.9905</v>
      </c>
      <c r="DP406" s="60">
        <v>970.57460000000003</v>
      </c>
      <c r="DQ406" s="60">
        <v>4953.5591000000004</v>
      </c>
      <c r="DR406" s="60">
        <f>Table2[[#This Row],[TOTAL Tax Revenues Net of Assistance Recapture and Penalty Through FY20]]+Table2[[#This Row],[TOTAL Tax Revenues Net of Assistance Recapture and Penalty FY20 and After]]</f>
        <v>5924.1337000000003</v>
      </c>
      <c r="DS406" s="60">
        <v>0</v>
      </c>
      <c r="DT406" s="60">
        <v>0</v>
      </c>
      <c r="DU406" s="60">
        <v>0</v>
      </c>
      <c r="DV406" s="60">
        <v>0</v>
      </c>
      <c r="DW406" s="74">
        <v>0</v>
      </c>
      <c r="DX406" s="74">
        <v>0</v>
      </c>
      <c r="DY406" s="74">
        <v>0</v>
      </c>
      <c r="DZ406" s="74">
        <v>79</v>
      </c>
      <c r="EA406" s="74">
        <v>0</v>
      </c>
      <c r="EB406" s="74">
        <v>0</v>
      </c>
      <c r="EC406" s="74">
        <v>0</v>
      </c>
      <c r="ED406" s="74">
        <v>79</v>
      </c>
      <c r="EE406" s="74">
        <v>0</v>
      </c>
      <c r="EF406" s="74">
        <v>0</v>
      </c>
      <c r="EG406" s="74">
        <v>0</v>
      </c>
      <c r="EH406" s="74">
        <v>100</v>
      </c>
      <c r="EI406" s="8">
        <f>Table2[[#This Row],[Total Industrial Employees FY20]]+Table2[[#This Row],[Total Restaurant Employees FY20]]+Table2[[#This Row],[Total Retail Employees FY20]]+Table2[[#This Row],[Total Other Employees FY20]]</f>
        <v>79</v>
      </c>
      <c r="EJ406" s="8">
        <f>Table2[[#This Row],[Number of Industrial Employees Earning More than Living Wage FY20]]+Table2[[#This Row],[Number of Restaurant Employees Earning More than Living Wage FY20]]+Table2[[#This Row],[Number of Retail Employees Earning More than Living Wage FY20]]+Table2[[#This Row],[Number of Other Employees Earning More than Living Wage FY20]]</f>
        <v>79</v>
      </c>
      <c r="EK406" s="72">
        <f>Table2[[#This Row],[Total Employees Earning More than Living Wage FY20]]/Table2[[#This Row],[Total Jobs FY20]]</f>
        <v>1</v>
      </c>
    </row>
    <row r="407" spans="1:141" x14ac:dyDescent="0.25">
      <c r="A407" s="9">
        <v>93175</v>
      </c>
      <c r="B407" s="11" t="s">
        <v>290</v>
      </c>
      <c r="C407" s="11" t="s">
        <v>743</v>
      </c>
      <c r="D407" s="11" t="s">
        <v>1046</v>
      </c>
      <c r="E407" s="15">
        <v>8</v>
      </c>
      <c r="F407" s="7">
        <v>1715</v>
      </c>
      <c r="G407" s="7">
        <v>22</v>
      </c>
      <c r="H407" s="7">
        <v>1101602</v>
      </c>
      <c r="I407" s="7">
        <v>4588216</v>
      </c>
      <c r="J407" s="7">
        <v>812930</v>
      </c>
      <c r="K407" s="11" t="s">
        <v>1235</v>
      </c>
      <c r="L407" s="11" t="s">
        <v>1236</v>
      </c>
      <c r="M407" s="11" t="s">
        <v>1237</v>
      </c>
      <c r="N407" s="18">
        <v>91833000</v>
      </c>
      <c r="O407" s="11" t="s">
        <v>1663</v>
      </c>
      <c r="P407" s="8">
        <v>475</v>
      </c>
      <c r="Q407" s="8">
        <v>0</v>
      </c>
      <c r="R407" s="8">
        <v>289</v>
      </c>
      <c r="S407" s="8">
        <v>0</v>
      </c>
      <c r="T407" s="8">
        <v>30</v>
      </c>
      <c r="U407" s="8">
        <v>794</v>
      </c>
      <c r="V407" s="8">
        <v>556</v>
      </c>
      <c r="W407" s="8">
        <v>0</v>
      </c>
      <c r="X407" s="8">
        <v>0</v>
      </c>
      <c r="Y407" s="8">
        <v>0</v>
      </c>
      <c r="Z407" s="8">
        <v>24</v>
      </c>
      <c r="AA407" s="19">
        <v>0</v>
      </c>
      <c r="AB407" s="8">
        <v>0</v>
      </c>
      <c r="AC407" s="8">
        <v>0</v>
      </c>
      <c r="AD407" s="8">
        <v>0</v>
      </c>
      <c r="AE407" s="8">
        <v>0</v>
      </c>
      <c r="AF407" s="8">
        <v>92.191435768261968</v>
      </c>
      <c r="AG407" s="8" t="s">
        <v>1686</v>
      </c>
      <c r="AH407" s="8" t="s">
        <v>1687</v>
      </c>
      <c r="AI407" s="60">
        <v>136.30109999999999</v>
      </c>
      <c r="AJ407" s="60">
        <v>6968.6292999999996</v>
      </c>
      <c r="AK407" s="60">
        <v>838.98159999999996</v>
      </c>
      <c r="AL407" s="60">
        <f>Table2[[#This Row],[Company Direct Land Through FY20]]+Table2[[#This Row],[Company Direct Land FY20 and After]]</f>
        <v>7807.6108999999997</v>
      </c>
      <c r="AM407" s="60">
        <v>253.13059999999999</v>
      </c>
      <c r="AN407" s="60">
        <v>21766.1872</v>
      </c>
      <c r="AO407" s="60">
        <v>1558.1101000000001</v>
      </c>
      <c r="AP407" s="60">
        <f>Table2[[#This Row],[Company Direct Building Through FY20]]+Table2[[#This Row],[Company Direct Building FY20 and After]]</f>
        <v>23324.297300000002</v>
      </c>
      <c r="AQ407" s="60">
        <v>0</v>
      </c>
      <c r="AR407" s="60">
        <v>0</v>
      </c>
      <c r="AS407" s="60">
        <v>0</v>
      </c>
      <c r="AT407" s="60">
        <f>Table2[[#This Row],[Mortgage Recording Tax Through FY20]]+Table2[[#This Row],[Mortgage Recording Tax FY20 and After]]</f>
        <v>0</v>
      </c>
      <c r="AU407" s="60">
        <v>0</v>
      </c>
      <c r="AV407" s="60">
        <v>0</v>
      </c>
      <c r="AW407" s="60">
        <v>0</v>
      </c>
      <c r="AX407" s="60">
        <f>Table2[[#This Row],[Pilot Savings Through FY20]]+Table2[[#This Row],[Pilot Savings FY20 and After]]</f>
        <v>0</v>
      </c>
      <c r="AY407" s="60">
        <v>0</v>
      </c>
      <c r="AZ407" s="60">
        <v>0</v>
      </c>
      <c r="BA407" s="60">
        <v>0</v>
      </c>
      <c r="BB407" s="60">
        <f>Table2[[#This Row],[Mortgage Recording Tax Exemption Through FY20]]+Table2[[#This Row],[Indirect and Induced Land FY20]]</f>
        <v>282.21339999999998</v>
      </c>
      <c r="BC407" s="60">
        <v>282.21339999999998</v>
      </c>
      <c r="BD407" s="60">
        <v>2724.28</v>
      </c>
      <c r="BE407" s="60">
        <v>1737.1239</v>
      </c>
      <c r="BF407" s="60">
        <f>Table2[[#This Row],[Indirect and Induced Land Through FY20]]+Table2[[#This Row],[Indirect and Induced Land FY20 and After]]</f>
        <v>4461.4039000000002</v>
      </c>
      <c r="BG407" s="60">
        <v>1000.5748</v>
      </c>
      <c r="BH407" s="60">
        <v>9658.8107999999993</v>
      </c>
      <c r="BI407" s="60">
        <v>6158.8941999999997</v>
      </c>
      <c r="BJ407" s="60">
        <f>Table2[[#This Row],[Indirect and Induced Building Through FY20]]+Table2[[#This Row],[Indirect and Induced Building FY20 and After]]</f>
        <v>15817.704999999998</v>
      </c>
      <c r="BK407" s="60">
        <v>1672.2199000000001</v>
      </c>
      <c r="BL407" s="60">
        <v>41117.907299999999</v>
      </c>
      <c r="BM407" s="60">
        <v>10293.1098</v>
      </c>
      <c r="BN407" s="60">
        <f>Table2[[#This Row],[TOTAL Real Property Related Taxes Through FY20]]+Table2[[#This Row],[TOTAL Real Property Related Taxes FY20 and After]]</f>
        <v>51411.017099999997</v>
      </c>
      <c r="BO407" s="60">
        <v>1595.508</v>
      </c>
      <c r="BP407" s="60">
        <v>17026.129199999999</v>
      </c>
      <c r="BQ407" s="60">
        <v>9820.9212000000007</v>
      </c>
      <c r="BR407" s="60">
        <f>Table2[[#This Row],[Company Direct Through FY20]]+Table2[[#This Row],[Company Direct FY20 and After]]</f>
        <v>26847.0504</v>
      </c>
      <c r="BS407" s="60">
        <v>0</v>
      </c>
      <c r="BT407" s="60">
        <v>0</v>
      </c>
      <c r="BU407" s="60">
        <v>0</v>
      </c>
      <c r="BV407" s="60">
        <f>Table2[[#This Row],[Sales Tax Exemption Through FY20]]+Table2[[#This Row],[Sales Tax Exemption FY20 and After]]</f>
        <v>0</v>
      </c>
      <c r="BW407" s="60">
        <v>0</v>
      </c>
      <c r="BX407" s="60">
        <v>0</v>
      </c>
      <c r="BY407" s="60">
        <v>0</v>
      </c>
      <c r="BZ407" s="60">
        <f>Table2[[#This Row],[Energy Tax Savings Through FY20]]+Table2[[#This Row],[Energy Tax Savings FY20 and After]]</f>
        <v>0</v>
      </c>
      <c r="CA407" s="60">
        <v>9.8375000000000004</v>
      </c>
      <c r="CB407" s="60">
        <v>127.9492</v>
      </c>
      <c r="CC407" s="60">
        <v>46.034599999999998</v>
      </c>
      <c r="CD407" s="60">
        <f>Table2[[#This Row],[Tax Exempt Bond Savings Through FY20]]+Table2[[#This Row],[Tax Exempt Bond Savings FY20 and After]]</f>
        <v>173.9838</v>
      </c>
      <c r="CE407" s="60">
        <v>1143.7388000000001</v>
      </c>
      <c r="CF407" s="60">
        <v>13547.3099</v>
      </c>
      <c r="CG407" s="60">
        <v>7040.12</v>
      </c>
      <c r="CH407" s="60">
        <f>Table2[[#This Row],[Indirect and Induced Through FY20]]+Table2[[#This Row],[Indirect and Induced FY20 and After]]</f>
        <v>20587.429899999999</v>
      </c>
      <c r="CI407" s="60">
        <v>2729.4092999999998</v>
      </c>
      <c r="CJ407" s="60">
        <v>30445.4899</v>
      </c>
      <c r="CK407" s="60">
        <v>16815.006600000001</v>
      </c>
      <c r="CL407" s="60">
        <f>Table2[[#This Row],[TOTAL Income Consumption Use Taxes Through FY20]]+Table2[[#This Row],[TOTAL Income Consumption Use Taxes FY20 and After]]</f>
        <v>47260.496500000001</v>
      </c>
      <c r="CM407" s="60">
        <v>9.8375000000000004</v>
      </c>
      <c r="CN407" s="60">
        <v>127.9492</v>
      </c>
      <c r="CO407" s="60">
        <v>46.034599999999998</v>
      </c>
      <c r="CP407" s="60">
        <f>Table2[[#This Row],[Assistance Provided Through FY20]]+Table2[[#This Row],[Assistance Provided FY20 and After]]</f>
        <v>173.9838</v>
      </c>
      <c r="CQ407" s="60">
        <v>0</v>
      </c>
      <c r="CR407" s="60">
        <v>0</v>
      </c>
      <c r="CS407" s="60">
        <v>0</v>
      </c>
      <c r="CT407" s="60">
        <f>Table2[[#This Row],[Recapture Cancellation Reduction Amount Through FY20]]+Table2[[#This Row],[Recapture Cancellation Reduction Amount FY20 and After]]</f>
        <v>0</v>
      </c>
      <c r="CU407" s="60">
        <v>0</v>
      </c>
      <c r="CV407" s="60">
        <v>0</v>
      </c>
      <c r="CW407" s="60">
        <v>0</v>
      </c>
      <c r="CX407" s="60">
        <f>Table2[[#This Row],[Penalty Paid Through FY20]]+Table2[[#This Row],[Penalty Paid FY20 and After]]</f>
        <v>0</v>
      </c>
      <c r="CY407" s="60">
        <v>9.8375000000000004</v>
      </c>
      <c r="CZ407" s="60">
        <v>127.9492</v>
      </c>
      <c r="DA407" s="60">
        <v>46.034599999999998</v>
      </c>
      <c r="DB407" s="60">
        <f>Table2[[#This Row],[TOTAL Assistance Net of Recapture Penalties Through FY20]]+Table2[[#This Row],[TOTAL Assistance Net of Recapture Penalties FY20 and After]]</f>
        <v>173.9838</v>
      </c>
      <c r="DC407" s="60">
        <v>1984.9396999999999</v>
      </c>
      <c r="DD407" s="60">
        <v>45760.945699999997</v>
      </c>
      <c r="DE407" s="60">
        <v>12218.0129</v>
      </c>
      <c r="DF407" s="60">
        <f>Table2[[#This Row],[Company Direct Tax Revenue Before Assistance Through FY20]]+Table2[[#This Row],[Company Direct Tax Revenue Before Assistance FY20 and After]]</f>
        <v>57978.958599999998</v>
      </c>
      <c r="DG407" s="60">
        <v>2426.527</v>
      </c>
      <c r="DH407" s="60">
        <v>25930.400699999998</v>
      </c>
      <c r="DI407" s="60">
        <v>14936.1381</v>
      </c>
      <c r="DJ407" s="60">
        <f>Table2[[#This Row],[Indirect and Induced Tax Revenues FY20 and After]]+Table2[[#This Row],[Indirect and Induced Tax Revenues Through FY20]]</f>
        <v>40866.538799999995</v>
      </c>
      <c r="DK407" s="60">
        <v>4411.4666999999999</v>
      </c>
      <c r="DL407" s="60">
        <v>71691.346399999995</v>
      </c>
      <c r="DM407" s="60">
        <v>27154.151000000002</v>
      </c>
      <c r="DN407" s="60">
        <f>Table2[[#This Row],[TOTAL Tax Revenues Before Assistance FY20 and After]]+Table2[[#This Row],[TOTAL Tax Revenues Before Assistance Through FY20]]</f>
        <v>98845.497399999993</v>
      </c>
      <c r="DO407" s="60">
        <v>4401.6292000000003</v>
      </c>
      <c r="DP407" s="60">
        <v>71563.397200000007</v>
      </c>
      <c r="DQ407" s="60">
        <v>27108.116399999999</v>
      </c>
      <c r="DR407" s="60">
        <f>Table2[[#This Row],[TOTAL Tax Revenues Net of Assistance Recapture and Penalty Through FY20]]+Table2[[#This Row],[TOTAL Tax Revenues Net of Assistance Recapture and Penalty FY20 and After]]</f>
        <v>98671.513600000006</v>
      </c>
      <c r="DS407" s="60">
        <v>0</v>
      </c>
      <c r="DT407" s="60">
        <v>0</v>
      </c>
      <c r="DU407" s="60">
        <v>0</v>
      </c>
      <c r="DV407" s="60">
        <v>0</v>
      </c>
      <c r="DW407" s="74">
        <v>0</v>
      </c>
      <c r="DX407" s="74">
        <v>0</v>
      </c>
      <c r="DY407" s="74">
        <v>761</v>
      </c>
      <c r="DZ407" s="74">
        <v>33</v>
      </c>
      <c r="EA407" s="74">
        <v>0</v>
      </c>
      <c r="EB407" s="74">
        <v>0</v>
      </c>
      <c r="EC407" s="74">
        <v>761</v>
      </c>
      <c r="ED407" s="74">
        <v>3</v>
      </c>
      <c r="EE407" s="74">
        <v>0</v>
      </c>
      <c r="EF407" s="74">
        <v>0</v>
      </c>
      <c r="EG407" s="74">
        <v>100</v>
      </c>
      <c r="EH407" s="74">
        <v>9.09</v>
      </c>
      <c r="EI407" s="8">
        <f>Table2[[#This Row],[Total Industrial Employees FY20]]+Table2[[#This Row],[Total Restaurant Employees FY20]]+Table2[[#This Row],[Total Retail Employees FY20]]+Table2[[#This Row],[Total Other Employees FY20]]</f>
        <v>794</v>
      </c>
      <c r="EJ407" s="8">
        <f>Table2[[#This Row],[Number of Industrial Employees Earning More than Living Wage FY20]]+Table2[[#This Row],[Number of Restaurant Employees Earning More than Living Wage FY20]]+Table2[[#This Row],[Number of Retail Employees Earning More than Living Wage FY20]]+Table2[[#This Row],[Number of Other Employees Earning More than Living Wage FY20]]</f>
        <v>764</v>
      </c>
      <c r="EK407" s="70">
        <f>Table2[[#This Row],[Total Employees Earning More than Living Wage FY20]]/Table2[[#This Row],[Total Jobs FY20]]</f>
        <v>0.96221662468513858</v>
      </c>
    </row>
    <row r="408" spans="1:141" x14ac:dyDescent="0.25">
      <c r="A408" s="9">
        <v>92279</v>
      </c>
      <c r="B408" s="11" t="s">
        <v>166</v>
      </c>
      <c r="C408" s="11" t="s">
        <v>620</v>
      </c>
      <c r="D408" s="11" t="s">
        <v>1045</v>
      </c>
      <c r="E408" s="15">
        <v>26</v>
      </c>
      <c r="F408" s="7">
        <v>461</v>
      </c>
      <c r="G408" s="7">
        <v>16</v>
      </c>
      <c r="H408" s="7">
        <v>49400</v>
      </c>
      <c r="I408" s="7">
        <v>105000</v>
      </c>
      <c r="J408" s="7">
        <v>332710</v>
      </c>
      <c r="K408" s="11" t="s">
        <v>1048</v>
      </c>
      <c r="L408" s="11" t="s">
        <v>1084</v>
      </c>
      <c r="M408" s="11" t="s">
        <v>1055</v>
      </c>
      <c r="N408" s="18">
        <v>2758000</v>
      </c>
      <c r="O408" s="11" t="s">
        <v>1666</v>
      </c>
      <c r="P408" s="8">
        <v>3</v>
      </c>
      <c r="Q408" s="8">
        <v>0</v>
      </c>
      <c r="R408" s="8">
        <v>18</v>
      </c>
      <c r="S408" s="8">
        <v>0</v>
      </c>
      <c r="T408" s="8">
        <v>0</v>
      </c>
      <c r="U408" s="8">
        <v>21</v>
      </c>
      <c r="V408" s="8">
        <v>19</v>
      </c>
      <c r="W408" s="8">
        <v>0</v>
      </c>
      <c r="X408" s="8">
        <v>0</v>
      </c>
      <c r="Y408" s="8">
        <v>0</v>
      </c>
      <c r="Z408" s="8">
        <v>4</v>
      </c>
      <c r="AA408" s="19">
        <v>32</v>
      </c>
      <c r="AB408" s="8">
        <v>0</v>
      </c>
      <c r="AC408" s="8">
        <v>0</v>
      </c>
      <c r="AD408" s="8">
        <v>0</v>
      </c>
      <c r="AE408" s="8">
        <v>68</v>
      </c>
      <c r="AF408" s="8">
        <v>52.380952380952387</v>
      </c>
      <c r="AG408" s="8" t="s">
        <v>1686</v>
      </c>
      <c r="AH408" s="8" t="s">
        <v>1687</v>
      </c>
      <c r="AI408" s="60">
        <v>113.7731</v>
      </c>
      <c r="AJ408" s="60">
        <v>750.38670000000002</v>
      </c>
      <c r="AK408" s="60">
        <v>105.3219</v>
      </c>
      <c r="AL408" s="60">
        <f>Table2[[#This Row],[Company Direct Land Through FY20]]+Table2[[#This Row],[Company Direct Land FY20 and After]]</f>
        <v>855.70860000000005</v>
      </c>
      <c r="AM408" s="60">
        <v>323.5856</v>
      </c>
      <c r="AN408" s="60">
        <v>1326.8286000000001</v>
      </c>
      <c r="AO408" s="60">
        <v>299.54950000000002</v>
      </c>
      <c r="AP408" s="60">
        <f>Table2[[#This Row],[Company Direct Building Through FY20]]+Table2[[#This Row],[Company Direct Building FY20 and After]]</f>
        <v>1626.3781000000001</v>
      </c>
      <c r="AQ408" s="60">
        <v>0</v>
      </c>
      <c r="AR408" s="60">
        <v>18.4223</v>
      </c>
      <c r="AS408" s="60">
        <v>0</v>
      </c>
      <c r="AT408" s="60">
        <f>Table2[[#This Row],[Mortgage Recording Tax Through FY20]]+Table2[[#This Row],[Mortgage Recording Tax FY20 and After]]</f>
        <v>18.4223</v>
      </c>
      <c r="AU408" s="60">
        <v>278.5573</v>
      </c>
      <c r="AV408" s="60">
        <v>1183.6923999999999</v>
      </c>
      <c r="AW408" s="60">
        <v>257.86590000000001</v>
      </c>
      <c r="AX408" s="60">
        <f>Table2[[#This Row],[Pilot Savings Through FY20]]+Table2[[#This Row],[Pilot Savings FY20 and After]]</f>
        <v>1441.5582999999999</v>
      </c>
      <c r="AY408" s="60">
        <v>0</v>
      </c>
      <c r="AZ408" s="60">
        <v>18.4223</v>
      </c>
      <c r="BA408" s="60">
        <v>0</v>
      </c>
      <c r="BB408" s="60">
        <f>Table2[[#This Row],[Mortgage Recording Tax Exemption Through FY20]]+Table2[[#This Row],[Indirect and Induced Land FY20]]</f>
        <v>33.424599999999998</v>
      </c>
      <c r="BC408" s="60">
        <v>15.0023</v>
      </c>
      <c r="BD408" s="60">
        <v>176.3648</v>
      </c>
      <c r="BE408" s="60">
        <v>13.888</v>
      </c>
      <c r="BF408" s="60">
        <f>Table2[[#This Row],[Indirect and Induced Land Through FY20]]+Table2[[#This Row],[Indirect and Induced Land FY20 and After]]</f>
        <v>190.25280000000001</v>
      </c>
      <c r="BG408" s="60">
        <v>53.190100000000001</v>
      </c>
      <c r="BH408" s="60">
        <v>625.29309999999998</v>
      </c>
      <c r="BI408" s="60">
        <v>49.239100000000001</v>
      </c>
      <c r="BJ408" s="60">
        <f>Table2[[#This Row],[Indirect and Induced Building Through FY20]]+Table2[[#This Row],[Indirect and Induced Building FY20 and After]]</f>
        <v>674.53219999999999</v>
      </c>
      <c r="BK408" s="60">
        <v>226.99379999999999</v>
      </c>
      <c r="BL408" s="60">
        <v>1695.1808000000001</v>
      </c>
      <c r="BM408" s="60">
        <v>210.1326</v>
      </c>
      <c r="BN408" s="60">
        <f>Table2[[#This Row],[TOTAL Real Property Related Taxes Through FY20]]+Table2[[#This Row],[TOTAL Real Property Related Taxes FY20 and After]]</f>
        <v>1905.3134</v>
      </c>
      <c r="BO408" s="60">
        <v>177.49090000000001</v>
      </c>
      <c r="BP408" s="60">
        <v>2415.9054999999998</v>
      </c>
      <c r="BQ408" s="60">
        <v>164.30670000000001</v>
      </c>
      <c r="BR408" s="60">
        <f>Table2[[#This Row],[Company Direct Through FY20]]+Table2[[#This Row],[Company Direct FY20 and After]]</f>
        <v>2580.2121999999999</v>
      </c>
      <c r="BS408" s="60">
        <v>0</v>
      </c>
      <c r="BT408" s="60">
        <v>0</v>
      </c>
      <c r="BU408" s="60">
        <v>0</v>
      </c>
      <c r="BV408" s="60">
        <f>Table2[[#This Row],[Sales Tax Exemption Through FY20]]+Table2[[#This Row],[Sales Tax Exemption FY20 and After]]</f>
        <v>0</v>
      </c>
      <c r="BW408" s="60">
        <v>0</v>
      </c>
      <c r="BX408" s="60">
        <v>4.2050000000000001</v>
      </c>
      <c r="BY408" s="60">
        <v>0</v>
      </c>
      <c r="BZ408" s="60">
        <f>Table2[[#This Row],[Energy Tax Savings Through FY20]]+Table2[[#This Row],[Energy Tax Savings FY20 and After]]</f>
        <v>4.2050000000000001</v>
      </c>
      <c r="CA408" s="60">
        <v>0</v>
      </c>
      <c r="CB408" s="60">
        <v>0</v>
      </c>
      <c r="CC408" s="60">
        <v>0</v>
      </c>
      <c r="CD408" s="60">
        <f>Table2[[#This Row],[Tax Exempt Bond Savings Through FY20]]+Table2[[#This Row],[Tax Exempt Bond Savings FY20 and After]]</f>
        <v>0</v>
      </c>
      <c r="CE408" s="60">
        <v>67.909400000000005</v>
      </c>
      <c r="CF408" s="60">
        <v>1032.9004</v>
      </c>
      <c r="CG408" s="60">
        <v>62.865000000000002</v>
      </c>
      <c r="CH408" s="60">
        <f>Table2[[#This Row],[Indirect and Induced Through FY20]]+Table2[[#This Row],[Indirect and Induced FY20 and After]]</f>
        <v>1095.7654</v>
      </c>
      <c r="CI408" s="60">
        <v>245.40029999999999</v>
      </c>
      <c r="CJ408" s="60">
        <v>3444.6008999999999</v>
      </c>
      <c r="CK408" s="60">
        <v>227.17169999999999</v>
      </c>
      <c r="CL408" s="60">
        <f>Table2[[#This Row],[TOTAL Income Consumption Use Taxes Through FY20]]+Table2[[#This Row],[TOTAL Income Consumption Use Taxes FY20 and After]]</f>
        <v>3671.7725999999998</v>
      </c>
      <c r="CM408" s="60">
        <v>278.5573</v>
      </c>
      <c r="CN408" s="60">
        <v>1206.3197</v>
      </c>
      <c r="CO408" s="60">
        <v>257.86590000000001</v>
      </c>
      <c r="CP408" s="60">
        <f>Table2[[#This Row],[Assistance Provided Through FY20]]+Table2[[#This Row],[Assistance Provided FY20 and After]]</f>
        <v>1464.1856</v>
      </c>
      <c r="CQ408" s="60">
        <v>0</v>
      </c>
      <c r="CR408" s="60">
        <v>0</v>
      </c>
      <c r="CS408" s="60">
        <v>0</v>
      </c>
      <c r="CT408" s="60">
        <f>Table2[[#This Row],[Recapture Cancellation Reduction Amount Through FY20]]+Table2[[#This Row],[Recapture Cancellation Reduction Amount FY20 and After]]</f>
        <v>0</v>
      </c>
      <c r="CU408" s="60">
        <v>0</v>
      </c>
      <c r="CV408" s="60">
        <v>0</v>
      </c>
      <c r="CW408" s="60">
        <v>0</v>
      </c>
      <c r="CX408" s="60">
        <f>Table2[[#This Row],[Penalty Paid Through FY20]]+Table2[[#This Row],[Penalty Paid FY20 and After]]</f>
        <v>0</v>
      </c>
      <c r="CY408" s="60">
        <v>278.5573</v>
      </c>
      <c r="CZ408" s="60">
        <v>1206.3197</v>
      </c>
      <c r="DA408" s="60">
        <v>257.86590000000001</v>
      </c>
      <c r="DB408" s="60">
        <f>Table2[[#This Row],[TOTAL Assistance Net of Recapture Penalties Through FY20]]+Table2[[#This Row],[TOTAL Assistance Net of Recapture Penalties FY20 and After]]</f>
        <v>1464.1856</v>
      </c>
      <c r="DC408" s="60">
        <v>614.84960000000001</v>
      </c>
      <c r="DD408" s="60">
        <v>4511.5430999999999</v>
      </c>
      <c r="DE408" s="60">
        <v>569.17809999999997</v>
      </c>
      <c r="DF408" s="60">
        <f>Table2[[#This Row],[Company Direct Tax Revenue Before Assistance Through FY20]]+Table2[[#This Row],[Company Direct Tax Revenue Before Assistance FY20 and After]]</f>
        <v>5080.7212</v>
      </c>
      <c r="DG408" s="60">
        <v>136.1018</v>
      </c>
      <c r="DH408" s="60">
        <v>1834.5582999999999</v>
      </c>
      <c r="DI408" s="60">
        <v>125.99209999999999</v>
      </c>
      <c r="DJ408" s="60">
        <f>Table2[[#This Row],[Indirect and Induced Tax Revenues FY20 and After]]+Table2[[#This Row],[Indirect and Induced Tax Revenues Through FY20]]</f>
        <v>1960.5503999999999</v>
      </c>
      <c r="DK408" s="60">
        <v>750.95140000000004</v>
      </c>
      <c r="DL408" s="60">
        <v>6346.1013999999996</v>
      </c>
      <c r="DM408" s="60">
        <v>695.17020000000002</v>
      </c>
      <c r="DN408" s="60">
        <f>Table2[[#This Row],[TOTAL Tax Revenues Before Assistance FY20 and After]]+Table2[[#This Row],[TOTAL Tax Revenues Before Assistance Through FY20]]</f>
        <v>7041.2716</v>
      </c>
      <c r="DO408" s="60">
        <v>472.39409999999998</v>
      </c>
      <c r="DP408" s="60">
        <v>5139.7816999999995</v>
      </c>
      <c r="DQ408" s="60">
        <v>437.30430000000001</v>
      </c>
      <c r="DR408" s="60">
        <f>Table2[[#This Row],[TOTAL Tax Revenues Net of Assistance Recapture and Penalty Through FY20]]+Table2[[#This Row],[TOTAL Tax Revenues Net of Assistance Recapture and Penalty FY20 and After]]</f>
        <v>5577.0859999999993</v>
      </c>
      <c r="DS408" s="60">
        <v>0</v>
      </c>
      <c r="DT408" s="60">
        <v>0</v>
      </c>
      <c r="DU408" s="60">
        <v>0</v>
      </c>
      <c r="DV408" s="60">
        <v>0</v>
      </c>
      <c r="DW408" s="74">
        <v>21</v>
      </c>
      <c r="DX408" s="74">
        <v>0</v>
      </c>
      <c r="DY408" s="74">
        <v>0</v>
      </c>
      <c r="DZ408" s="74">
        <v>0</v>
      </c>
      <c r="EA408" s="74">
        <v>21</v>
      </c>
      <c r="EB408" s="74">
        <v>0</v>
      </c>
      <c r="EC408" s="74">
        <v>0</v>
      </c>
      <c r="ED408" s="74">
        <v>0</v>
      </c>
      <c r="EE408" s="74">
        <v>100</v>
      </c>
      <c r="EF408" s="74">
        <v>0</v>
      </c>
      <c r="EG408" s="74">
        <v>0</v>
      </c>
      <c r="EH408" s="74">
        <v>0</v>
      </c>
      <c r="EI408" s="8">
        <f>Table2[[#This Row],[Total Industrial Employees FY20]]+Table2[[#This Row],[Total Restaurant Employees FY20]]+Table2[[#This Row],[Total Retail Employees FY20]]+Table2[[#This Row],[Total Other Employees FY20]]</f>
        <v>21</v>
      </c>
      <c r="EJ408" s="8">
        <f>Table2[[#This Row],[Number of Industrial Employees Earning More than Living Wage FY20]]+Table2[[#This Row],[Number of Restaurant Employees Earning More than Living Wage FY20]]+Table2[[#This Row],[Number of Retail Employees Earning More than Living Wage FY20]]+Table2[[#This Row],[Number of Other Employees Earning More than Living Wage FY20]]</f>
        <v>21</v>
      </c>
      <c r="EK408" s="72">
        <f>Table2[[#This Row],[Total Employees Earning More than Living Wage FY20]]/Table2[[#This Row],[Total Jobs FY20]]</f>
        <v>1</v>
      </c>
    </row>
    <row r="409" spans="1:141" x14ac:dyDescent="0.25">
      <c r="A409" s="9">
        <v>94121</v>
      </c>
      <c r="B409" s="11" t="s">
        <v>522</v>
      </c>
      <c r="C409" s="11" t="s">
        <v>971</v>
      </c>
      <c r="D409" s="11" t="s">
        <v>1044</v>
      </c>
      <c r="E409" s="15">
        <v>42</v>
      </c>
      <c r="F409" s="7">
        <v>4407</v>
      </c>
      <c r="G409" s="7">
        <v>15</v>
      </c>
      <c r="H409" s="7">
        <v>146671</v>
      </c>
      <c r="I409" s="7">
        <v>128042</v>
      </c>
      <c r="J409" s="7">
        <v>326112</v>
      </c>
      <c r="K409" s="11" t="s">
        <v>1048</v>
      </c>
      <c r="L409" s="11" t="s">
        <v>1550</v>
      </c>
      <c r="M409" s="11" t="s">
        <v>1180</v>
      </c>
      <c r="N409" s="18">
        <v>16427341</v>
      </c>
      <c r="O409" s="11" t="s">
        <v>1662</v>
      </c>
      <c r="P409" s="8">
        <v>0</v>
      </c>
      <c r="Q409" s="8">
        <v>0</v>
      </c>
      <c r="R409" s="8">
        <v>261</v>
      </c>
      <c r="S409" s="8">
        <v>0</v>
      </c>
      <c r="T409" s="8">
        <v>1</v>
      </c>
      <c r="U409" s="8">
        <v>262</v>
      </c>
      <c r="V409" s="8">
        <v>262</v>
      </c>
      <c r="W409" s="8">
        <v>0</v>
      </c>
      <c r="X409" s="8">
        <v>0</v>
      </c>
      <c r="Y409" s="8">
        <v>256</v>
      </c>
      <c r="Z409" s="8">
        <v>47</v>
      </c>
      <c r="AA409" s="19">
        <v>14</v>
      </c>
      <c r="AB409" s="8">
        <v>0</v>
      </c>
      <c r="AC409" s="8">
        <v>60</v>
      </c>
      <c r="AD409" s="8">
        <v>12</v>
      </c>
      <c r="AE409" s="8">
        <v>14</v>
      </c>
      <c r="AF409" s="8">
        <v>79.770992366412216</v>
      </c>
      <c r="AG409" s="8" t="s">
        <v>1686</v>
      </c>
      <c r="AH409" s="8" t="s">
        <v>1687</v>
      </c>
      <c r="AI409" s="60">
        <v>139.17099999999999</v>
      </c>
      <c r="AJ409" s="60">
        <v>715.28819999999996</v>
      </c>
      <c r="AK409" s="60">
        <v>918.02930000000003</v>
      </c>
      <c r="AL409" s="60">
        <f>Table2[[#This Row],[Company Direct Land Through FY20]]+Table2[[#This Row],[Company Direct Land FY20 and After]]</f>
        <v>1633.3175000000001</v>
      </c>
      <c r="AM409" s="60">
        <v>258.46050000000002</v>
      </c>
      <c r="AN409" s="60">
        <v>926.4547</v>
      </c>
      <c r="AO409" s="60">
        <v>1704.9114</v>
      </c>
      <c r="AP409" s="60">
        <f>Table2[[#This Row],[Company Direct Building Through FY20]]+Table2[[#This Row],[Company Direct Building FY20 and After]]</f>
        <v>2631.3661000000002</v>
      </c>
      <c r="AQ409" s="60">
        <v>0</v>
      </c>
      <c r="AR409" s="60">
        <v>0</v>
      </c>
      <c r="AS409" s="60">
        <v>0</v>
      </c>
      <c r="AT409" s="60">
        <f>Table2[[#This Row],[Mortgage Recording Tax Through FY20]]+Table2[[#This Row],[Mortgage Recording Tax FY20 and After]]</f>
        <v>0</v>
      </c>
      <c r="AU409" s="60">
        <v>117.44840000000001</v>
      </c>
      <c r="AV409" s="60">
        <v>196.67420000000001</v>
      </c>
      <c r="AW409" s="60">
        <v>774.73810000000003</v>
      </c>
      <c r="AX409" s="60">
        <f>Table2[[#This Row],[Pilot Savings Through FY20]]+Table2[[#This Row],[Pilot Savings FY20 and After]]</f>
        <v>971.41230000000007</v>
      </c>
      <c r="AY409" s="60">
        <v>0</v>
      </c>
      <c r="AZ409" s="60">
        <v>0</v>
      </c>
      <c r="BA409" s="60">
        <v>0</v>
      </c>
      <c r="BB409" s="60">
        <f>Table2[[#This Row],[Mortgage Recording Tax Exemption Through FY20]]+Table2[[#This Row],[Indirect and Induced Land FY20]]</f>
        <v>237.6926</v>
      </c>
      <c r="BC409" s="60">
        <v>237.6926</v>
      </c>
      <c r="BD409" s="60">
        <v>886.83910000000003</v>
      </c>
      <c r="BE409" s="60">
        <v>1567.9178999999999</v>
      </c>
      <c r="BF409" s="60">
        <f>Table2[[#This Row],[Indirect and Induced Land Through FY20]]+Table2[[#This Row],[Indirect and Induced Land FY20 and After]]</f>
        <v>2454.7570000000001</v>
      </c>
      <c r="BG409" s="60">
        <v>842.72829999999999</v>
      </c>
      <c r="BH409" s="60">
        <v>3144.2471999999998</v>
      </c>
      <c r="BI409" s="60">
        <v>5558.9830000000002</v>
      </c>
      <c r="BJ409" s="60">
        <f>Table2[[#This Row],[Indirect and Induced Building Through FY20]]+Table2[[#This Row],[Indirect and Induced Building FY20 and After]]</f>
        <v>8703.2302</v>
      </c>
      <c r="BK409" s="60">
        <v>1360.604</v>
      </c>
      <c r="BL409" s="60">
        <v>5476.1549999999997</v>
      </c>
      <c r="BM409" s="60">
        <v>8975.1034999999993</v>
      </c>
      <c r="BN409" s="60">
        <f>Table2[[#This Row],[TOTAL Real Property Related Taxes Through FY20]]+Table2[[#This Row],[TOTAL Real Property Related Taxes FY20 and After]]</f>
        <v>14451.2585</v>
      </c>
      <c r="BO409" s="60">
        <v>3757.4340000000002</v>
      </c>
      <c r="BP409" s="60">
        <v>14928.856400000001</v>
      </c>
      <c r="BQ409" s="60">
        <v>24785.582200000001</v>
      </c>
      <c r="BR409" s="60">
        <f>Table2[[#This Row],[Company Direct Through FY20]]+Table2[[#This Row],[Company Direct FY20 and After]]</f>
        <v>39714.438600000001</v>
      </c>
      <c r="BS409" s="60">
        <v>0</v>
      </c>
      <c r="BT409" s="60">
        <v>0</v>
      </c>
      <c r="BU409" s="60">
        <v>0</v>
      </c>
      <c r="BV409" s="60">
        <f>Table2[[#This Row],[Sales Tax Exemption Through FY20]]+Table2[[#This Row],[Sales Tax Exemption FY20 and After]]</f>
        <v>0</v>
      </c>
      <c r="BW409" s="60">
        <v>0</v>
      </c>
      <c r="BX409" s="60">
        <v>0</v>
      </c>
      <c r="BY409" s="60">
        <v>0</v>
      </c>
      <c r="BZ409" s="60">
        <f>Table2[[#This Row],[Energy Tax Savings Through FY20]]+Table2[[#This Row],[Energy Tax Savings FY20 and After]]</f>
        <v>0</v>
      </c>
      <c r="CA409" s="60">
        <v>0</v>
      </c>
      <c r="CB409" s="60">
        <v>0</v>
      </c>
      <c r="CC409" s="60">
        <v>0</v>
      </c>
      <c r="CD409" s="60">
        <f>Table2[[#This Row],[Tax Exempt Bond Savings Through FY20]]+Table2[[#This Row],[Tax Exempt Bond Savings FY20 and After]]</f>
        <v>0</v>
      </c>
      <c r="CE409" s="60">
        <v>1171.3393000000001</v>
      </c>
      <c r="CF409" s="60">
        <v>4673.3281999999999</v>
      </c>
      <c r="CG409" s="60">
        <v>7726.6370999999999</v>
      </c>
      <c r="CH409" s="60">
        <f>Table2[[#This Row],[Indirect and Induced Through FY20]]+Table2[[#This Row],[Indirect and Induced FY20 and After]]</f>
        <v>12399.9653</v>
      </c>
      <c r="CI409" s="60">
        <v>4928.7732999999998</v>
      </c>
      <c r="CJ409" s="60">
        <v>19602.184600000001</v>
      </c>
      <c r="CK409" s="60">
        <v>32512.219300000001</v>
      </c>
      <c r="CL409" s="60">
        <f>Table2[[#This Row],[TOTAL Income Consumption Use Taxes Through FY20]]+Table2[[#This Row],[TOTAL Income Consumption Use Taxes FY20 and After]]</f>
        <v>52114.403900000005</v>
      </c>
      <c r="CM409" s="60">
        <v>117.44840000000001</v>
      </c>
      <c r="CN409" s="60">
        <v>196.67420000000001</v>
      </c>
      <c r="CO409" s="60">
        <v>774.73810000000003</v>
      </c>
      <c r="CP409" s="60">
        <f>Table2[[#This Row],[Assistance Provided Through FY20]]+Table2[[#This Row],[Assistance Provided FY20 and After]]</f>
        <v>971.41230000000007</v>
      </c>
      <c r="CQ409" s="60">
        <v>0</v>
      </c>
      <c r="CR409" s="60">
        <v>0</v>
      </c>
      <c r="CS409" s="60">
        <v>0</v>
      </c>
      <c r="CT409" s="60">
        <f>Table2[[#This Row],[Recapture Cancellation Reduction Amount Through FY20]]+Table2[[#This Row],[Recapture Cancellation Reduction Amount FY20 and After]]</f>
        <v>0</v>
      </c>
      <c r="CU409" s="60">
        <v>0</v>
      </c>
      <c r="CV409" s="60">
        <v>0</v>
      </c>
      <c r="CW409" s="60">
        <v>0</v>
      </c>
      <c r="CX409" s="60">
        <f>Table2[[#This Row],[Penalty Paid Through FY20]]+Table2[[#This Row],[Penalty Paid FY20 and After]]</f>
        <v>0</v>
      </c>
      <c r="CY409" s="60">
        <v>117.44840000000001</v>
      </c>
      <c r="CZ409" s="60">
        <v>196.67420000000001</v>
      </c>
      <c r="DA409" s="60">
        <v>774.73810000000003</v>
      </c>
      <c r="DB409" s="60">
        <f>Table2[[#This Row],[TOTAL Assistance Net of Recapture Penalties Through FY20]]+Table2[[#This Row],[TOTAL Assistance Net of Recapture Penalties FY20 and After]]</f>
        <v>971.41230000000007</v>
      </c>
      <c r="DC409" s="60">
        <v>4155.0654999999997</v>
      </c>
      <c r="DD409" s="60">
        <v>16570.599300000002</v>
      </c>
      <c r="DE409" s="60">
        <v>27408.5229</v>
      </c>
      <c r="DF409" s="60">
        <f>Table2[[#This Row],[Company Direct Tax Revenue Before Assistance Through FY20]]+Table2[[#This Row],[Company Direct Tax Revenue Before Assistance FY20 and After]]</f>
        <v>43979.122199999998</v>
      </c>
      <c r="DG409" s="60">
        <v>2251.7602000000002</v>
      </c>
      <c r="DH409" s="60">
        <v>8704.4145000000008</v>
      </c>
      <c r="DI409" s="60">
        <v>14853.538</v>
      </c>
      <c r="DJ409" s="60">
        <f>Table2[[#This Row],[Indirect and Induced Tax Revenues FY20 and After]]+Table2[[#This Row],[Indirect and Induced Tax Revenues Through FY20]]</f>
        <v>23557.952499999999</v>
      </c>
      <c r="DK409" s="60">
        <v>6406.8257000000003</v>
      </c>
      <c r="DL409" s="60">
        <v>25275.013800000001</v>
      </c>
      <c r="DM409" s="60">
        <v>42262.060899999997</v>
      </c>
      <c r="DN409" s="60">
        <f>Table2[[#This Row],[TOTAL Tax Revenues Before Assistance FY20 and After]]+Table2[[#This Row],[TOTAL Tax Revenues Before Assistance Through FY20]]</f>
        <v>67537.074699999997</v>
      </c>
      <c r="DO409" s="60">
        <v>6289.3773000000001</v>
      </c>
      <c r="DP409" s="60">
        <v>25078.339599999999</v>
      </c>
      <c r="DQ409" s="60">
        <v>41487.322800000002</v>
      </c>
      <c r="DR409" s="60">
        <f>Table2[[#This Row],[TOTAL Tax Revenues Net of Assistance Recapture and Penalty Through FY20]]+Table2[[#This Row],[TOTAL Tax Revenues Net of Assistance Recapture and Penalty FY20 and After]]</f>
        <v>66565.662400000001</v>
      </c>
      <c r="DS409" s="60">
        <v>0</v>
      </c>
      <c r="DT409" s="60">
        <v>0</v>
      </c>
      <c r="DU409" s="60">
        <v>0</v>
      </c>
      <c r="DV409" s="60">
        <v>0</v>
      </c>
      <c r="DW409" s="74">
        <v>0</v>
      </c>
      <c r="DX409" s="74">
        <v>0</v>
      </c>
      <c r="DY409" s="74">
        <v>0</v>
      </c>
      <c r="DZ409" s="74">
        <v>0</v>
      </c>
      <c r="EA409" s="74">
        <v>0</v>
      </c>
      <c r="EB409" s="74">
        <v>0</v>
      </c>
      <c r="EC409" s="74">
        <v>0</v>
      </c>
      <c r="ED409" s="74">
        <v>0</v>
      </c>
      <c r="EE409" s="74">
        <v>0</v>
      </c>
      <c r="EF409" s="74">
        <v>0</v>
      </c>
      <c r="EG409" s="74">
        <v>0</v>
      </c>
      <c r="EH409" s="74">
        <v>0</v>
      </c>
      <c r="EI409" s="8">
        <f>Table2[[#This Row],[Total Industrial Employees FY20]]+Table2[[#This Row],[Total Restaurant Employees FY20]]+Table2[[#This Row],[Total Retail Employees FY20]]+Table2[[#This Row],[Total Other Employees FY20]]</f>
        <v>0</v>
      </c>
      <c r="EJ409" s="8">
        <f>Table2[[#This Row],[Number of Industrial Employees Earning More than Living Wage FY20]]+Table2[[#This Row],[Number of Restaurant Employees Earning More than Living Wage FY20]]+Table2[[#This Row],[Number of Retail Employees Earning More than Living Wage FY20]]+Table2[[#This Row],[Number of Other Employees Earning More than Living Wage FY20]]</f>
        <v>0</v>
      </c>
      <c r="EK409" s="72">
        <v>0</v>
      </c>
    </row>
    <row r="410" spans="1:141" x14ac:dyDescent="0.25">
      <c r="A410" s="9">
        <v>94043</v>
      </c>
      <c r="B410" s="11" t="s">
        <v>452</v>
      </c>
      <c r="C410" s="11" t="s">
        <v>905</v>
      </c>
      <c r="D410" s="11" t="s">
        <v>1046</v>
      </c>
      <c r="E410" s="15">
        <v>9</v>
      </c>
      <c r="F410" s="7">
        <v>2014</v>
      </c>
      <c r="G410" s="7">
        <v>45</v>
      </c>
      <c r="H410" s="7">
        <v>27337</v>
      </c>
      <c r="I410" s="7">
        <v>113807</v>
      </c>
      <c r="J410" s="7">
        <v>493110</v>
      </c>
      <c r="K410" s="11" t="s">
        <v>1048</v>
      </c>
      <c r="L410" s="11" t="s">
        <v>1450</v>
      </c>
      <c r="M410" s="11" t="s">
        <v>1133</v>
      </c>
      <c r="N410" s="18">
        <v>21000000</v>
      </c>
      <c r="O410" s="11" t="s">
        <v>1658</v>
      </c>
      <c r="P410" s="8">
        <v>0</v>
      </c>
      <c r="Q410" s="8">
        <v>0</v>
      </c>
      <c r="R410" s="8">
        <v>6</v>
      </c>
      <c r="S410" s="8">
        <v>0</v>
      </c>
      <c r="T410" s="8">
        <v>0</v>
      </c>
      <c r="U410" s="8">
        <v>6</v>
      </c>
      <c r="V410" s="8">
        <v>6</v>
      </c>
      <c r="W410" s="8">
        <v>0</v>
      </c>
      <c r="X410" s="8">
        <v>0</v>
      </c>
      <c r="Y410" s="8">
        <v>0</v>
      </c>
      <c r="Z410" s="8">
        <v>15</v>
      </c>
      <c r="AA410" s="19">
        <v>0</v>
      </c>
      <c r="AB410" s="8">
        <v>0</v>
      </c>
      <c r="AC410" s="8">
        <v>0</v>
      </c>
      <c r="AD410" s="8">
        <v>0</v>
      </c>
      <c r="AE410" s="8">
        <v>0</v>
      </c>
      <c r="AF410" s="8">
        <v>100</v>
      </c>
      <c r="AG410" s="8" t="s">
        <v>1687</v>
      </c>
      <c r="AH410" s="8" t="s">
        <v>1687</v>
      </c>
      <c r="AI410" s="60">
        <v>256.08089999999999</v>
      </c>
      <c r="AJ410" s="60">
        <v>1128.4175</v>
      </c>
      <c r="AK410" s="60">
        <v>1193.6394</v>
      </c>
      <c r="AL410" s="60">
        <f>Table2[[#This Row],[Company Direct Land Through FY20]]+Table2[[#This Row],[Company Direct Land FY20 and After]]</f>
        <v>2322.0569</v>
      </c>
      <c r="AM410" s="60">
        <v>475.5788</v>
      </c>
      <c r="AN410" s="60">
        <v>2095.6327000000001</v>
      </c>
      <c r="AO410" s="60">
        <v>2216.7595999999999</v>
      </c>
      <c r="AP410" s="60">
        <f>Table2[[#This Row],[Company Direct Building Through FY20]]+Table2[[#This Row],[Company Direct Building FY20 and After]]</f>
        <v>4312.3922999999995</v>
      </c>
      <c r="AQ410" s="60">
        <v>0</v>
      </c>
      <c r="AR410" s="60">
        <v>343.98</v>
      </c>
      <c r="AS410" s="60">
        <v>0</v>
      </c>
      <c r="AT410" s="60">
        <f>Table2[[#This Row],[Mortgage Recording Tax Through FY20]]+Table2[[#This Row],[Mortgage Recording Tax FY20 and After]]</f>
        <v>343.98</v>
      </c>
      <c r="AU410" s="60">
        <v>731.65970000000004</v>
      </c>
      <c r="AV410" s="60">
        <v>2264.2869999999998</v>
      </c>
      <c r="AW410" s="60">
        <v>3410.3995</v>
      </c>
      <c r="AX410" s="60">
        <f>Table2[[#This Row],[Pilot Savings Through FY20]]+Table2[[#This Row],[Pilot Savings FY20 and After]]</f>
        <v>5674.6864999999998</v>
      </c>
      <c r="AY410" s="60">
        <v>0</v>
      </c>
      <c r="AZ410" s="60">
        <v>343.98</v>
      </c>
      <c r="BA410" s="60">
        <v>0</v>
      </c>
      <c r="BB410" s="60">
        <f>Table2[[#This Row],[Mortgage Recording Tax Exemption Through FY20]]+Table2[[#This Row],[Indirect and Induced Land FY20]]</f>
        <v>346.92529999999999</v>
      </c>
      <c r="BC410" s="60">
        <v>2.9453</v>
      </c>
      <c r="BD410" s="60">
        <v>84.112300000000005</v>
      </c>
      <c r="BE410" s="60">
        <v>13.728400000000001</v>
      </c>
      <c r="BF410" s="60">
        <f>Table2[[#This Row],[Indirect and Induced Land Through FY20]]+Table2[[#This Row],[Indirect and Induced Land FY20 and After]]</f>
        <v>97.840699999999998</v>
      </c>
      <c r="BG410" s="60">
        <v>10.442500000000001</v>
      </c>
      <c r="BH410" s="60">
        <v>298.2167</v>
      </c>
      <c r="BI410" s="60">
        <v>48.674399999999999</v>
      </c>
      <c r="BJ410" s="60">
        <f>Table2[[#This Row],[Indirect and Induced Building Through FY20]]+Table2[[#This Row],[Indirect and Induced Building FY20 and After]]</f>
        <v>346.89109999999999</v>
      </c>
      <c r="BK410" s="60">
        <v>13.3878</v>
      </c>
      <c r="BL410" s="60">
        <v>1342.0922</v>
      </c>
      <c r="BM410" s="60">
        <v>62.402299999999997</v>
      </c>
      <c r="BN410" s="60">
        <f>Table2[[#This Row],[TOTAL Real Property Related Taxes Through FY20]]+Table2[[#This Row],[TOTAL Real Property Related Taxes FY20 and After]]</f>
        <v>1404.4945</v>
      </c>
      <c r="BO410" s="60">
        <v>17.813800000000001</v>
      </c>
      <c r="BP410" s="60">
        <v>582.77880000000005</v>
      </c>
      <c r="BQ410" s="60">
        <v>83.033600000000007</v>
      </c>
      <c r="BR410" s="60">
        <f>Table2[[#This Row],[Company Direct Through FY20]]+Table2[[#This Row],[Company Direct FY20 and After]]</f>
        <v>665.81240000000003</v>
      </c>
      <c r="BS410" s="60">
        <v>0</v>
      </c>
      <c r="BT410" s="60">
        <v>264.20069999999998</v>
      </c>
      <c r="BU410" s="60">
        <v>0</v>
      </c>
      <c r="BV410" s="60">
        <f>Table2[[#This Row],[Sales Tax Exemption Through FY20]]+Table2[[#This Row],[Sales Tax Exemption FY20 and After]]</f>
        <v>264.20069999999998</v>
      </c>
      <c r="BW410" s="60">
        <v>0</v>
      </c>
      <c r="BX410" s="60">
        <v>0</v>
      </c>
      <c r="BY410" s="60">
        <v>0</v>
      </c>
      <c r="BZ410" s="60">
        <f>Table2[[#This Row],[Energy Tax Savings Through FY20]]+Table2[[#This Row],[Energy Tax Savings FY20 and After]]</f>
        <v>0</v>
      </c>
      <c r="CA410" s="60">
        <v>0</v>
      </c>
      <c r="CB410" s="60">
        <v>0</v>
      </c>
      <c r="CC410" s="60">
        <v>0</v>
      </c>
      <c r="CD410" s="60">
        <f>Table2[[#This Row],[Tax Exempt Bond Savings Through FY20]]+Table2[[#This Row],[Tax Exempt Bond Savings FY20 and After]]</f>
        <v>0</v>
      </c>
      <c r="CE410" s="60">
        <v>11.9366</v>
      </c>
      <c r="CF410" s="60">
        <v>386.48939999999999</v>
      </c>
      <c r="CG410" s="60">
        <v>55.638599999999997</v>
      </c>
      <c r="CH410" s="60">
        <f>Table2[[#This Row],[Indirect and Induced Through FY20]]+Table2[[#This Row],[Indirect and Induced FY20 and After]]</f>
        <v>442.12799999999999</v>
      </c>
      <c r="CI410" s="60">
        <v>29.750399999999999</v>
      </c>
      <c r="CJ410" s="60">
        <v>705.0675</v>
      </c>
      <c r="CK410" s="60">
        <v>138.6722</v>
      </c>
      <c r="CL410" s="60">
        <f>Table2[[#This Row],[TOTAL Income Consumption Use Taxes Through FY20]]+Table2[[#This Row],[TOTAL Income Consumption Use Taxes FY20 and After]]</f>
        <v>843.73969999999997</v>
      </c>
      <c r="CM410" s="60">
        <v>731.65970000000004</v>
      </c>
      <c r="CN410" s="60">
        <v>2872.4677000000001</v>
      </c>
      <c r="CO410" s="60">
        <v>3410.3995</v>
      </c>
      <c r="CP410" s="60">
        <f>Table2[[#This Row],[Assistance Provided Through FY20]]+Table2[[#This Row],[Assistance Provided FY20 and After]]</f>
        <v>6282.8672000000006</v>
      </c>
      <c r="CQ410" s="60">
        <v>0</v>
      </c>
      <c r="CR410" s="60">
        <v>0</v>
      </c>
      <c r="CS410" s="60">
        <v>0</v>
      </c>
      <c r="CT410" s="60">
        <f>Table2[[#This Row],[Recapture Cancellation Reduction Amount Through FY20]]+Table2[[#This Row],[Recapture Cancellation Reduction Amount FY20 and After]]</f>
        <v>0</v>
      </c>
      <c r="CU410" s="60">
        <v>0</v>
      </c>
      <c r="CV410" s="60">
        <v>0</v>
      </c>
      <c r="CW410" s="60">
        <v>0</v>
      </c>
      <c r="CX410" s="60">
        <f>Table2[[#This Row],[Penalty Paid Through FY20]]+Table2[[#This Row],[Penalty Paid FY20 and After]]</f>
        <v>0</v>
      </c>
      <c r="CY410" s="60">
        <v>731.65970000000004</v>
      </c>
      <c r="CZ410" s="60">
        <v>2872.4677000000001</v>
      </c>
      <c r="DA410" s="60">
        <v>3410.3995</v>
      </c>
      <c r="DB410" s="60">
        <f>Table2[[#This Row],[TOTAL Assistance Net of Recapture Penalties Through FY20]]+Table2[[#This Row],[TOTAL Assistance Net of Recapture Penalties FY20 and After]]</f>
        <v>6282.8672000000006</v>
      </c>
      <c r="DC410" s="60">
        <v>749.47349999999994</v>
      </c>
      <c r="DD410" s="60">
        <v>4150.8090000000002</v>
      </c>
      <c r="DE410" s="60">
        <v>3493.4326000000001</v>
      </c>
      <c r="DF410" s="60">
        <f>Table2[[#This Row],[Company Direct Tax Revenue Before Assistance Through FY20]]+Table2[[#This Row],[Company Direct Tax Revenue Before Assistance FY20 and After]]</f>
        <v>7644.2416000000003</v>
      </c>
      <c r="DG410" s="60">
        <v>25.324400000000001</v>
      </c>
      <c r="DH410" s="60">
        <v>768.8184</v>
      </c>
      <c r="DI410" s="60">
        <v>118.0414</v>
      </c>
      <c r="DJ410" s="60">
        <f>Table2[[#This Row],[Indirect and Induced Tax Revenues FY20 and After]]+Table2[[#This Row],[Indirect and Induced Tax Revenues Through FY20]]</f>
        <v>886.85979999999995</v>
      </c>
      <c r="DK410" s="60">
        <v>774.79790000000003</v>
      </c>
      <c r="DL410" s="60">
        <v>4919.6274000000003</v>
      </c>
      <c r="DM410" s="60">
        <v>3611.4740000000002</v>
      </c>
      <c r="DN410" s="60">
        <f>Table2[[#This Row],[TOTAL Tax Revenues Before Assistance FY20 and After]]+Table2[[#This Row],[TOTAL Tax Revenues Before Assistance Through FY20]]</f>
        <v>8531.1013999999996</v>
      </c>
      <c r="DO410" s="60">
        <v>43.138199999999998</v>
      </c>
      <c r="DP410" s="60">
        <v>2047.1596999999999</v>
      </c>
      <c r="DQ410" s="60">
        <v>201.0745</v>
      </c>
      <c r="DR410" s="60">
        <f>Table2[[#This Row],[TOTAL Tax Revenues Net of Assistance Recapture and Penalty Through FY20]]+Table2[[#This Row],[TOTAL Tax Revenues Net of Assistance Recapture and Penalty FY20 and After]]</f>
        <v>2248.2341999999999</v>
      </c>
      <c r="DS410" s="60">
        <v>0</v>
      </c>
      <c r="DT410" s="60">
        <v>0</v>
      </c>
      <c r="DU410" s="60">
        <v>0</v>
      </c>
      <c r="DV410" s="60">
        <v>0</v>
      </c>
      <c r="DW410" s="74">
        <v>6</v>
      </c>
      <c r="DX410" s="74">
        <v>0</v>
      </c>
      <c r="DY410" s="74">
        <v>0</v>
      </c>
      <c r="DZ410" s="74">
        <v>0</v>
      </c>
      <c r="EA410" s="74">
        <v>6</v>
      </c>
      <c r="EB410" s="74">
        <v>0</v>
      </c>
      <c r="EC410" s="74">
        <v>0</v>
      </c>
      <c r="ED410" s="74">
        <v>0</v>
      </c>
      <c r="EE410" s="74">
        <v>100</v>
      </c>
      <c r="EF410" s="74">
        <v>0</v>
      </c>
      <c r="EG410" s="74">
        <v>0</v>
      </c>
      <c r="EH410" s="74">
        <v>0</v>
      </c>
      <c r="EI410" s="8">
        <f>Table2[[#This Row],[Total Industrial Employees FY20]]+Table2[[#This Row],[Total Restaurant Employees FY20]]+Table2[[#This Row],[Total Retail Employees FY20]]+Table2[[#This Row],[Total Other Employees FY20]]</f>
        <v>6</v>
      </c>
      <c r="EJ410" s="8">
        <f>Table2[[#This Row],[Number of Industrial Employees Earning More than Living Wage FY20]]+Table2[[#This Row],[Number of Restaurant Employees Earning More than Living Wage FY20]]+Table2[[#This Row],[Number of Retail Employees Earning More than Living Wage FY20]]+Table2[[#This Row],[Number of Other Employees Earning More than Living Wage FY20]]</f>
        <v>6</v>
      </c>
      <c r="EK410" s="72">
        <f>Table2[[#This Row],[Total Employees Earning More than Living Wage FY20]]/Table2[[#This Row],[Total Jobs FY20]]</f>
        <v>1</v>
      </c>
    </row>
    <row r="411" spans="1:141" x14ac:dyDescent="0.25">
      <c r="A411" s="9">
        <v>94063</v>
      </c>
      <c r="B411" s="11" t="s">
        <v>473</v>
      </c>
      <c r="C411" s="11" t="s">
        <v>925</v>
      </c>
      <c r="D411" s="11" t="s">
        <v>1044</v>
      </c>
      <c r="E411" s="15">
        <v>37</v>
      </c>
      <c r="F411" s="7">
        <v>3682</v>
      </c>
      <c r="G411" s="7">
        <v>14</v>
      </c>
      <c r="H411" s="7">
        <v>27762</v>
      </c>
      <c r="I411" s="7">
        <v>58420</v>
      </c>
      <c r="J411" s="7">
        <v>611110</v>
      </c>
      <c r="K411" s="11" t="s">
        <v>1097</v>
      </c>
      <c r="L411" s="11" t="s">
        <v>1479</v>
      </c>
      <c r="M411" s="11" t="s">
        <v>1480</v>
      </c>
      <c r="N411" s="18">
        <v>3975000</v>
      </c>
      <c r="O411" s="11" t="s">
        <v>1671</v>
      </c>
      <c r="P411" s="8">
        <v>3</v>
      </c>
      <c r="Q411" s="8">
        <v>0</v>
      </c>
      <c r="R411" s="8">
        <v>28</v>
      </c>
      <c r="S411" s="8">
        <v>0</v>
      </c>
      <c r="T411" s="8">
        <v>0</v>
      </c>
      <c r="U411" s="8">
        <v>31</v>
      </c>
      <c r="V411" s="8">
        <v>29</v>
      </c>
      <c r="W411" s="8">
        <v>0</v>
      </c>
      <c r="X411" s="8">
        <v>0</v>
      </c>
      <c r="Y411" s="8">
        <v>34</v>
      </c>
      <c r="Z411" s="8">
        <v>0</v>
      </c>
      <c r="AA411" s="19">
        <v>0</v>
      </c>
      <c r="AB411" s="8">
        <v>0</v>
      </c>
      <c r="AC411" s="8">
        <v>0</v>
      </c>
      <c r="AD411" s="8">
        <v>0</v>
      </c>
      <c r="AE411" s="8">
        <v>0</v>
      </c>
      <c r="AF411" s="8">
        <v>93.548387096774192</v>
      </c>
      <c r="AG411" s="8" t="s">
        <v>1686</v>
      </c>
      <c r="AH411" s="8" t="s">
        <v>1687</v>
      </c>
      <c r="AI411" s="60">
        <v>0</v>
      </c>
      <c r="AJ411" s="60">
        <v>0</v>
      </c>
      <c r="AK411" s="60">
        <v>0</v>
      </c>
      <c r="AL411" s="60">
        <f>Table2[[#This Row],[Company Direct Land Through FY20]]+Table2[[#This Row],[Company Direct Land FY20 and After]]</f>
        <v>0</v>
      </c>
      <c r="AM411" s="60">
        <v>0</v>
      </c>
      <c r="AN411" s="60">
        <v>0</v>
      </c>
      <c r="AO411" s="60">
        <v>0</v>
      </c>
      <c r="AP411" s="60">
        <f>Table2[[#This Row],[Company Direct Building Through FY20]]+Table2[[#This Row],[Company Direct Building FY20 and After]]</f>
        <v>0</v>
      </c>
      <c r="AQ411" s="60">
        <v>0</v>
      </c>
      <c r="AR411" s="60">
        <v>69.778800000000004</v>
      </c>
      <c r="AS411" s="60">
        <v>0</v>
      </c>
      <c r="AT411" s="60">
        <f>Table2[[#This Row],[Mortgage Recording Tax Through FY20]]+Table2[[#This Row],[Mortgage Recording Tax FY20 and After]]</f>
        <v>69.778800000000004</v>
      </c>
      <c r="AU411" s="60">
        <v>0</v>
      </c>
      <c r="AV411" s="60">
        <v>0</v>
      </c>
      <c r="AW411" s="60">
        <v>0</v>
      </c>
      <c r="AX411" s="60">
        <f>Table2[[#This Row],[Pilot Savings Through FY20]]+Table2[[#This Row],[Pilot Savings FY20 and After]]</f>
        <v>0</v>
      </c>
      <c r="AY411" s="60">
        <v>0</v>
      </c>
      <c r="AZ411" s="60">
        <v>69.778800000000004</v>
      </c>
      <c r="BA411" s="60">
        <v>0</v>
      </c>
      <c r="BB411" s="60">
        <f>Table2[[#This Row],[Mortgage Recording Tax Exemption Through FY20]]+Table2[[#This Row],[Indirect and Induced Land FY20]]</f>
        <v>81.402100000000004</v>
      </c>
      <c r="BC411" s="60">
        <v>11.6233</v>
      </c>
      <c r="BD411" s="60">
        <v>61.6175</v>
      </c>
      <c r="BE411" s="60">
        <v>39.6997</v>
      </c>
      <c r="BF411" s="60">
        <f>Table2[[#This Row],[Indirect and Induced Land Through FY20]]+Table2[[#This Row],[Indirect and Induced Land FY20 and After]]</f>
        <v>101.3172</v>
      </c>
      <c r="BG411" s="60">
        <v>41.209800000000001</v>
      </c>
      <c r="BH411" s="60">
        <v>218.46190000000001</v>
      </c>
      <c r="BI411" s="60">
        <v>140.75309999999999</v>
      </c>
      <c r="BJ411" s="60">
        <f>Table2[[#This Row],[Indirect and Induced Building Through FY20]]+Table2[[#This Row],[Indirect and Induced Building FY20 and After]]</f>
        <v>359.21500000000003</v>
      </c>
      <c r="BK411" s="60">
        <v>52.833100000000002</v>
      </c>
      <c r="BL411" s="60">
        <v>280.07940000000002</v>
      </c>
      <c r="BM411" s="60">
        <v>180.4528</v>
      </c>
      <c r="BN411" s="60">
        <f>Table2[[#This Row],[TOTAL Real Property Related Taxes Through FY20]]+Table2[[#This Row],[TOTAL Real Property Related Taxes FY20 and After]]</f>
        <v>460.53219999999999</v>
      </c>
      <c r="BO411" s="60">
        <v>59.308799999999998</v>
      </c>
      <c r="BP411" s="60">
        <v>316.96780000000001</v>
      </c>
      <c r="BQ411" s="60">
        <v>202.5711</v>
      </c>
      <c r="BR411" s="60">
        <f>Table2[[#This Row],[Company Direct Through FY20]]+Table2[[#This Row],[Company Direct FY20 and After]]</f>
        <v>519.53890000000001</v>
      </c>
      <c r="BS411" s="60">
        <v>0</v>
      </c>
      <c r="BT411" s="60">
        <v>0</v>
      </c>
      <c r="BU411" s="60">
        <v>0</v>
      </c>
      <c r="BV411" s="60">
        <f>Table2[[#This Row],[Sales Tax Exemption Through FY20]]+Table2[[#This Row],[Sales Tax Exemption FY20 and After]]</f>
        <v>0</v>
      </c>
      <c r="BW411" s="60">
        <v>0</v>
      </c>
      <c r="BX411" s="60">
        <v>0</v>
      </c>
      <c r="BY411" s="60">
        <v>0</v>
      </c>
      <c r="BZ411" s="60">
        <f>Table2[[#This Row],[Energy Tax Savings Through FY20]]+Table2[[#This Row],[Energy Tax Savings FY20 and After]]</f>
        <v>0</v>
      </c>
      <c r="CA411" s="60">
        <v>2.1103999999999998</v>
      </c>
      <c r="CB411" s="60">
        <v>10.369300000000001</v>
      </c>
      <c r="CC411" s="60">
        <v>6.5208000000000004</v>
      </c>
      <c r="CD411" s="60">
        <f>Table2[[#This Row],[Tax Exempt Bond Savings Through FY20]]+Table2[[#This Row],[Tax Exempt Bond Savings FY20 and After]]</f>
        <v>16.8901</v>
      </c>
      <c r="CE411" s="60">
        <v>57.279000000000003</v>
      </c>
      <c r="CF411" s="60">
        <v>334.4425</v>
      </c>
      <c r="CG411" s="60">
        <v>195.63820000000001</v>
      </c>
      <c r="CH411" s="60">
        <f>Table2[[#This Row],[Indirect and Induced Through FY20]]+Table2[[#This Row],[Indirect and Induced FY20 and After]]</f>
        <v>530.08069999999998</v>
      </c>
      <c r="CI411" s="60">
        <v>114.4774</v>
      </c>
      <c r="CJ411" s="60">
        <v>641.04100000000005</v>
      </c>
      <c r="CK411" s="60">
        <v>391.68849999999998</v>
      </c>
      <c r="CL411" s="60">
        <f>Table2[[#This Row],[TOTAL Income Consumption Use Taxes Through FY20]]+Table2[[#This Row],[TOTAL Income Consumption Use Taxes FY20 and After]]</f>
        <v>1032.7294999999999</v>
      </c>
      <c r="CM411" s="60">
        <v>2.1103999999999998</v>
      </c>
      <c r="CN411" s="60">
        <v>80.148099999999999</v>
      </c>
      <c r="CO411" s="60">
        <v>6.5208000000000004</v>
      </c>
      <c r="CP411" s="60">
        <f>Table2[[#This Row],[Assistance Provided Through FY20]]+Table2[[#This Row],[Assistance Provided FY20 and After]]</f>
        <v>86.668899999999994</v>
      </c>
      <c r="CQ411" s="60">
        <v>0</v>
      </c>
      <c r="CR411" s="60">
        <v>0</v>
      </c>
      <c r="CS411" s="60">
        <v>0</v>
      </c>
      <c r="CT411" s="60">
        <f>Table2[[#This Row],[Recapture Cancellation Reduction Amount Through FY20]]+Table2[[#This Row],[Recapture Cancellation Reduction Amount FY20 and After]]</f>
        <v>0</v>
      </c>
      <c r="CU411" s="60">
        <v>0</v>
      </c>
      <c r="CV411" s="60">
        <v>0</v>
      </c>
      <c r="CW411" s="60">
        <v>0</v>
      </c>
      <c r="CX411" s="60">
        <f>Table2[[#This Row],[Penalty Paid Through FY20]]+Table2[[#This Row],[Penalty Paid FY20 and After]]</f>
        <v>0</v>
      </c>
      <c r="CY411" s="60">
        <v>2.1103999999999998</v>
      </c>
      <c r="CZ411" s="60">
        <v>80.148099999999999</v>
      </c>
      <c r="DA411" s="60">
        <v>6.5208000000000004</v>
      </c>
      <c r="DB411" s="60">
        <f>Table2[[#This Row],[TOTAL Assistance Net of Recapture Penalties Through FY20]]+Table2[[#This Row],[TOTAL Assistance Net of Recapture Penalties FY20 and After]]</f>
        <v>86.668899999999994</v>
      </c>
      <c r="DC411" s="60">
        <v>59.308799999999998</v>
      </c>
      <c r="DD411" s="60">
        <v>386.7466</v>
      </c>
      <c r="DE411" s="60">
        <v>202.5711</v>
      </c>
      <c r="DF411" s="60">
        <f>Table2[[#This Row],[Company Direct Tax Revenue Before Assistance Through FY20]]+Table2[[#This Row],[Company Direct Tax Revenue Before Assistance FY20 and After]]</f>
        <v>589.31770000000006</v>
      </c>
      <c r="DG411" s="60">
        <v>110.1121</v>
      </c>
      <c r="DH411" s="60">
        <v>614.52189999999996</v>
      </c>
      <c r="DI411" s="60">
        <v>376.09100000000001</v>
      </c>
      <c r="DJ411" s="60">
        <f>Table2[[#This Row],[Indirect and Induced Tax Revenues FY20 and After]]+Table2[[#This Row],[Indirect and Induced Tax Revenues Through FY20]]</f>
        <v>990.61289999999997</v>
      </c>
      <c r="DK411" s="60">
        <v>169.42089999999999</v>
      </c>
      <c r="DL411" s="60">
        <v>1001.2685</v>
      </c>
      <c r="DM411" s="60">
        <v>578.66210000000001</v>
      </c>
      <c r="DN411" s="60">
        <f>Table2[[#This Row],[TOTAL Tax Revenues Before Assistance FY20 and After]]+Table2[[#This Row],[TOTAL Tax Revenues Before Assistance Through FY20]]</f>
        <v>1579.9306000000001</v>
      </c>
      <c r="DO411" s="60">
        <v>167.31049999999999</v>
      </c>
      <c r="DP411" s="60">
        <v>921.12040000000002</v>
      </c>
      <c r="DQ411" s="60">
        <v>572.1413</v>
      </c>
      <c r="DR411" s="60">
        <f>Table2[[#This Row],[TOTAL Tax Revenues Net of Assistance Recapture and Penalty Through FY20]]+Table2[[#This Row],[TOTAL Tax Revenues Net of Assistance Recapture and Penalty FY20 and After]]</f>
        <v>1493.2617</v>
      </c>
      <c r="DS411" s="60">
        <v>0</v>
      </c>
      <c r="DT411" s="60">
        <v>0</v>
      </c>
      <c r="DU411" s="60">
        <v>0</v>
      </c>
      <c r="DV411" s="60">
        <v>0</v>
      </c>
      <c r="DW411" s="74">
        <v>0</v>
      </c>
      <c r="DX411" s="74">
        <v>0</v>
      </c>
      <c r="DY411" s="74">
        <v>0</v>
      </c>
      <c r="DZ411" s="74">
        <v>0</v>
      </c>
      <c r="EA411" s="74">
        <v>0</v>
      </c>
      <c r="EB411" s="74">
        <v>0</v>
      </c>
      <c r="EC411" s="74">
        <v>0</v>
      </c>
      <c r="ED411" s="74">
        <v>0</v>
      </c>
      <c r="EE411" s="74">
        <v>0</v>
      </c>
      <c r="EF411" s="74">
        <v>0</v>
      </c>
      <c r="EG411" s="74">
        <v>0</v>
      </c>
      <c r="EH411" s="74">
        <v>0</v>
      </c>
      <c r="EI411" s="8">
        <f>Table2[[#This Row],[Total Industrial Employees FY20]]+Table2[[#This Row],[Total Restaurant Employees FY20]]+Table2[[#This Row],[Total Retail Employees FY20]]+Table2[[#This Row],[Total Other Employees FY20]]</f>
        <v>0</v>
      </c>
      <c r="EJ411" s="8">
        <f>Table2[[#This Row],[Number of Industrial Employees Earning More than Living Wage FY20]]+Table2[[#This Row],[Number of Restaurant Employees Earning More than Living Wage FY20]]+Table2[[#This Row],[Number of Retail Employees Earning More than Living Wage FY20]]+Table2[[#This Row],[Number of Other Employees Earning More than Living Wage FY20]]</f>
        <v>0</v>
      </c>
      <c r="EK411" s="72">
        <v>0</v>
      </c>
    </row>
    <row r="412" spans="1:141" x14ac:dyDescent="0.25">
      <c r="A412" s="9">
        <v>93979</v>
      </c>
      <c r="B412" s="11" t="s">
        <v>445</v>
      </c>
      <c r="C412" s="11" t="s">
        <v>898</v>
      </c>
      <c r="D412" s="11" t="s">
        <v>1046</v>
      </c>
      <c r="E412" s="15">
        <v>6</v>
      </c>
      <c r="F412" s="7">
        <v>1222</v>
      </c>
      <c r="G412" s="7">
        <v>12</v>
      </c>
      <c r="H412" s="7">
        <v>175577</v>
      </c>
      <c r="I412" s="7">
        <v>421979</v>
      </c>
      <c r="J412" s="7">
        <v>611110</v>
      </c>
      <c r="K412" s="11" t="s">
        <v>1368</v>
      </c>
      <c r="L412" s="11" t="s">
        <v>1440</v>
      </c>
      <c r="M412" s="11" t="s">
        <v>1441</v>
      </c>
      <c r="N412" s="18">
        <v>6784000</v>
      </c>
      <c r="O412" s="11" t="s">
        <v>1663</v>
      </c>
      <c r="P412" s="8">
        <v>21</v>
      </c>
      <c r="Q412" s="8">
        <v>79</v>
      </c>
      <c r="R412" s="8">
        <v>246</v>
      </c>
      <c r="S412" s="8">
        <v>1</v>
      </c>
      <c r="T412" s="8">
        <v>35</v>
      </c>
      <c r="U412" s="8">
        <v>382</v>
      </c>
      <c r="V412" s="8">
        <v>331</v>
      </c>
      <c r="W412" s="8">
        <v>8</v>
      </c>
      <c r="X412" s="8">
        <v>0</v>
      </c>
      <c r="Y412" s="8">
        <v>228</v>
      </c>
      <c r="Z412" s="8">
        <v>0</v>
      </c>
      <c r="AA412" s="19">
        <v>39</v>
      </c>
      <c r="AB412" s="8">
        <v>14</v>
      </c>
      <c r="AC412" s="8">
        <v>0</v>
      </c>
      <c r="AD412" s="8">
        <v>7</v>
      </c>
      <c r="AE412" s="8">
        <v>39</v>
      </c>
      <c r="AF412" s="8">
        <v>87.172774869109944</v>
      </c>
      <c r="AG412" s="8" t="s">
        <v>1686</v>
      </c>
      <c r="AH412" s="8" t="s">
        <v>1687</v>
      </c>
      <c r="AI412" s="60">
        <v>0</v>
      </c>
      <c r="AJ412" s="60">
        <v>0</v>
      </c>
      <c r="AK412" s="60">
        <v>0</v>
      </c>
      <c r="AL412" s="60">
        <f>Table2[[#This Row],[Company Direct Land Through FY20]]+Table2[[#This Row],[Company Direct Land FY20 and After]]</f>
        <v>0</v>
      </c>
      <c r="AM412" s="60">
        <v>0</v>
      </c>
      <c r="AN412" s="60">
        <v>0</v>
      </c>
      <c r="AO412" s="60">
        <v>0</v>
      </c>
      <c r="AP412" s="60">
        <f>Table2[[#This Row],[Company Direct Building Through FY20]]+Table2[[#This Row],[Company Direct Building FY20 and After]]</f>
        <v>0</v>
      </c>
      <c r="AQ412" s="60">
        <v>0</v>
      </c>
      <c r="AR412" s="60">
        <v>0</v>
      </c>
      <c r="AS412" s="60">
        <v>0</v>
      </c>
      <c r="AT412" s="60">
        <f>Table2[[#This Row],[Mortgage Recording Tax Through FY20]]+Table2[[#This Row],[Mortgage Recording Tax FY20 and After]]</f>
        <v>0</v>
      </c>
      <c r="AU412" s="60">
        <v>0</v>
      </c>
      <c r="AV412" s="60">
        <v>0</v>
      </c>
      <c r="AW412" s="60">
        <v>0</v>
      </c>
      <c r="AX412" s="60">
        <f>Table2[[#This Row],[Pilot Savings Through FY20]]+Table2[[#This Row],[Pilot Savings FY20 and After]]</f>
        <v>0</v>
      </c>
      <c r="AY412" s="60">
        <v>0</v>
      </c>
      <c r="AZ412" s="60">
        <v>0</v>
      </c>
      <c r="BA412" s="60">
        <v>0</v>
      </c>
      <c r="BB412" s="60">
        <f>Table2[[#This Row],[Mortgage Recording Tax Exemption Through FY20]]+Table2[[#This Row],[Indirect and Induced Land FY20]]</f>
        <v>139.18950000000001</v>
      </c>
      <c r="BC412" s="60">
        <v>139.18950000000001</v>
      </c>
      <c r="BD412" s="60">
        <v>867.82960000000003</v>
      </c>
      <c r="BE412" s="60">
        <v>737.4434</v>
      </c>
      <c r="BF412" s="60">
        <f>Table2[[#This Row],[Indirect and Induced Land Through FY20]]+Table2[[#This Row],[Indirect and Induced Land FY20 and After]]</f>
        <v>1605.2730000000001</v>
      </c>
      <c r="BG412" s="60">
        <v>493.49</v>
      </c>
      <c r="BH412" s="60">
        <v>3076.8503000000001</v>
      </c>
      <c r="BI412" s="60">
        <v>2614.5720000000001</v>
      </c>
      <c r="BJ412" s="60">
        <f>Table2[[#This Row],[Indirect and Induced Building Through FY20]]+Table2[[#This Row],[Indirect and Induced Building FY20 and After]]</f>
        <v>5691.4223000000002</v>
      </c>
      <c r="BK412" s="60">
        <v>632.67949999999996</v>
      </c>
      <c r="BL412" s="60">
        <v>3944.6799000000001</v>
      </c>
      <c r="BM412" s="60">
        <v>3352.0154000000002</v>
      </c>
      <c r="BN412" s="60">
        <f>Table2[[#This Row],[TOTAL Real Property Related Taxes Through FY20]]+Table2[[#This Row],[TOTAL Real Property Related Taxes FY20 and After]]</f>
        <v>7296.6953000000003</v>
      </c>
      <c r="BO412" s="60">
        <v>584.11149999999998</v>
      </c>
      <c r="BP412" s="60">
        <v>3660.5864000000001</v>
      </c>
      <c r="BQ412" s="60">
        <v>3061.6286</v>
      </c>
      <c r="BR412" s="60">
        <f>Table2[[#This Row],[Company Direct Through FY20]]+Table2[[#This Row],[Company Direct FY20 and After]]</f>
        <v>6722.2150000000001</v>
      </c>
      <c r="BS412" s="60">
        <v>0</v>
      </c>
      <c r="BT412" s="60">
        <v>0</v>
      </c>
      <c r="BU412" s="60">
        <v>0</v>
      </c>
      <c r="BV412" s="60">
        <f>Table2[[#This Row],[Sales Tax Exemption Through FY20]]+Table2[[#This Row],[Sales Tax Exemption FY20 and After]]</f>
        <v>0</v>
      </c>
      <c r="BW412" s="60">
        <v>0</v>
      </c>
      <c r="BX412" s="60">
        <v>0</v>
      </c>
      <c r="BY412" s="60">
        <v>0</v>
      </c>
      <c r="BZ412" s="60">
        <f>Table2[[#This Row],[Energy Tax Savings Through FY20]]+Table2[[#This Row],[Energy Tax Savings FY20 and After]]</f>
        <v>0</v>
      </c>
      <c r="CA412" s="60">
        <v>2.6242999999999999</v>
      </c>
      <c r="CB412" s="60">
        <v>15.8628</v>
      </c>
      <c r="CC412" s="60">
        <v>12.2729</v>
      </c>
      <c r="CD412" s="60">
        <f>Table2[[#This Row],[Tax Exempt Bond Savings Through FY20]]+Table2[[#This Row],[Tax Exempt Bond Savings FY20 and After]]</f>
        <v>28.1357</v>
      </c>
      <c r="CE412" s="60">
        <v>564.09950000000003</v>
      </c>
      <c r="CF412" s="60">
        <v>3929.9585000000002</v>
      </c>
      <c r="CG412" s="60">
        <v>3102.2494000000002</v>
      </c>
      <c r="CH412" s="60">
        <f>Table2[[#This Row],[Indirect and Induced Through FY20]]+Table2[[#This Row],[Indirect and Induced FY20 and After]]</f>
        <v>7032.2079000000003</v>
      </c>
      <c r="CI412" s="60">
        <v>1145.5867000000001</v>
      </c>
      <c r="CJ412" s="60">
        <v>7574.6821</v>
      </c>
      <c r="CK412" s="60">
        <v>6151.6050999999998</v>
      </c>
      <c r="CL412" s="60">
        <f>Table2[[#This Row],[TOTAL Income Consumption Use Taxes Through FY20]]+Table2[[#This Row],[TOTAL Income Consumption Use Taxes FY20 and After]]</f>
        <v>13726.287199999999</v>
      </c>
      <c r="CM412" s="60">
        <v>2.6242999999999999</v>
      </c>
      <c r="CN412" s="60">
        <v>15.8628</v>
      </c>
      <c r="CO412" s="60">
        <v>12.2729</v>
      </c>
      <c r="CP412" s="60">
        <f>Table2[[#This Row],[Assistance Provided Through FY20]]+Table2[[#This Row],[Assistance Provided FY20 and After]]</f>
        <v>28.1357</v>
      </c>
      <c r="CQ412" s="60">
        <v>0</v>
      </c>
      <c r="CR412" s="60">
        <v>0</v>
      </c>
      <c r="CS412" s="60">
        <v>0</v>
      </c>
      <c r="CT412" s="60">
        <f>Table2[[#This Row],[Recapture Cancellation Reduction Amount Through FY20]]+Table2[[#This Row],[Recapture Cancellation Reduction Amount FY20 and After]]</f>
        <v>0</v>
      </c>
      <c r="CU412" s="60">
        <v>0</v>
      </c>
      <c r="CV412" s="60">
        <v>0</v>
      </c>
      <c r="CW412" s="60">
        <v>0</v>
      </c>
      <c r="CX412" s="60">
        <f>Table2[[#This Row],[Penalty Paid Through FY20]]+Table2[[#This Row],[Penalty Paid FY20 and After]]</f>
        <v>0</v>
      </c>
      <c r="CY412" s="60">
        <v>2.6242999999999999</v>
      </c>
      <c r="CZ412" s="60">
        <v>15.8628</v>
      </c>
      <c r="DA412" s="60">
        <v>12.2729</v>
      </c>
      <c r="DB412" s="60">
        <f>Table2[[#This Row],[TOTAL Assistance Net of Recapture Penalties Through FY20]]+Table2[[#This Row],[TOTAL Assistance Net of Recapture Penalties FY20 and After]]</f>
        <v>28.1357</v>
      </c>
      <c r="DC412" s="60">
        <v>584.11149999999998</v>
      </c>
      <c r="DD412" s="60">
        <v>3660.5864000000001</v>
      </c>
      <c r="DE412" s="60">
        <v>3061.6286</v>
      </c>
      <c r="DF412" s="60">
        <f>Table2[[#This Row],[Company Direct Tax Revenue Before Assistance Through FY20]]+Table2[[#This Row],[Company Direct Tax Revenue Before Assistance FY20 and After]]</f>
        <v>6722.2150000000001</v>
      </c>
      <c r="DG412" s="60">
        <v>1196.779</v>
      </c>
      <c r="DH412" s="60">
        <v>7874.6383999999998</v>
      </c>
      <c r="DI412" s="60">
        <v>6454.2647999999999</v>
      </c>
      <c r="DJ412" s="60">
        <f>Table2[[#This Row],[Indirect and Induced Tax Revenues FY20 and After]]+Table2[[#This Row],[Indirect and Induced Tax Revenues Through FY20]]</f>
        <v>14328.903200000001</v>
      </c>
      <c r="DK412" s="60">
        <v>1780.8905</v>
      </c>
      <c r="DL412" s="60">
        <v>11535.2248</v>
      </c>
      <c r="DM412" s="60">
        <v>9515.8934000000008</v>
      </c>
      <c r="DN412" s="60">
        <f>Table2[[#This Row],[TOTAL Tax Revenues Before Assistance FY20 and After]]+Table2[[#This Row],[TOTAL Tax Revenues Before Assistance Through FY20]]</f>
        <v>21051.118200000001</v>
      </c>
      <c r="DO412" s="60">
        <v>1778.2662</v>
      </c>
      <c r="DP412" s="60">
        <v>11519.361999999999</v>
      </c>
      <c r="DQ412" s="60">
        <v>9503.6205000000009</v>
      </c>
      <c r="DR412" s="60">
        <f>Table2[[#This Row],[TOTAL Tax Revenues Net of Assistance Recapture and Penalty Through FY20]]+Table2[[#This Row],[TOTAL Tax Revenues Net of Assistance Recapture and Penalty FY20 and After]]</f>
        <v>21022.982499999998</v>
      </c>
      <c r="DS412" s="60">
        <v>0</v>
      </c>
      <c r="DT412" s="60">
        <v>0</v>
      </c>
      <c r="DU412" s="60">
        <v>0</v>
      </c>
      <c r="DV412" s="60">
        <v>0</v>
      </c>
      <c r="DW412" s="74">
        <v>0</v>
      </c>
      <c r="DX412" s="74">
        <v>0</v>
      </c>
      <c r="DY412" s="74">
        <v>0</v>
      </c>
      <c r="DZ412" s="74">
        <v>390</v>
      </c>
      <c r="EA412" s="74">
        <v>0</v>
      </c>
      <c r="EB412" s="74">
        <v>0</v>
      </c>
      <c r="EC412" s="74">
        <v>0</v>
      </c>
      <c r="ED412" s="74">
        <v>390</v>
      </c>
      <c r="EE412" s="74">
        <v>0</v>
      </c>
      <c r="EF412" s="74">
        <v>0</v>
      </c>
      <c r="EG412" s="74">
        <v>0</v>
      </c>
      <c r="EH412" s="74">
        <v>100</v>
      </c>
      <c r="EI412" s="8">
        <f>Table2[[#This Row],[Total Industrial Employees FY20]]+Table2[[#This Row],[Total Restaurant Employees FY20]]+Table2[[#This Row],[Total Retail Employees FY20]]+Table2[[#This Row],[Total Other Employees FY20]]</f>
        <v>390</v>
      </c>
      <c r="EJ412" s="8">
        <f>Table2[[#This Row],[Number of Industrial Employees Earning More than Living Wage FY20]]+Table2[[#This Row],[Number of Restaurant Employees Earning More than Living Wage FY20]]+Table2[[#This Row],[Number of Retail Employees Earning More than Living Wage FY20]]+Table2[[#This Row],[Number of Other Employees Earning More than Living Wage FY20]]</f>
        <v>390</v>
      </c>
      <c r="EK412" s="72">
        <f>Table2[[#This Row],[Total Employees Earning More than Living Wage FY20]]/Table2[[#This Row],[Total Jobs FY20]]</f>
        <v>1</v>
      </c>
    </row>
    <row r="413" spans="1:141" x14ac:dyDescent="0.25">
      <c r="A413" s="9">
        <v>93019</v>
      </c>
      <c r="B413" s="11" t="s">
        <v>280</v>
      </c>
      <c r="C413" s="11" t="s">
        <v>733</v>
      </c>
      <c r="D413" s="11" t="s">
        <v>1044</v>
      </c>
      <c r="E413" s="15">
        <v>38</v>
      </c>
      <c r="F413" s="7">
        <v>554</v>
      </c>
      <c r="G413" s="7">
        <v>40</v>
      </c>
      <c r="H413" s="7">
        <v>22500</v>
      </c>
      <c r="I413" s="7">
        <v>22500</v>
      </c>
      <c r="J413" s="7">
        <v>443142</v>
      </c>
      <c r="K413" s="11" t="s">
        <v>1048</v>
      </c>
      <c r="L413" s="11" t="s">
        <v>1222</v>
      </c>
      <c r="M413" s="11" t="s">
        <v>1200</v>
      </c>
      <c r="N413" s="18">
        <v>4365000</v>
      </c>
      <c r="O413" s="11" t="s">
        <v>1658</v>
      </c>
      <c r="P413" s="8">
        <v>0</v>
      </c>
      <c r="Q413" s="8">
        <v>0</v>
      </c>
      <c r="R413" s="8">
        <v>40</v>
      </c>
      <c r="S413" s="8">
        <v>0</v>
      </c>
      <c r="T413" s="8">
        <v>0</v>
      </c>
      <c r="U413" s="8">
        <v>40</v>
      </c>
      <c r="V413" s="8">
        <v>40</v>
      </c>
      <c r="W413" s="8">
        <v>0</v>
      </c>
      <c r="X413" s="8">
        <v>0</v>
      </c>
      <c r="Y413" s="8">
        <v>0</v>
      </c>
      <c r="Z413" s="8">
        <v>2</v>
      </c>
      <c r="AA413" s="19">
        <v>0</v>
      </c>
      <c r="AB413" s="8">
        <v>0</v>
      </c>
      <c r="AC413" s="8">
        <v>0</v>
      </c>
      <c r="AD413" s="8">
        <v>0</v>
      </c>
      <c r="AE413" s="8">
        <v>0</v>
      </c>
      <c r="AF413" s="8">
        <v>90</v>
      </c>
      <c r="AG413" s="8" t="s">
        <v>1686</v>
      </c>
      <c r="AH413" s="8" t="s">
        <v>1687</v>
      </c>
      <c r="AI413" s="60">
        <v>25.794599999999999</v>
      </c>
      <c r="AJ413" s="60">
        <v>264.75220000000002</v>
      </c>
      <c r="AK413" s="60">
        <v>104.1062</v>
      </c>
      <c r="AL413" s="60">
        <f>Table2[[#This Row],[Company Direct Land Through FY20]]+Table2[[#This Row],[Company Direct Land FY20 and After]]</f>
        <v>368.85840000000002</v>
      </c>
      <c r="AM413" s="60">
        <v>94.733000000000004</v>
      </c>
      <c r="AN413" s="60">
        <v>462.28699999999998</v>
      </c>
      <c r="AO413" s="60">
        <v>382.3399</v>
      </c>
      <c r="AP413" s="60">
        <f>Table2[[#This Row],[Company Direct Building Through FY20]]+Table2[[#This Row],[Company Direct Building FY20 and After]]</f>
        <v>844.62689999999998</v>
      </c>
      <c r="AQ413" s="60">
        <v>0</v>
      </c>
      <c r="AR413" s="60">
        <v>62.282800000000002</v>
      </c>
      <c r="AS413" s="60">
        <v>0</v>
      </c>
      <c r="AT413" s="60">
        <f>Table2[[#This Row],[Mortgage Recording Tax Through FY20]]+Table2[[#This Row],[Mortgage Recording Tax FY20 and After]]</f>
        <v>62.282800000000002</v>
      </c>
      <c r="AU413" s="60">
        <v>69.925299999999993</v>
      </c>
      <c r="AV413" s="60">
        <v>446.32909999999998</v>
      </c>
      <c r="AW413" s="60">
        <v>282.2165</v>
      </c>
      <c r="AX413" s="60">
        <f>Table2[[#This Row],[Pilot Savings Through FY20]]+Table2[[#This Row],[Pilot Savings FY20 and After]]</f>
        <v>728.54559999999992</v>
      </c>
      <c r="AY413" s="60">
        <v>0</v>
      </c>
      <c r="AZ413" s="60">
        <v>62.282800000000002</v>
      </c>
      <c r="BA413" s="60">
        <v>0</v>
      </c>
      <c r="BB413" s="60">
        <f>Table2[[#This Row],[Mortgage Recording Tax Exemption Through FY20]]+Table2[[#This Row],[Indirect and Induced Land FY20]]</f>
        <v>80.826300000000003</v>
      </c>
      <c r="BC413" s="60">
        <v>18.543500000000002</v>
      </c>
      <c r="BD413" s="60">
        <v>195.43260000000001</v>
      </c>
      <c r="BE413" s="60">
        <v>74.840699999999998</v>
      </c>
      <c r="BF413" s="60">
        <f>Table2[[#This Row],[Indirect and Induced Land Through FY20]]+Table2[[#This Row],[Indirect and Induced Land FY20 and After]]</f>
        <v>270.27330000000001</v>
      </c>
      <c r="BG413" s="60">
        <v>65.745099999999994</v>
      </c>
      <c r="BH413" s="60">
        <v>692.89769999999999</v>
      </c>
      <c r="BI413" s="60">
        <v>265.34539999999998</v>
      </c>
      <c r="BJ413" s="60">
        <f>Table2[[#This Row],[Indirect and Induced Building Through FY20]]+Table2[[#This Row],[Indirect and Induced Building FY20 and After]]</f>
        <v>958.24309999999991</v>
      </c>
      <c r="BK413" s="60">
        <v>134.89089999999999</v>
      </c>
      <c r="BL413" s="60">
        <v>1169.0404000000001</v>
      </c>
      <c r="BM413" s="60">
        <v>544.41570000000002</v>
      </c>
      <c r="BN413" s="60">
        <f>Table2[[#This Row],[TOTAL Real Property Related Taxes Through FY20]]+Table2[[#This Row],[TOTAL Real Property Related Taxes FY20 and After]]</f>
        <v>1713.4561000000001</v>
      </c>
      <c r="BO413" s="60">
        <v>131.398</v>
      </c>
      <c r="BP413" s="60">
        <v>1812.7244000000001</v>
      </c>
      <c r="BQ413" s="60">
        <v>530.31870000000004</v>
      </c>
      <c r="BR413" s="60">
        <f>Table2[[#This Row],[Company Direct Through FY20]]+Table2[[#This Row],[Company Direct FY20 and After]]</f>
        <v>2343.0430999999999</v>
      </c>
      <c r="BS413" s="60">
        <v>0</v>
      </c>
      <c r="BT413" s="60">
        <v>6.7389000000000001</v>
      </c>
      <c r="BU413" s="60">
        <v>0</v>
      </c>
      <c r="BV413" s="60">
        <f>Table2[[#This Row],[Sales Tax Exemption Through FY20]]+Table2[[#This Row],[Sales Tax Exemption FY20 and After]]</f>
        <v>6.7389000000000001</v>
      </c>
      <c r="BW413" s="60">
        <v>0</v>
      </c>
      <c r="BX413" s="60">
        <v>0</v>
      </c>
      <c r="BY413" s="60">
        <v>0</v>
      </c>
      <c r="BZ413" s="60">
        <f>Table2[[#This Row],[Energy Tax Savings Through FY20]]+Table2[[#This Row],[Energy Tax Savings FY20 and After]]</f>
        <v>0</v>
      </c>
      <c r="CA413" s="60">
        <v>0</v>
      </c>
      <c r="CB413" s="60">
        <v>0</v>
      </c>
      <c r="CC413" s="60">
        <v>0</v>
      </c>
      <c r="CD413" s="60">
        <f>Table2[[#This Row],[Tax Exempt Bond Savings Through FY20]]+Table2[[#This Row],[Tax Exempt Bond Savings FY20 and After]]</f>
        <v>0</v>
      </c>
      <c r="CE413" s="60">
        <v>91.381500000000003</v>
      </c>
      <c r="CF413" s="60">
        <v>1195.9577999999999</v>
      </c>
      <c r="CG413" s="60">
        <v>368.8134</v>
      </c>
      <c r="CH413" s="60">
        <f>Table2[[#This Row],[Indirect and Induced Through FY20]]+Table2[[#This Row],[Indirect and Induced FY20 and After]]</f>
        <v>1564.7711999999999</v>
      </c>
      <c r="CI413" s="60">
        <v>222.77950000000001</v>
      </c>
      <c r="CJ413" s="60">
        <v>3001.9432999999999</v>
      </c>
      <c r="CK413" s="60">
        <v>899.13210000000004</v>
      </c>
      <c r="CL413" s="60">
        <f>Table2[[#This Row],[TOTAL Income Consumption Use Taxes Through FY20]]+Table2[[#This Row],[TOTAL Income Consumption Use Taxes FY20 and After]]</f>
        <v>3901.0753999999997</v>
      </c>
      <c r="CM413" s="60">
        <v>69.925299999999993</v>
      </c>
      <c r="CN413" s="60">
        <v>515.35080000000005</v>
      </c>
      <c r="CO413" s="60">
        <v>282.2165</v>
      </c>
      <c r="CP413" s="60">
        <f>Table2[[#This Row],[Assistance Provided Through FY20]]+Table2[[#This Row],[Assistance Provided FY20 and After]]</f>
        <v>797.56730000000005</v>
      </c>
      <c r="CQ413" s="60">
        <v>0</v>
      </c>
      <c r="CR413" s="60">
        <v>0</v>
      </c>
      <c r="CS413" s="60">
        <v>0</v>
      </c>
      <c r="CT413" s="60">
        <f>Table2[[#This Row],[Recapture Cancellation Reduction Amount Through FY20]]+Table2[[#This Row],[Recapture Cancellation Reduction Amount FY20 and After]]</f>
        <v>0</v>
      </c>
      <c r="CU413" s="60">
        <v>0</v>
      </c>
      <c r="CV413" s="60">
        <v>0</v>
      </c>
      <c r="CW413" s="60">
        <v>0</v>
      </c>
      <c r="CX413" s="60">
        <f>Table2[[#This Row],[Penalty Paid Through FY20]]+Table2[[#This Row],[Penalty Paid FY20 and After]]</f>
        <v>0</v>
      </c>
      <c r="CY413" s="60">
        <v>69.925299999999993</v>
      </c>
      <c r="CZ413" s="60">
        <v>515.35080000000005</v>
      </c>
      <c r="DA413" s="60">
        <v>282.2165</v>
      </c>
      <c r="DB413" s="60">
        <f>Table2[[#This Row],[TOTAL Assistance Net of Recapture Penalties Through FY20]]+Table2[[#This Row],[TOTAL Assistance Net of Recapture Penalties FY20 and After]]</f>
        <v>797.56730000000005</v>
      </c>
      <c r="DC413" s="60">
        <v>251.9256</v>
      </c>
      <c r="DD413" s="60">
        <v>2602.0464000000002</v>
      </c>
      <c r="DE413" s="60">
        <v>1016.7648</v>
      </c>
      <c r="DF413" s="60">
        <f>Table2[[#This Row],[Company Direct Tax Revenue Before Assistance Through FY20]]+Table2[[#This Row],[Company Direct Tax Revenue Before Assistance FY20 and After]]</f>
        <v>3618.8112000000001</v>
      </c>
      <c r="DG413" s="60">
        <v>175.67009999999999</v>
      </c>
      <c r="DH413" s="60">
        <v>2084.2881000000002</v>
      </c>
      <c r="DI413" s="60">
        <v>708.99950000000001</v>
      </c>
      <c r="DJ413" s="60">
        <f>Table2[[#This Row],[Indirect and Induced Tax Revenues FY20 and After]]+Table2[[#This Row],[Indirect and Induced Tax Revenues Through FY20]]</f>
        <v>2793.2876000000001</v>
      </c>
      <c r="DK413" s="60">
        <v>427.59570000000002</v>
      </c>
      <c r="DL413" s="60">
        <v>4686.3344999999999</v>
      </c>
      <c r="DM413" s="60">
        <v>1725.7643</v>
      </c>
      <c r="DN413" s="60">
        <f>Table2[[#This Row],[TOTAL Tax Revenues Before Assistance FY20 and After]]+Table2[[#This Row],[TOTAL Tax Revenues Before Assistance Through FY20]]</f>
        <v>6412.0987999999998</v>
      </c>
      <c r="DO413" s="60">
        <v>357.67039999999997</v>
      </c>
      <c r="DP413" s="60">
        <v>4170.9836999999998</v>
      </c>
      <c r="DQ413" s="60">
        <v>1443.5478000000001</v>
      </c>
      <c r="DR413" s="60">
        <f>Table2[[#This Row],[TOTAL Tax Revenues Net of Assistance Recapture and Penalty Through FY20]]+Table2[[#This Row],[TOTAL Tax Revenues Net of Assistance Recapture and Penalty FY20 and After]]</f>
        <v>5614.5315000000001</v>
      </c>
      <c r="DS413" s="60">
        <v>0</v>
      </c>
      <c r="DT413" s="60">
        <v>0</v>
      </c>
      <c r="DU413" s="60">
        <v>0</v>
      </c>
      <c r="DV413" s="60">
        <v>0</v>
      </c>
      <c r="DW413" s="74">
        <v>0</v>
      </c>
      <c r="DX413" s="74">
        <v>0</v>
      </c>
      <c r="DY413" s="74">
        <v>0</v>
      </c>
      <c r="DZ413" s="74">
        <v>0</v>
      </c>
      <c r="EA413" s="74">
        <v>0</v>
      </c>
      <c r="EB413" s="74">
        <v>0</v>
      </c>
      <c r="EC413" s="74">
        <v>0</v>
      </c>
      <c r="ED413" s="74">
        <v>0</v>
      </c>
      <c r="EE413" s="74">
        <v>0</v>
      </c>
      <c r="EF413" s="74">
        <v>0</v>
      </c>
      <c r="EG413" s="74">
        <v>0</v>
      </c>
      <c r="EH413" s="74">
        <v>0</v>
      </c>
      <c r="EI413" s="8">
        <f>Table2[[#This Row],[Total Industrial Employees FY20]]+Table2[[#This Row],[Total Restaurant Employees FY20]]+Table2[[#This Row],[Total Retail Employees FY20]]+Table2[[#This Row],[Total Other Employees FY20]]</f>
        <v>0</v>
      </c>
      <c r="EJ413" s="8">
        <f>Table2[[#This Row],[Number of Industrial Employees Earning More than Living Wage FY20]]+Table2[[#This Row],[Number of Restaurant Employees Earning More than Living Wage FY20]]+Table2[[#This Row],[Number of Retail Employees Earning More than Living Wage FY20]]+Table2[[#This Row],[Number of Other Employees Earning More than Living Wage FY20]]</f>
        <v>0</v>
      </c>
      <c r="EK413" s="72">
        <v>0</v>
      </c>
    </row>
    <row r="414" spans="1:141" x14ac:dyDescent="0.25">
      <c r="A414" s="9">
        <v>94149</v>
      </c>
      <c r="B414" s="11" t="s">
        <v>547</v>
      </c>
      <c r="C414" s="11" t="s">
        <v>995</v>
      </c>
      <c r="D414" s="11" t="s">
        <v>1043</v>
      </c>
      <c r="E414" s="15">
        <v>16</v>
      </c>
      <c r="F414" s="7">
        <v>2872</v>
      </c>
      <c r="G414" s="7">
        <v>183</v>
      </c>
      <c r="H414" s="7">
        <v>25000</v>
      </c>
      <c r="I414" s="7">
        <v>27000</v>
      </c>
      <c r="J414" s="7">
        <v>332919</v>
      </c>
      <c r="K414" s="11" t="s">
        <v>1048</v>
      </c>
      <c r="L414" s="11" t="s">
        <v>1584</v>
      </c>
      <c r="M414" s="11" t="s">
        <v>1400</v>
      </c>
      <c r="N414" s="18">
        <v>5498000</v>
      </c>
      <c r="O414" s="11" t="s">
        <v>1658</v>
      </c>
      <c r="P414" s="8">
        <v>0</v>
      </c>
      <c r="Q414" s="8">
        <v>0</v>
      </c>
      <c r="R414" s="8">
        <v>165</v>
      </c>
      <c r="S414" s="8">
        <v>0</v>
      </c>
      <c r="T414" s="8">
        <v>0</v>
      </c>
      <c r="U414" s="8">
        <v>165</v>
      </c>
      <c r="V414" s="8">
        <v>165</v>
      </c>
      <c r="W414" s="8">
        <v>0</v>
      </c>
      <c r="X414" s="8">
        <v>0</v>
      </c>
      <c r="Y414" s="8">
        <v>0</v>
      </c>
      <c r="Z414" s="8">
        <v>10</v>
      </c>
      <c r="AA414" s="19">
        <v>0</v>
      </c>
      <c r="AB414" s="8">
        <v>0</v>
      </c>
      <c r="AC414" s="8">
        <v>0</v>
      </c>
      <c r="AD414" s="8">
        <v>0</v>
      </c>
      <c r="AE414" s="8">
        <v>0</v>
      </c>
      <c r="AF414" s="8">
        <v>61.212121212121204</v>
      </c>
      <c r="AG414" s="8" t="s">
        <v>1686</v>
      </c>
      <c r="AH414" s="8" t="s">
        <v>1687</v>
      </c>
      <c r="AI414" s="60">
        <v>28.421900000000001</v>
      </c>
      <c r="AJ414" s="60">
        <v>58.903700000000001</v>
      </c>
      <c r="AK414" s="60">
        <v>429.15140000000002</v>
      </c>
      <c r="AL414" s="60">
        <f>Table2[[#This Row],[Company Direct Land Through FY20]]+Table2[[#This Row],[Company Direct Land FY20 and After]]</f>
        <v>488.05510000000004</v>
      </c>
      <c r="AM414" s="60">
        <v>52.783499999999997</v>
      </c>
      <c r="AN414" s="60">
        <v>117.3295</v>
      </c>
      <c r="AO414" s="60">
        <v>796.99630000000002</v>
      </c>
      <c r="AP414" s="60">
        <f>Table2[[#This Row],[Company Direct Building Through FY20]]+Table2[[#This Row],[Company Direct Building FY20 and After]]</f>
        <v>914.32580000000007</v>
      </c>
      <c r="AQ414" s="60">
        <v>0</v>
      </c>
      <c r="AR414" s="60">
        <v>44.150399999999998</v>
      </c>
      <c r="AS414" s="60">
        <v>0</v>
      </c>
      <c r="AT414" s="60">
        <f>Table2[[#This Row],[Mortgage Recording Tax Through FY20]]+Table2[[#This Row],[Mortgage Recording Tax FY20 and After]]</f>
        <v>44.150399999999998</v>
      </c>
      <c r="AU414" s="60">
        <v>8.3919999999999995</v>
      </c>
      <c r="AV414" s="60">
        <v>26.164100000000001</v>
      </c>
      <c r="AW414" s="60">
        <v>126.7131</v>
      </c>
      <c r="AX414" s="60">
        <f>Table2[[#This Row],[Pilot Savings Through FY20]]+Table2[[#This Row],[Pilot Savings FY20 and After]]</f>
        <v>152.87719999999999</v>
      </c>
      <c r="AY414" s="60">
        <v>0</v>
      </c>
      <c r="AZ414" s="60">
        <v>44.150399999999998</v>
      </c>
      <c r="BA414" s="60">
        <v>0</v>
      </c>
      <c r="BB414" s="60">
        <f>Table2[[#This Row],[Mortgage Recording Tax Exemption Through FY20]]+Table2[[#This Row],[Indirect and Induced Land FY20]]</f>
        <v>174.434</v>
      </c>
      <c r="BC414" s="60">
        <v>130.28360000000001</v>
      </c>
      <c r="BD414" s="60">
        <v>376.79590000000002</v>
      </c>
      <c r="BE414" s="60">
        <v>1967.1931999999999</v>
      </c>
      <c r="BF414" s="60">
        <f>Table2[[#This Row],[Indirect and Induced Land Through FY20]]+Table2[[#This Row],[Indirect and Induced Land FY20 and After]]</f>
        <v>2343.9890999999998</v>
      </c>
      <c r="BG414" s="60">
        <v>461.91460000000001</v>
      </c>
      <c r="BH414" s="60">
        <v>1335.9128000000001</v>
      </c>
      <c r="BI414" s="60">
        <v>6974.5959999999995</v>
      </c>
      <c r="BJ414" s="60">
        <f>Table2[[#This Row],[Indirect and Induced Building Through FY20]]+Table2[[#This Row],[Indirect and Induced Building FY20 and After]]</f>
        <v>8310.5087999999996</v>
      </c>
      <c r="BK414" s="60">
        <v>665.01160000000004</v>
      </c>
      <c r="BL414" s="60">
        <v>1862.7778000000001</v>
      </c>
      <c r="BM414" s="60">
        <v>10041.2238</v>
      </c>
      <c r="BN414" s="60">
        <f>Table2[[#This Row],[TOTAL Real Property Related Taxes Through FY20]]+Table2[[#This Row],[TOTAL Real Property Related Taxes FY20 and After]]</f>
        <v>11904.0016</v>
      </c>
      <c r="BO414" s="60">
        <v>1541.3684000000001</v>
      </c>
      <c r="BP414" s="60">
        <v>4623.8333000000002</v>
      </c>
      <c r="BQ414" s="60">
        <v>23273.607499999998</v>
      </c>
      <c r="BR414" s="60">
        <f>Table2[[#This Row],[Company Direct Through FY20]]+Table2[[#This Row],[Company Direct FY20 and After]]</f>
        <v>27897.440799999997</v>
      </c>
      <c r="BS414" s="60">
        <v>0</v>
      </c>
      <c r="BT414" s="60">
        <v>4.2782999999999998</v>
      </c>
      <c r="BU414" s="60">
        <v>0</v>
      </c>
      <c r="BV414" s="60">
        <f>Table2[[#This Row],[Sales Tax Exemption Through FY20]]+Table2[[#This Row],[Sales Tax Exemption FY20 and After]]</f>
        <v>4.2782999999999998</v>
      </c>
      <c r="BW414" s="60">
        <v>0</v>
      </c>
      <c r="BX414" s="60">
        <v>0</v>
      </c>
      <c r="BY414" s="60">
        <v>0</v>
      </c>
      <c r="BZ414" s="60">
        <f>Table2[[#This Row],[Energy Tax Savings Through FY20]]+Table2[[#This Row],[Energy Tax Savings FY20 and After]]</f>
        <v>0</v>
      </c>
      <c r="CA414" s="60">
        <v>0</v>
      </c>
      <c r="CB414" s="60">
        <v>0</v>
      </c>
      <c r="CC414" s="60">
        <v>0</v>
      </c>
      <c r="CD414" s="60">
        <f>Table2[[#This Row],[Tax Exempt Bond Savings Through FY20]]+Table2[[#This Row],[Tax Exempt Bond Savings FY20 and After]]</f>
        <v>0</v>
      </c>
      <c r="CE414" s="60">
        <v>589.74</v>
      </c>
      <c r="CF414" s="60">
        <v>1779.0625</v>
      </c>
      <c r="CG414" s="60">
        <v>8904.6682000000001</v>
      </c>
      <c r="CH414" s="60">
        <f>Table2[[#This Row],[Indirect and Induced Through FY20]]+Table2[[#This Row],[Indirect and Induced FY20 and After]]</f>
        <v>10683.7307</v>
      </c>
      <c r="CI414" s="60">
        <v>2131.1084000000001</v>
      </c>
      <c r="CJ414" s="60">
        <v>6398.6175000000003</v>
      </c>
      <c r="CK414" s="60">
        <v>32178.275699999998</v>
      </c>
      <c r="CL414" s="60">
        <f>Table2[[#This Row],[TOTAL Income Consumption Use Taxes Through FY20]]+Table2[[#This Row],[TOTAL Income Consumption Use Taxes FY20 and After]]</f>
        <v>38576.893199999999</v>
      </c>
      <c r="CM414" s="60">
        <v>8.3919999999999995</v>
      </c>
      <c r="CN414" s="60">
        <v>74.592799999999997</v>
      </c>
      <c r="CO414" s="60">
        <v>126.7131</v>
      </c>
      <c r="CP414" s="60">
        <f>Table2[[#This Row],[Assistance Provided Through FY20]]+Table2[[#This Row],[Assistance Provided FY20 and After]]</f>
        <v>201.30590000000001</v>
      </c>
      <c r="CQ414" s="60">
        <v>0</v>
      </c>
      <c r="CR414" s="60">
        <v>0</v>
      </c>
      <c r="CS414" s="60">
        <v>0</v>
      </c>
      <c r="CT414" s="60">
        <f>Table2[[#This Row],[Recapture Cancellation Reduction Amount Through FY20]]+Table2[[#This Row],[Recapture Cancellation Reduction Amount FY20 and After]]</f>
        <v>0</v>
      </c>
      <c r="CU414" s="60">
        <v>0</v>
      </c>
      <c r="CV414" s="60">
        <v>0</v>
      </c>
      <c r="CW414" s="60">
        <v>0</v>
      </c>
      <c r="CX414" s="60">
        <f>Table2[[#This Row],[Penalty Paid Through FY20]]+Table2[[#This Row],[Penalty Paid FY20 and After]]</f>
        <v>0</v>
      </c>
      <c r="CY414" s="60">
        <v>8.3919999999999995</v>
      </c>
      <c r="CZ414" s="60">
        <v>74.592799999999997</v>
      </c>
      <c r="DA414" s="60">
        <v>126.7131</v>
      </c>
      <c r="DB414" s="60">
        <f>Table2[[#This Row],[TOTAL Assistance Net of Recapture Penalties Through FY20]]+Table2[[#This Row],[TOTAL Assistance Net of Recapture Penalties FY20 and After]]</f>
        <v>201.30590000000001</v>
      </c>
      <c r="DC414" s="60">
        <v>1622.5737999999999</v>
      </c>
      <c r="DD414" s="60">
        <v>4844.2169000000004</v>
      </c>
      <c r="DE414" s="60">
        <v>24499.7552</v>
      </c>
      <c r="DF414" s="60">
        <f>Table2[[#This Row],[Company Direct Tax Revenue Before Assistance Through FY20]]+Table2[[#This Row],[Company Direct Tax Revenue Before Assistance FY20 and After]]</f>
        <v>29343.972099999999</v>
      </c>
      <c r="DG414" s="60">
        <v>1181.9382000000001</v>
      </c>
      <c r="DH414" s="60">
        <v>3491.7712000000001</v>
      </c>
      <c r="DI414" s="60">
        <v>17846.457399999999</v>
      </c>
      <c r="DJ414" s="60">
        <f>Table2[[#This Row],[Indirect and Induced Tax Revenues FY20 and After]]+Table2[[#This Row],[Indirect and Induced Tax Revenues Through FY20]]</f>
        <v>21338.228599999999</v>
      </c>
      <c r="DK414" s="60">
        <v>2804.5120000000002</v>
      </c>
      <c r="DL414" s="60">
        <v>8335.9881000000005</v>
      </c>
      <c r="DM414" s="60">
        <v>42346.212599999999</v>
      </c>
      <c r="DN414" s="60">
        <f>Table2[[#This Row],[TOTAL Tax Revenues Before Assistance FY20 and After]]+Table2[[#This Row],[TOTAL Tax Revenues Before Assistance Through FY20]]</f>
        <v>50682.200700000001</v>
      </c>
      <c r="DO414" s="60">
        <v>2796.12</v>
      </c>
      <c r="DP414" s="60">
        <v>8261.3953000000001</v>
      </c>
      <c r="DQ414" s="60">
        <v>42219.499499999998</v>
      </c>
      <c r="DR414" s="60">
        <f>Table2[[#This Row],[TOTAL Tax Revenues Net of Assistance Recapture and Penalty Through FY20]]+Table2[[#This Row],[TOTAL Tax Revenues Net of Assistance Recapture and Penalty FY20 and After]]</f>
        <v>50480.894799999995</v>
      </c>
      <c r="DS414" s="60">
        <v>0</v>
      </c>
      <c r="DT414" s="60">
        <v>0</v>
      </c>
      <c r="DU414" s="60">
        <v>536.66999999999996</v>
      </c>
      <c r="DV414" s="60">
        <v>0</v>
      </c>
      <c r="DW414" s="74">
        <v>135</v>
      </c>
      <c r="DX414" s="74">
        <v>0</v>
      </c>
      <c r="DY414" s="74">
        <v>0</v>
      </c>
      <c r="DZ414" s="74">
        <v>30</v>
      </c>
      <c r="EA414" s="74">
        <v>135</v>
      </c>
      <c r="EB414" s="74">
        <v>0</v>
      </c>
      <c r="EC414" s="74">
        <v>0</v>
      </c>
      <c r="ED414" s="74">
        <v>30</v>
      </c>
      <c r="EE414" s="74">
        <v>100</v>
      </c>
      <c r="EF414" s="74">
        <v>0</v>
      </c>
      <c r="EG414" s="74">
        <v>0</v>
      </c>
      <c r="EH414" s="74">
        <v>100</v>
      </c>
      <c r="EI414" s="8">
        <f>Table2[[#This Row],[Total Industrial Employees FY20]]+Table2[[#This Row],[Total Restaurant Employees FY20]]+Table2[[#This Row],[Total Retail Employees FY20]]+Table2[[#This Row],[Total Other Employees FY20]]</f>
        <v>165</v>
      </c>
      <c r="EJ414" s="8">
        <f>Table2[[#This Row],[Number of Industrial Employees Earning More than Living Wage FY20]]+Table2[[#This Row],[Number of Restaurant Employees Earning More than Living Wage FY20]]+Table2[[#This Row],[Number of Retail Employees Earning More than Living Wage FY20]]+Table2[[#This Row],[Number of Other Employees Earning More than Living Wage FY20]]</f>
        <v>165</v>
      </c>
      <c r="EK414" s="72">
        <f>Table2[[#This Row],[Total Employees Earning More than Living Wage FY20]]/Table2[[#This Row],[Total Jobs FY20]]</f>
        <v>1</v>
      </c>
    </row>
    <row r="415" spans="1:141" x14ac:dyDescent="0.25">
      <c r="A415" s="9">
        <v>92590</v>
      </c>
      <c r="B415" s="11" t="s">
        <v>218</v>
      </c>
      <c r="C415" s="11" t="s">
        <v>672</v>
      </c>
      <c r="D415" s="11" t="s">
        <v>1044</v>
      </c>
      <c r="E415" s="15">
        <v>39</v>
      </c>
      <c r="F415" s="7">
        <v>471</v>
      </c>
      <c r="G415" s="7">
        <v>110</v>
      </c>
      <c r="H415" s="7">
        <v>25540</v>
      </c>
      <c r="I415" s="7">
        <v>24770</v>
      </c>
      <c r="J415" s="7">
        <v>423450</v>
      </c>
      <c r="K415" s="11" t="s">
        <v>1048</v>
      </c>
      <c r="L415" s="11" t="s">
        <v>1152</v>
      </c>
      <c r="M415" s="11" t="s">
        <v>1133</v>
      </c>
      <c r="N415" s="18">
        <v>3400000</v>
      </c>
      <c r="O415" s="11" t="s">
        <v>1658</v>
      </c>
      <c r="P415" s="8">
        <v>0</v>
      </c>
      <c r="Q415" s="8">
        <v>0</v>
      </c>
      <c r="R415" s="8">
        <v>13</v>
      </c>
      <c r="S415" s="8">
        <v>0</v>
      </c>
      <c r="T415" s="8">
        <v>0</v>
      </c>
      <c r="U415" s="8">
        <v>13</v>
      </c>
      <c r="V415" s="8">
        <v>13</v>
      </c>
      <c r="W415" s="8">
        <v>0</v>
      </c>
      <c r="X415" s="8">
        <v>0</v>
      </c>
      <c r="Y415" s="8">
        <v>15</v>
      </c>
      <c r="Z415" s="8">
        <v>11</v>
      </c>
      <c r="AA415" s="19">
        <v>0</v>
      </c>
      <c r="AB415" s="8">
        <v>0</v>
      </c>
      <c r="AC415" s="8">
        <v>0</v>
      </c>
      <c r="AD415" s="8">
        <v>0</v>
      </c>
      <c r="AE415" s="8">
        <v>0</v>
      </c>
      <c r="AF415" s="8">
        <v>100</v>
      </c>
      <c r="AG415" s="8" t="s">
        <v>1686</v>
      </c>
      <c r="AH415" s="8" t="s">
        <v>1687</v>
      </c>
      <c r="AI415" s="60">
        <v>31.029800000000002</v>
      </c>
      <c r="AJ415" s="60">
        <v>241.6635</v>
      </c>
      <c r="AK415" s="60">
        <v>48.402099999999997</v>
      </c>
      <c r="AL415" s="60">
        <f>Table2[[#This Row],[Company Direct Land Through FY20]]+Table2[[#This Row],[Company Direct Land FY20 and After]]</f>
        <v>290.06560000000002</v>
      </c>
      <c r="AM415" s="60">
        <v>92.215400000000002</v>
      </c>
      <c r="AN415" s="60">
        <v>480.24209999999999</v>
      </c>
      <c r="AO415" s="60">
        <v>143.84280000000001</v>
      </c>
      <c r="AP415" s="60">
        <f>Table2[[#This Row],[Company Direct Building Through FY20]]+Table2[[#This Row],[Company Direct Building FY20 and After]]</f>
        <v>624.08490000000006</v>
      </c>
      <c r="AQ415" s="60">
        <v>0</v>
      </c>
      <c r="AR415" s="60">
        <v>39.783099999999997</v>
      </c>
      <c r="AS415" s="60">
        <v>0</v>
      </c>
      <c r="AT415" s="60">
        <f>Table2[[#This Row],[Mortgage Recording Tax Through FY20]]+Table2[[#This Row],[Mortgage Recording Tax FY20 and After]]</f>
        <v>39.783099999999997</v>
      </c>
      <c r="AU415" s="60">
        <v>81.761099999999999</v>
      </c>
      <c r="AV415" s="60">
        <v>457.90390000000002</v>
      </c>
      <c r="AW415" s="60">
        <v>127.53570000000001</v>
      </c>
      <c r="AX415" s="60">
        <f>Table2[[#This Row],[Pilot Savings Through FY20]]+Table2[[#This Row],[Pilot Savings FY20 and After]]</f>
        <v>585.43960000000004</v>
      </c>
      <c r="AY415" s="60">
        <v>0</v>
      </c>
      <c r="AZ415" s="60">
        <v>39.783099999999997</v>
      </c>
      <c r="BA415" s="60">
        <v>0</v>
      </c>
      <c r="BB415" s="60">
        <f>Table2[[#This Row],[Mortgage Recording Tax Exemption Through FY20]]+Table2[[#This Row],[Indirect and Induced Land FY20]]</f>
        <v>61.869500000000002</v>
      </c>
      <c r="BC415" s="60">
        <v>22.086400000000001</v>
      </c>
      <c r="BD415" s="60">
        <v>130.93530000000001</v>
      </c>
      <c r="BE415" s="60">
        <v>34.451700000000002</v>
      </c>
      <c r="BF415" s="60">
        <f>Table2[[#This Row],[Indirect and Induced Land Through FY20]]+Table2[[#This Row],[Indirect and Induced Land FY20 and After]]</f>
        <v>165.387</v>
      </c>
      <c r="BG415" s="60">
        <v>78.306200000000004</v>
      </c>
      <c r="BH415" s="60">
        <v>464.22460000000001</v>
      </c>
      <c r="BI415" s="60">
        <v>122.1465</v>
      </c>
      <c r="BJ415" s="60">
        <f>Table2[[#This Row],[Indirect and Induced Building Through FY20]]+Table2[[#This Row],[Indirect and Induced Building FY20 and After]]</f>
        <v>586.37110000000007</v>
      </c>
      <c r="BK415" s="60">
        <v>141.8767</v>
      </c>
      <c r="BL415" s="60">
        <v>859.16160000000002</v>
      </c>
      <c r="BM415" s="60">
        <v>221.3074</v>
      </c>
      <c r="BN415" s="60">
        <f>Table2[[#This Row],[TOTAL Real Property Related Taxes Through FY20]]+Table2[[#This Row],[TOTAL Real Property Related Taxes FY20 and After]]</f>
        <v>1080.4690000000001</v>
      </c>
      <c r="BO415" s="60">
        <v>185.53800000000001</v>
      </c>
      <c r="BP415" s="60">
        <v>1460.1125999999999</v>
      </c>
      <c r="BQ415" s="60">
        <v>289.4128</v>
      </c>
      <c r="BR415" s="60">
        <f>Table2[[#This Row],[Company Direct Through FY20]]+Table2[[#This Row],[Company Direct FY20 and After]]</f>
        <v>1749.5254</v>
      </c>
      <c r="BS415" s="60">
        <v>0</v>
      </c>
      <c r="BT415" s="60">
        <v>0</v>
      </c>
      <c r="BU415" s="60">
        <v>0</v>
      </c>
      <c r="BV415" s="60">
        <f>Table2[[#This Row],[Sales Tax Exemption Through FY20]]+Table2[[#This Row],[Sales Tax Exemption FY20 and After]]</f>
        <v>0</v>
      </c>
      <c r="BW415" s="60">
        <v>0</v>
      </c>
      <c r="BX415" s="60">
        <v>0</v>
      </c>
      <c r="BY415" s="60">
        <v>0</v>
      </c>
      <c r="BZ415" s="60">
        <f>Table2[[#This Row],[Energy Tax Savings Through FY20]]+Table2[[#This Row],[Energy Tax Savings FY20 and After]]</f>
        <v>0</v>
      </c>
      <c r="CA415" s="60">
        <v>0</v>
      </c>
      <c r="CB415" s="60">
        <v>0</v>
      </c>
      <c r="CC415" s="60">
        <v>0</v>
      </c>
      <c r="CD415" s="60">
        <f>Table2[[#This Row],[Tax Exempt Bond Savings Through FY20]]+Table2[[#This Row],[Tax Exempt Bond Savings FY20 and After]]</f>
        <v>0</v>
      </c>
      <c r="CE415" s="60">
        <v>108.8407</v>
      </c>
      <c r="CF415" s="60">
        <v>821.30330000000004</v>
      </c>
      <c r="CG415" s="60">
        <v>169.77619999999999</v>
      </c>
      <c r="CH415" s="60">
        <f>Table2[[#This Row],[Indirect and Induced Through FY20]]+Table2[[#This Row],[Indirect and Induced FY20 and After]]</f>
        <v>991.07950000000005</v>
      </c>
      <c r="CI415" s="60">
        <v>294.37869999999998</v>
      </c>
      <c r="CJ415" s="60">
        <v>2281.4159</v>
      </c>
      <c r="CK415" s="60">
        <v>459.18900000000002</v>
      </c>
      <c r="CL415" s="60">
        <f>Table2[[#This Row],[TOTAL Income Consumption Use Taxes Through FY20]]+Table2[[#This Row],[TOTAL Income Consumption Use Taxes FY20 and After]]</f>
        <v>2740.6048999999998</v>
      </c>
      <c r="CM415" s="60">
        <v>81.761099999999999</v>
      </c>
      <c r="CN415" s="60">
        <v>497.68700000000001</v>
      </c>
      <c r="CO415" s="60">
        <v>127.53570000000001</v>
      </c>
      <c r="CP415" s="60">
        <f>Table2[[#This Row],[Assistance Provided Through FY20]]+Table2[[#This Row],[Assistance Provided FY20 and After]]</f>
        <v>625.22270000000003</v>
      </c>
      <c r="CQ415" s="60">
        <v>0</v>
      </c>
      <c r="CR415" s="60">
        <v>0</v>
      </c>
      <c r="CS415" s="60">
        <v>0</v>
      </c>
      <c r="CT415" s="60">
        <f>Table2[[#This Row],[Recapture Cancellation Reduction Amount Through FY20]]+Table2[[#This Row],[Recapture Cancellation Reduction Amount FY20 and After]]</f>
        <v>0</v>
      </c>
      <c r="CU415" s="60">
        <v>0</v>
      </c>
      <c r="CV415" s="60">
        <v>0</v>
      </c>
      <c r="CW415" s="60">
        <v>0</v>
      </c>
      <c r="CX415" s="60">
        <f>Table2[[#This Row],[Penalty Paid Through FY20]]+Table2[[#This Row],[Penalty Paid FY20 and After]]</f>
        <v>0</v>
      </c>
      <c r="CY415" s="60">
        <v>81.761099999999999</v>
      </c>
      <c r="CZ415" s="60">
        <v>497.68700000000001</v>
      </c>
      <c r="DA415" s="60">
        <v>127.53570000000001</v>
      </c>
      <c r="DB415" s="60">
        <f>Table2[[#This Row],[TOTAL Assistance Net of Recapture Penalties Through FY20]]+Table2[[#This Row],[TOTAL Assistance Net of Recapture Penalties FY20 and After]]</f>
        <v>625.22270000000003</v>
      </c>
      <c r="DC415" s="60">
        <v>308.78320000000002</v>
      </c>
      <c r="DD415" s="60">
        <v>2221.8013000000001</v>
      </c>
      <c r="DE415" s="60">
        <v>481.65769999999998</v>
      </c>
      <c r="DF415" s="60">
        <f>Table2[[#This Row],[Company Direct Tax Revenue Before Assistance Through FY20]]+Table2[[#This Row],[Company Direct Tax Revenue Before Assistance FY20 and After]]</f>
        <v>2703.4589999999998</v>
      </c>
      <c r="DG415" s="60">
        <v>209.23330000000001</v>
      </c>
      <c r="DH415" s="60">
        <v>1416.4631999999999</v>
      </c>
      <c r="DI415" s="60">
        <v>326.37439999999998</v>
      </c>
      <c r="DJ415" s="60">
        <f>Table2[[#This Row],[Indirect and Induced Tax Revenues FY20 and After]]+Table2[[#This Row],[Indirect and Induced Tax Revenues Through FY20]]</f>
        <v>1742.8375999999998</v>
      </c>
      <c r="DK415" s="60">
        <v>518.01649999999995</v>
      </c>
      <c r="DL415" s="60">
        <v>3638.2645000000002</v>
      </c>
      <c r="DM415" s="60">
        <v>808.03210000000001</v>
      </c>
      <c r="DN415" s="60">
        <f>Table2[[#This Row],[TOTAL Tax Revenues Before Assistance FY20 and After]]+Table2[[#This Row],[TOTAL Tax Revenues Before Assistance Through FY20]]</f>
        <v>4446.2966000000006</v>
      </c>
      <c r="DO415" s="60">
        <v>436.25540000000001</v>
      </c>
      <c r="DP415" s="60">
        <v>3140.5774999999999</v>
      </c>
      <c r="DQ415" s="60">
        <v>680.49639999999999</v>
      </c>
      <c r="DR415" s="60">
        <f>Table2[[#This Row],[TOTAL Tax Revenues Net of Assistance Recapture and Penalty Through FY20]]+Table2[[#This Row],[TOTAL Tax Revenues Net of Assistance Recapture and Penalty FY20 and After]]</f>
        <v>3821.0738999999999</v>
      </c>
      <c r="DS415" s="60">
        <v>0</v>
      </c>
      <c r="DT415" s="60">
        <v>0</v>
      </c>
      <c r="DU415" s="60">
        <v>0</v>
      </c>
      <c r="DV415" s="60">
        <v>0</v>
      </c>
      <c r="DW415" s="74">
        <v>13</v>
      </c>
      <c r="DX415" s="74">
        <v>0</v>
      </c>
      <c r="DY415" s="74">
        <v>0</v>
      </c>
      <c r="DZ415" s="74">
        <v>0</v>
      </c>
      <c r="EA415" s="74">
        <v>13</v>
      </c>
      <c r="EB415" s="74">
        <v>0</v>
      </c>
      <c r="EC415" s="74">
        <v>0</v>
      </c>
      <c r="ED415" s="74">
        <v>0</v>
      </c>
      <c r="EE415" s="74">
        <v>100</v>
      </c>
      <c r="EF415" s="74">
        <v>0</v>
      </c>
      <c r="EG415" s="74">
        <v>0</v>
      </c>
      <c r="EH415" s="74">
        <v>0</v>
      </c>
      <c r="EI415" s="8">
        <f>Table2[[#This Row],[Total Industrial Employees FY20]]+Table2[[#This Row],[Total Restaurant Employees FY20]]+Table2[[#This Row],[Total Retail Employees FY20]]+Table2[[#This Row],[Total Other Employees FY20]]</f>
        <v>13</v>
      </c>
      <c r="EJ415" s="8">
        <f>Table2[[#This Row],[Number of Industrial Employees Earning More than Living Wage FY20]]+Table2[[#This Row],[Number of Restaurant Employees Earning More than Living Wage FY20]]+Table2[[#This Row],[Number of Retail Employees Earning More than Living Wage FY20]]+Table2[[#This Row],[Number of Other Employees Earning More than Living Wage FY20]]</f>
        <v>13</v>
      </c>
      <c r="EK415" s="72">
        <f>Table2[[#This Row],[Total Employees Earning More than Living Wage FY20]]/Table2[[#This Row],[Total Jobs FY20]]</f>
        <v>1</v>
      </c>
    </row>
    <row r="416" spans="1:141" x14ac:dyDescent="0.25">
      <c r="A416" s="9">
        <v>93963</v>
      </c>
      <c r="B416" s="11" t="s">
        <v>426</v>
      </c>
      <c r="C416" s="11" t="s">
        <v>879</v>
      </c>
      <c r="D416" s="11" t="s">
        <v>1046</v>
      </c>
      <c r="E416" s="15">
        <v>4</v>
      </c>
      <c r="F416" s="7">
        <v>1504</v>
      </c>
      <c r="G416" s="7">
        <v>47</v>
      </c>
      <c r="H416" s="7">
        <v>63899</v>
      </c>
      <c r="I416" s="7">
        <v>490099</v>
      </c>
      <c r="J416" s="7">
        <v>611110</v>
      </c>
      <c r="K416" s="11" t="s">
        <v>1368</v>
      </c>
      <c r="L416" s="11" t="s">
        <v>1415</v>
      </c>
      <c r="M416" s="11" t="s">
        <v>1416</v>
      </c>
      <c r="N416" s="18">
        <v>14080000</v>
      </c>
      <c r="O416" s="11" t="s">
        <v>1663</v>
      </c>
      <c r="P416" s="8">
        <v>8</v>
      </c>
      <c r="Q416" s="8">
        <v>0</v>
      </c>
      <c r="R416" s="8">
        <v>54</v>
      </c>
      <c r="S416" s="8">
        <v>0</v>
      </c>
      <c r="T416" s="8">
        <v>0</v>
      </c>
      <c r="U416" s="8">
        <v>62</v>
      </c>
      <c r="V416" s="8">
        <v>58</v>
      </c>
      <c r="W416" s="8">
        <v>0</v>
      </c>
      <c r="X416" s="8">
        <v>0</v>
      </c>
      <c r="Y416" s="8">
        <v>58</v>
      </c>
      <c r="Z416" s="8">
        <v>0</v>
      </c>
      <c r="AA416" s="19">
        <v>0</v>
      </c>
      <c r="AB416" s="8">
        <v>0</v>
      </c>
      <c r="AC416" s="8">
        <v>0</v>
      </c>
      <c r="AD416" s="8">
        <v>0</v>
      </c>
      <c r="AE416" s="8">
        <v>0</v>
      </c>
      <c r="AF416" s="8">
        <v>82.258064516129039</v>
      </c>
      <c r="AG416" s="8" t="s">
        <v>1686</v>
      </c>
      <c r="AH416" s="8" t="s">
        <v>1686</v>
      </c>
      <c r="AI416" s="60">
        <v>0</v>
      </c>
      <c r="AJ416" s="60">
        <v>0</v>
      </c>
      <c r="AK416" s="60">
        <v>0</v>
      </c>
      <c r="AL416" s="60">
        <f>Table2[[#This Row],[Company Direct Land Through FY20]]+Table2[[#This Row],[Company Direct Land FY20 and After]]</f>
        <v>0</v>
      </c>
      <c r="AM416" s="60">
        <v>0</v>
      </c>
      <c r="AN416" s="60">
        <v>0</v>
      </c>
      <c r="AO416" s="60">
        <v>0</v>
      </c>
      <c r="AP416" s="60">
        <f>Table2[[#This Row],[Company Direct Building Through FY20]]+Table2[[#This Row],[Company Direct Building FY20 and After]]</f>
        <v>0</v>
      </c>
      <c r="AQ416" s="60">
        <v>0</v>
      </c>
      <c r="AR416" s="60">
        <v>0</v>
      </c>
      <c r="AS416" s="60">
        <v>0</v>
      </c>
      <c r="AT416" s="60">
        <f>Table2[[#This Row],[Mortgage Recording Tax Through FY20]]+Table2[[#This Row],[Mortgage Recording Tax FY20 and After]]</f>
        <v>0</v>
      </c>
      <c r="AU416" s="60">
        <v>0</v>
      </c>
      <c r="AV416" s="60">
        <v>0</v>
      </c>
      <c r="AW416" s="60">
        <v>0</v>
      </c>
      <c r="AX416" s="60">
        <f>Table2[[#This Row],[Pilot Savings Through FY20]]+Table2[[#This Row],[Pilot Savings FY20 and After]]</f>
        <v>0</v>
      </c>
      <c r="AY416" s="60">
        <v>0</v>
      </c>
      <c r="AZ416" s="60">
        <v>0</v>
      </c>
      <c r="BA416" s="60">
        <v>0</v>
      </c>
      <c r="BB416" s="60">
        <f>Table2[[#This Row],[Mortgage Recording Tax Exemption Through FY20]]+Table2[[#This Row],[Indirect and Induced Land FY20]]</f>
        <v>23.2454</v>
      </c>
      <c r="BC416" s="60">
        <v>23.2454</v>
      </c>
      <c r="BD416" s="60">
        <v>137.82259999999999</v>
      </c>
      <c r="BE416" s="60">
        <v>197.75530000000001</v>
      </c>
      <c r="BF416" s="60">
        <f>Table2[[#This Row],[Indirect and Induced Land Through FY20]]+Table2[[#This Row],[Indirect and Induced Land FY20 and After]]</f>
        <v>335.5779</v>
      </c>
      <c r="BG416" s="60">
        <v>82.415400000000005</v>
      </c>
      <c r="BH416" s="60">
        <v>488.64420000000001</v>
      </c>
      <c r="BI416" s="60">
        <v>701.13340000000005</v>
      </c>
      <c r="BJ416" s="60">
        <f>Table2[[#This Row],[Indirect and Induced Building Through FY20]]+Table2[[#This Row],[Indirect and Induced Building FY20 and After]]</f>
        <v>1189.7776000000001</v>
      </c>
      <c r="BK416" s="60">
        <v>105.66079999999999</v>
      </c>
      <c r="BL416" s="60">
        <v>626.46680000000003</v>
      </c>
      <c r="BM416" s="60">
        <v>898.88869999999997</v>
      </c>
      <c r="BN416" s="60">
        <f>Table2[[#This Row],[TOTAL Real Property Related Taxes Through FY20]]+Table2[[#This Row],[TOTAL Real Property Related Taxes FY20 and After]]</f>
        <v>1525.3555000000001</v>
      </c>
      <c r="BO416" s="60">
        <v>97.551000000000002</v>
      </c>
      <c r="BP416" s="60">
        <v>581.10469999999998</v>
      </c>
      <c r="BQ416" s="60">
        <v>829.89790000000005</v>
      </c>
      <c r="BR416" s="60">
        <f>Table2[[#This Row],[Company Direct Through FY20]]+Table2[[#This Row],[Company Direct FY20 and After]]</f>
        <v>1411.0026</v>
      </c>
      <c r="BS416" s="60">
        <v>0</v>
      </c>
      <c r="BT416" s="60">
        <v>0</v>
      </c>
      <c r="BU416" s="60">
        <v>0</v>
      </c>
      <c r="BV416" s="60">
        <f>Table2[[#This Row],[Sales Tax Exemption Through FY20]]+Table2[[#This Row],[Sales Tax Exemption FY20 and After]]</f>
        <v>0</v>
      </c>
      <c r="BW416" s="60">
        <v>0</v>
      </c>
      <c r="BX416" s="60">
        <v>0</v>
      </c>
      <c r="BY416" s="60">
        <v>0</v>
      </c>
      <c r="BZ416" s="60">
        <f>Table2[[#This Row],[Energy Tax Savings Through FY20]]+Table2[[#This Row],[Energy Tax Savings FY20 and After]]</f>
        <v>0</v>
      </c>
      <c r="CA416" s="60">
        <v>4.8520000000000003</v>
      </c>
      <c r="CB416" s="60">
        <v>30.160699999999999</v>
      </c>
      <c r="CC416" s="60">
        <v>32.225900000000003</v>
      </c>
      <c r="CD416" s="60">
        <f>Table2[[#This Row],[Tax Exempt Bond Savings Through FY20]]+Table2[[#This Row],[Tax Exempt Bond Savings FY20 and After]]</f>
        <v>62.386600000000001</v>
      </c>
      <c r="CE416" s="60">
        <v>94.207599999999999</v>
      </c>
      <c r="CF416" s="60">
        <v>622.13490000000002</v>
      </c>
      <c r="CG416" s="60">
        <v>801.45420000000001</v>
      </c>
      <c r="CH416" s="60">
        <f>Table2[[#This Row],[Indirect and Induced Through FY20]]+Table2[[#This Row],[Indirect and Induced FY20 and After]]</f>
        <v>1423.5891000000001</v>
      </c>
      <c r="CI416" s="60">
        <v>186.9066</v>
      </c>
      <c r="CJ416" s="60">
        <v>1173.0789</v>
      </c>
      <c r="CK416" s="60">
        <v>1599.1261999999999</v>
      </c>
      <c r="CL416" s="60">
        <f>Table2[[#This Row],[TOTAL Income Consumption Use Taxes Through FY20]]+Table2[[#This Row],[TOTAL Income Consumption Use Taxes FY20 and After]]</f>
        <v>2772.2051000000001</v>
      </c>
      <c r="CM416" s="60">
        <v>4.8520000000000003</v>
      </c>
      <c r="CN416" s="60">
        <v>30.160699999999999</v>
      </c>
      <c r="CO416" s="60">
        <v>32.225900000000003</v>
      </c>
      <c r="CP416" s="60">
        <f>Table2[[#This Row],[Assistance Provided Through FY20]]+Table2[[#This Row],[Assistance Provided FY20 and After]]</f>
        <v>62.386600000000001</v>
      </c>
      <c r="CQ416" s="60">
        <v>0</v>
      </c>
      <c r="CR416" s="60">
        <v>0</v>
      </c>
      <c r="CS416" s="60">
        <v>0</v>
      </c>
      <c r="CT416" s="60">
        <f>Table2[[#This Row],[Recapture Cancellation Reduction Amount Through FY20]]+Table2[[#This Row],[Recapture Cancellation Reduction Amount FY20 and After]]</f>
        <v>0</v>
      </c>
      <c r="CU416" s="60">
        <v>0</v>
      </c>
      <c r="CV416" s="60">
        <v>0</v>
      </c>
      <c r="CW416" s="60">
        <v>0</v>
      </c>
      <c r="CX416" s="60">
        <f>Table2[[#This Row],[Penalty Paid Through FY20]]+Table2[[#This Row],[Penalty Paid FY20 and After]]</f>
        <v>0</v>
      </c>
      <c r="CY416" s="60">
        <v>4.8520000000000003</v>
      </c>
      <c r="CZ416" s="60">
        <v>30.160699999999999</v>
      </c>
      <c r="DA416" s="60">
        <v>32.225900000000003</v>
      </c>
      <c r="DB416" s="60">
        <f>Table2[[#This Row],[TOTAL Assistance Net of Recapture Penalties Through FY20]]+Table2[[#This Row],[TOTAL Assistance Net of Recapture Penalties FY20 and After]]</f>
        <v>62.386600000000001</v>
      </c>
      <c r="DC416" s="60">
        <v>97.551000000000002</v>
      </c>
      <c r="DD416" s="60">
        <v>581.10469999999998</v>
      </c>
      <c r="DE416" s="60">
        <v>829.89790000000005</v>
      </c>
      <c r="DF416" s="60">
        <f>Table2[[#This Row],[Company Direct Tax Revenue Before Assistance Through FY20]]+Table2[[#This Row],[Company Direct Tax Revenue Before Assistance FY20 and After]]</f>
        <v>1411.0026</v>
      </c>
      <c r="DG416" s="60">
        <v>199.86840000000001</v>
      </c>
      <c r="DH416" s="60">
        <v>1248.6016999999999</v>
      </c>
      <c r="DI416" s="60">
        <v>1700.3429000000001</v>
      </c>
      <c r="DJ416" s="60">
        <f>Table2[[#This Row],[Indirect and Induced Tax Revenues FY20 and After]]+Table2[[#This Row],[Indirect and Induced Tax Revenues Through FY20]]</f>
        <v>2948.9445999999998</v>
      </c>
      <c r="DK416" s="60">
        <v>297.4194</v>
      </c>
      <c r="DL416" s="60">
        <v>1829.7064</v>
      </c>
      <c r="DM416" s="60">
        <v>2530.2408</v>
      </c>
      <c r="DN416" s="60">
        <f>Table2[[#This Row],[TOTAL Tax Revenues Before Assistance FY20 and After]]+Table2[[#This Row],[TOTAL Tax Revenues Before Assistance Through FY20]]</f>
        <v>4359.9472000000005</v>
      </c>
      <c r="DO416" s="60">
        <v>292.56740000000002</v>
      </c>
      <c r="DP416" s="60">
        <v>1799.5456999999999</v>
      </c>
      <c r="DQ416" s="60">
        <v>2498.0149000000001</v>
      </c>
      <c r="DR416" s="60">
        <f>Table2[[#This Row],[TOTAL Tax Revenues Net of Assistance Recapture and Penalty Through FY20]]+Table2[[#This Row],[TOTAL Tax Revenues Net of Assistance Recapture and Penalty FY20 and After]]</f>
        <v>4297.5605999999998</v>
      </c>
      <c r="DS416" s="60">
        <v>0</v>
      </c>
      <c r="DT416" s="60">
        <v>0</v>
      </c>
      <c r="DU416" s="60">
        <v>0</v>
      </c>
      <c r="DV416" s="60">
        <v>0</v>
      </c>
      <c r="DW416" s="74">
        <v>0</v>
      </c>
      <c r="DX416" s="74">
        <v>0</v>
      </c>
      <c r="DY416" s="74">
        <v>0</v>
      </c>
      <c r="DZ416" s="74">
        <v>0</v>
      </c>
      <c r="EA416" s="74">
        <v>0</v>
      </c>
      <c r="EB416" s="74">
        <v>0</v>
      </c>
      <c r="EC416" s="74">
        <v>0</v>
      </c>
      <c r="ED416" s="74">
        <v>0</v>
      </c>
      <c r="EE416" s="74">
        <v>0</v>
      </c>
      <c r="EF416" s="74">
        <v>0</v>
      </c>
      <c r="EG416" s="74">
        <v>0</v>
      </c>
      <c r="EH416" s="74">
        <v>0</v>
      </c>
      <c r="EI416" s="8">
        <f>Table2[[#This Row],[Total Industrial Employees FY20]]+Table2[[#This Row],[Total Restaurant Employees FY20]]+Table2[[#This Row],[Total Retail Employees FY20]]+Table2[[#This Row],[Total Other Employees FY20]]</f>
        <v>0</v>
      </c>
      <c r="EJ416" s="8">
        <f>Table2[[#This Row],[Number of Industrial Employees Earning More than Living Wage FY20]]+Table2[[#This Row],[Number of Restaurant Employees Earning More than Living Wage FY20]]+Table2[[#This Row],[Number of Retail Employees Earning More than Living Wage FY20]]+Table2[[#This Row],[Number of Other Employees Earning More than Living Wage FY20]]</f>
        <v>0</v>
      </c>
      <c r="EK416" s="72">
        <v>0</v>
      </c>
    </row>
    <row r="417" spans="1:141" x14ac:dyDescent="0.25">
      <c r="A417" s="9">
        <v>94183</v>
      </c>
      <c r="B417" s="11" t="s">
        <v>572</v>
      </c>
      <c r="C417" s="11" t="s">
        <v>1020</v>
      </c>
      <c r="D417" s="11" t="s">
        <v>1046</v>
      </c>
      <c r="E417" s="15">
        <v>5</v>
      </c>
      <c r="F417" s="7">
        <v>1569</v>
      </c>
      <c r="G417" s="7">
        <v>35</v>
      </c>
      <c r="H417" s="7">
        <v>15005</v>
      </c>
      <c r="I417" s="7">
        <v>30000</v>
      </c>
      <c r="J417" s="7">
        <v>611110</v>
      </c>
      <c r="K417" s="11" t="s">
        <v>1368</v>
      </c>
      <c r="L417" s="11" t="s">
        <v>1620</v>
      </c>
      <c r="M417" s="11" t="s">
        <v>1621</v>
      </c>
      <c r="N417" s="18">
        <v>30000000</v>
      </c>
      <c r="O417" s="11" t="s">
        <v>1663</v>
      </c>
      <c r="P417" s="8">
        <v>8</v>
      </c>
      <c r="Q417" s="8">
        <v>0</v>
      </c>
      <c r="R417" s="8">
        <v>54</v>
      </c>
      <c r="S417" s="8">
        <v>0</v>
      </c>
      <c r="T417" s="8">
        <v>0</v>
      </c>
      <c r="U417" s="8">
        <v>62</v>
      </c>
      <c r="V417" s="8">
        <v>58</v>
      </c>
      <c r="W417" s="8">
        <v>0</v>
      </c>
      <c r="X417" s="8">
        <v>0</v>
      </c>
      <c r="Y417" s="8">
        <v>0</v>
      </c>
      <c r="Z417" s="8">
        <v>16</v>
      </c>
      <c r="AA417" s="19">
        <v>0</v>
      </c>
      <c r="AB417" s="8">
        <v>0</v>
      </c>
      <c r="AC417" s="8">
        <v>0</v>
      </c>
      <c r="AD417" s="8">
        <v>0</v>
      </c>
      <c r="AE417" s="8">
        <v>0</v>
      </c>
      <c r="AF417" s="8">
        <v>82.258064516129039</v>
      </c>
      <c r="AG417" s="8" t="s">
        <v>1686</v>
      </c>
      <c r="AH417" s="8" t="s">
        <v>1686</v>
      </c>
      <c r="AI417" s="60">
        <v>0</v>
      </c>
      <c r="AJ417" s="60">
        <v>0</v>
      </c>
      <c r="AK417" s="60">
        <v>0</v>
      </c>
      <c r="AL417" s="60">
        <f>Table2[[#This Row],[Company Direct Land Through FY20]]+Table2[[#This Row],[Company Direct Land FY20 and After]]</f>
        <v>0</v>
      </c>
      <c r="AM417" s="60">
        <v>0</v>
      </c>
      <c r="AN417" s="60">
        <v>0</v>
      </c>
      <c r="AO417" s="60">
        <v>0</v>
      </c>
      <c r="AP417" s="60">
        <f>Table2[[#This Row],[Company Direct Building Through FY20]]+Table2[[#This Row],[Company Direct Building FY20 and After]]</f>
        <v>0</v>
      </c>
      <c r="AQ417" s="60">
        <v>0</v>
      </c>
      <c r="AR417" s="60">
        <v>0</v>
      </c>
      <c r="AS417" s="60">
        <v>0</v>
      </c>
      <c r="AT417" s="60">
        <f>Table2[[#This Row],[Mortgage Recording Tax Through FY20]]+Table2[[#This Row],[Mortgage Recording Tax FY20 and After]]</f>
        <v>0</v>
      </c>
      <c r="AU417" s="60">
        <v>0</v>
      </c>
      <c r="AV417" s="60">
        <v>0</v>
      </c>
      <c r="AW417" s="60">
        <v>0</v>
      </c>
      <c r="AX417" s="60">
        <f>Table2[[#This Row],[Pilot Savings Through FY20]]+Table2[[#This Row],[Pilot Savings FY20 and After]]</f>
        <v>0</v>
      </c>
      <c r="AY417" s="60">
        <v>0</v>
      </c>
      <c r="AZ417" s="60">
        <v>0</v>
      </c>
      <c r="BA417" s="60">
        <v>0</v>
      </c>
      <c r="BB417" s="60">
        <f>Table2[[#This Row],[Mortgage Recording Tax Exemption Through FY20]]+Table2[[#This Row],[Indirect and Induced Land FY20]]</f>
        <v>23.2454</v>
      </c>
      <c r="BC417" s="60">
        <v>23.2454</v>
      </c>
      <c r="BD417" s="60">
        <v>47.536099999999998</v>
      </c>
      <c r="BE417" s="60">
        <v>438.50839999999999</v>
      </c>
      <c r="BF417" s="60">
        <f>Table2[[#This Row],[Indirect and Induced Land Through FY20]]+Table2[[#This Row],[Indirect and Induced Land FY20 and After]]</f>
        <v>486.04449999999997</v>
      </c>
      <c r="BG417" s="60">
        <v>82.415400000000005</v>
      </c>
      <c r="BH417" s="60">
        <v>168.53710000000001</v>
      </c>
      <c r="BI417" s="60">
        <v>1554.7140999999999</v>
      </c>
      <c r="BJ417" s="60">
        <f>Table2[[#This Row],[Indirect and Induced Building Through FY20]]+Table2[[#This Row],[Indirect and Induced Building FY20 and After]]</f>
        <v>1723.2511999999999</v>
      </c>
      <c r="BK417" s="60">
        <v>105.66079999999999</v>
      </c>
      <c r="BL417" s="60">
        <v>216.07320000000001</v>
      </c>
      <c r="BM417" s="60">
        <v>1993.2225000000001</v>
      </c>
      <c r="BN417" s="60">
        <f>Table2[[#This Row],[TOTAL Real Property Related Taxes Through FY20]]+Table2[[#This Row],[TOTAL Real Property Related Taxes FY20 and After]]</f>
        <v>2209.2957000000001</v>
      </c>
      <c r="BO417" s="60">
        <v>97.551000000000002</v>
      </c>
      <c r="BP417" s="60">
        <v>203.77770000000001</v>
      </c>
      <c r="BQ417" s="60">
        <v>1840.2417</v>
      </c>
      <c r="BR417" s="60">
        <f>Table2[[#This Row],[Company Direct Through FY20]]+Table2[[#This Row],[Company Direct FY20 and After]]</f>
        <v>2044.0194000000001</v>
      </c>
      <c r="BS417" s="60">
        <v>0</v>
      </c>
      <c r="BT417" s="60">
        <v>0</v>
      </c>
      <c r="BU417" s="60">
        <v>0</v>
      </c>
      <c r="BV417" s="60">
        <f>Table2[[#This Row],[Sales Tax Exemption Through FY20]]+Table2[[#This Row],[Sales Tax Exemption FY20 and After]]</f>
        <v>0</v>
      </c>
      <c r="BW417" s="60">
        <v>0</v>
      </c>
      <c r="BX417" s="60">
        <v>0</v>
      </c>
      <c r="BY417" s="60">
        <v>0</v>
      </c>
      <c r="BZ417" s="60">
        <f>Table2[[#This Row],[Energy Tax Savings Through FY20]]+Table2[[#This Row],[Energy Tax Savings FY20 and After]]</f>
        <v>0</v>
      </c>
      <c r="CA417" s="60">
        <v>2.6100000000000002E-2</v>
      </c>
      <c r="CB417" s="60">
        <v>3.7699999999999997E-2</v>
      </c>
      <c r="CC417" s="60">
        <v>0.32540000000000002</v>
      </c>
      <c r="CD417" s="60">
        <f>Table2[[#This Row],[Tax Exempt Bond Savings Through FY20]]+Table2[[#This Row],[Tax Exempt Bond Savings FY20 and After]]</f>
        <v>0.36310000000000003</v>
      </c>
      <c r="CE417" s="60">
        <v>94.207599999999999</v>
      </c>
      <c r="CF417" s="60">
        <v>198.46870000000001</v>
      </c>
      <c r="CG417" s="60">
        <v>1777.1693</v>
      </c>
      <c r="CH417" s="60">
        <f>Table2[[#This Row],[Indirect and Induced Through FY20]]+Table2[[#This Row],[Indirect and Induced FY20 and After]]</f>
        <v>1975.6379999999999</v>
      </c>
      <c r="CI417" s="60">
        <v>191.73249999999999</v>
      </c>
      <c r="CJ417" s="60">
        <v>402.20870000000002</v>
      </c>
      <c r="CK417" s="60">
        <v>3617.0855999999999</v>
      </c>
      <c r="CL417" s="60">
        <f>Table2[[#This Row],[TOTAL Income Consumption Use Taxes Through FY20]]+Table2[[#This Row],[TOTAL Income Consumption Use Taxes FY20 and After]]</f>
        <v>4019.2943</v>
      </c>
      <c r="CM417" s="60">
        <v>2.6100000000000002E-2</v>
      </c>
      <c r="CN417" s="60">
        <v>3.7699999999999997E-2</v>
      </c>
      <c r="CO417" s="60">
        <v>0.32540000000000002</v>
      </c>
      <c r="CP417" s="60">
        <f>Table2[[#This Row],[Assistance Provided Through FY20]]+Table2[[#This Row],[Assistance Provided FY20 and After]]</f>
        <v>0.36310000000000003</v>
      </c>
      <c r="CQ417" s="60">
        <v>0</v>
      </c>
      <c r="CR417" s="60">
        <v>0</v>
      </c>
      <c r="CS417" s="60">
        <v>0</v>
      </c>
      <c r="CT417" s="60">
        <f>Table2[[#This Row],[Recapture Cancellation Reduction Amount Through FY20]]+Table2[[#This Row],[Recapture Cancellation Reduction Amount FY20 and After]]</f>
        <v>0</v>
      </c>
      <c r="CU417" s="60">
        <v>0</v>
      </c>
      <c r="CV417" s="60">
        <v>0</v>
      </c>
      <c r="CW417" s="60">
        <v>0</v>
      </c>
      <c r="CX417" s="60">
        <f>Table2[[#This Row],[Penalty Paid Through FY20]]+Table2[[#This Row],[Penalty Paid FY20 and After]]</f>
        <v>0</v>
      </c>
      <c r="CY417" s="60">
        <v>2.6100000000000002E-2</v>
      </c>
      <c r="CZ417" s="60">
        <v>3.7699999999999997E-2</v>
      </c>
      <c r="DA417" s="60">
        <v>0.32540000000000002</v>
      </c>
      <c r="DB417" s="60">
        <f>Table2[[#This Row],[TOTAL Assistance Net of Recapture Penalties Through FY20]]+Table2[[#This Row],[TOTAL Assistance Net of Recapture Penalties FY20 and After]]</f>
        <v>0.36310000000000003</v>
      </c>
      <c r="DC417" s="60">
        <v>97.551000000000002</v>
      </c>
      <c r="DD417" s="60">
        <v>203.77770000000001</v>
      </c>
      <c r="DE417" s="60">
        <v>1840.2417</v>
      </c>
      <c r="DF417" s="60">
        <f>Table2[[#This Row],[Company Direct Tax Revenue Before Assistance Through FY20]]+Table2[[#This Row],[Company Direct Tax Revenue Before Assistance FY20 and After]]</f>
        <v>2044.0194000000001</v>
      </c>
      <c r="DG417" s="60">
        <v>199.86840000000001</v>
      </c>
      <c r="DH417" s="60">
        <v>414.5419</v>
      </c>
      <c r="DI417" s="60">
        <v>3770.3917999999999</v>
      </c>
      <c r="DJ417" s="60">
        <f>Table2[[#This Row],[Indirect and Induced Tax Revenues FY20 and After]]+Table2[[#This Row],[Indirect and Induced Tax Revenues Through FY20]]</f>
        <v>4184.9336999999996</v>
      </c>
      <c r="DK417" s="60">
        <v>297.4194</v>
      </c>
      <c r="DL417" s="60">
        <v>618.31960000000004</v>
      </c>
      <c r="DM417" s="60">
        <v>5610.6334999999999</v>
      </c>
      <c r="DN417" s="60">
        <f>Table2[[#This Row],[TOTAL Tax Revenues Before Assistance FY20 and After]]+Table2[[#This Row],[TOTAL Tax Revenues Before Assistance Through FY20]]</f>
        <v>6228.9530999999997</v>
      </c>
      <c r="DO417" s="60">
        <v>297.39330000000001</v>
      </c>
      <c r="DP417" s="60">
        <v>618.28189999999995</v>
      </c>
      <c r="DQ417" s="60">
        <v>5610.3081000000002</v>
      </c>
      <c r="DR417" s="60">
        <f>Table2[[#This Row],[TOTAL Tax Revenues Net of Assistance Recapture and Penalty Through FY20]]+Table2[[#This Row],[TOTAL Tax Revenues Net of Assistance Recapture and Penalty FY20 and After]]</f>
        <v>6228.59</v>
      </c>
      <c r="DS417" s="60">
        <v>0</v>
      </c>
      <c r="DT417" s="60">
        <v>0</v>
      </c>
      <c r="DU417" s="60">
        <v>0</v>
      </c>
      <c r="DV417" s="60">
        <v>0</v>
      </c>
      <c r="DW417" s="74">
        <v>0</v>
      </c>
      <c r="DX417" s="74">
        <v>0</v>
      </c>
      <c r="DY417" s="74">
        <v>0</v>
      </c>
      <c r="DZ417" s="74">
        <v>0</v>
      </c>
      <c r="EA417" s="74">
        <v>0</v>
      </c>
      <c r="EB417" s="74">
        <v>0</v>
      </c>
      <c r="EC417" s="74">
        <v>0</v>
      </c>
      <c r="ED417" s="74">
        <v>0</v>
      </c>
      <c r="EE417" s="74">
        <v>0</v>
      </c>
      <c r="EF417" s="74">
        <v>0</v>
      </c>
      <c r="EG417" s="74">
        <v>0</v>
      </c>
      <c r="EH417" s="74">
        <v>0</v>
      </c>
      <c r="EI417" s="8">
        <f>Table2[[#This Row],[Total Industrial Employees FY20]]+Table2[[#This Row],[Total Restaurant Employees FY20]]+Table2[[#This Row],[Total Retail Employees FY20]]+Table2[[#This Row],[Total Other Employees FY20]]</f>
        <v>0</v>
      </c>
      <c r="EJ417" s="8">
        <f>Table2[[#This Row],[Number of Industrial Employees Earning More than Living Wage FY20]]+Table2[[#This Row],[Number of Restaurant Employees Earning More than Living Wage FY20]]+Table2[[#This Row],[Number of Retail Employees Earning More than Living Wage FY20]]+Table2[[#This Row],[Number of Other Employees Earning More than Living Wage FY20]]</f>
        <v>0</v>
      </c>
      <c r="EK417" s="72">
        <v>0</v>
      </c>
    </row>
    <row r="418" spans="1:141" x14ac:dyDescent="0.25">
      <c r="A418" s="9">
        <v>92735</v>
      </c>
      <c r="B418" s="11" t="s">
        <v>227</v>
      </c>
      <c r="C418" s="11" t="s">
        <v>681</v>
      </c>
      <c r="D418" s="11" t="s">
        <v>1044</v>
      </c>
      <c r="E418" s="15">
        <v>34</v>
      </c>
      <c r="F418" s="7">
        <v>2929</v>
      </c>
      <c r="G418" s="7">
        <v>1</v>
      </c>
      <c r="H418" s="7">
        <v>212950</v>
      </c>
      <c r="I418" s="7">
        <v>82900</v>
      </c>
      <c r="J418" s="7">
        <v>424810</v>
      </c>
      <c r="K418" s="11" t="s">
        <v>1048</v>
      </c>
      <c r="L418" s="11" t="s">
        <v>1164</v>
      </c>
      <c r="M418" s="11" t="s">
        <v>1099</v>
      </c>
      <c r="N418" s="18">
        <v>4575000</v>
      </c>
      <c r="O418" s="11" t="s">
        <v>1658</v>
      </c>
      <c r="P418" s="8">
        <v>6</v>
      </c>
      <c r="Q418" s="8">
        <v>0</v>
      </c>
      <c r="R418" s="8">
        <v>279</v>
      </c>
      <c r="S418" s="8">
        <v>0</v>
      </c>
      <c r="T418" s="8">
        <v>0</v>
      </c>
      <c r="U418" s="8">
        <v>285</v>
      </c>
      <c r="V418" s="8">
        <v>282</v>
      </c>
      <c r="W418" s="8">
        <v>0</v>
      </c>
      <c r="X418" s="8">
        <v>0</v>
      </c>
      <c r="Y418" s="8">
        <v>150</v>
      </c>
      <c r="Z418" s="8">
        <v>10</v>
      </c>
      <c r="AA418" s="19">
        <v>49</v>
      </c>
      <c r="AB418" s="8">
        <v>0</v>
      </c>
      <c r="AC418" s="8">
        <v>1</v>
      </c>
      <c r="AD418" s="8">
        <v>0</v>
      </c>
      <c r="AE418" s="8">
        <v>49</v>
      </c>
      <c r="AF418" s="8">
        <v>59.649122807017541</v>
      </c>
      <c r="AG418" s="8" t="s">
        <v>1686</v>
      </c>
      <c r="AH418" s="8" t="s">
        <v>1687</v>
      </c>
      <c r="AI418" s="60">
        <v>166.86170000000001</v>
      </c>
      <c r="AJ418" s="60">
        <v>1226.1582000000001</v>
      </c>
      <c r="AK418" s="60">
        <v>347.10660000000001</v>
      </c>
      <c r="AL418" s="60">
        <f>Table2[[#This Row],[Company Direct Land Through FY20]]+Table2[[#This Row],[Company Direct Land FY20 and After]]</f>
        <v>1573.2648000000002</v>
      </c>
      <c r="AM418" s="60">
        <v>279.04129999999998</v>
      </c>
      <c r="AN418" s="60">
        <v>1238.3920000000001</v>
      </c>
      <c r="AO418" s="60">
        <v>580.46289999999999</v>
      </c>
      <c r="AP418" s="60">
        <f>Table2[[#This Row],[Company Direct Building Through FY20]]+Table2[[#This Row],[Company Direct Building FY20 and After]]</f>
        <v>1818.8549</v>
      </c>
      <c r="AQ418" s="60">
        <v>0</v>
      </c>
      <c r="AR418" s="60">
        <v>80.2684</v>
      </c>
      <c r="AS418" s="60">
        <v>0</v>
      </c>
      <c r="AT418" s="60">
        <f>Table2[[#This Row],[Mortgage Recording Tax Through FY20]]+Table2[[#This Row],[Mortgage Recording Tax FY20 and After]]</f>
        <v>80.2684</v>
      </c>
      <c r="AU418" s="60">
        <v>224.22219999999999</v>
      </c>
      <c r="AV418" s="60">
        <v>1689.0401999999999</v>
      </c>
      <c r="AW418" s="60">
        <v>466.42790000000002</v>
      </c>
      <c r="AX418" s="60">
        <f>Table2[[#This Row],[Pilot Savings Through FY20]]+Table2[[#This Row],[Pilot Savings FY20 and After]]</f>
        <v>2155.4681</v>
      </c>
      <c r="AY418" s="60">
        <v>0</v>
      </c>
      <c r="AZ418" s="60">
        <v>80.2684</v>
      </c>
      <c r="BA418" s="60">
        <v>0</v>
      </c>
      <c r="BB418" s="60">
        <f>Table2[[#This Row],[Mortgage Recording Tax Exemption Through FY20]]+Table2[[#This Row],[Indirect and Induced Land FY20]]</f>
        <v>559.37900000000002</v>
      </c>
      <c r="BC418" s="60">
        <v>479.11059999999998</v>
      </c>
      <c r="BD418" s="60">
        <v>2658.2768999999998</v>
      </c>
      <c r="BE418" s="60">
        <v>996.64769999999999</v>
      </c>
      <c r="BF418" s="60">
        <f>Table2[[#This Row],[Indirect and Induced Land Through FY20]]+Table2[[#This Row],[Indirect and Induced Land FY20 and After]]</f>
        <v>3654.9245999999998</v>
      </c>
      <c r="BG418" s="60">
        <v>1698.6647</v>
      </c>
      <c r="BH418" s="60">
        <v>9424.8008000000009</v>
      </c>
      <c r="BI418" s="60">
        <v>3533.5686999999998</v>
      </c>
      <c r="BJ418" s="60">
        <f>Table2[[#This Row],[Indirect and Induced Building Through FY20]]+Table2[[#This Row],[Indirect and Induced Building FY20 and After]]</f>
        <v>12958.369500000001</v>
      </c>
      <c r="BK418" s="60">
        <v>2399.4560999999999</v>
      </c>
      <c r="BL418" s="60">
        <v>12858.5877</v>
      </c>
      <c r="BM418" s="60">
        <v>4991.3580000000002</v>
      </c>
      <c r="BN418" s="60">
        <f>Table2[[#This Row],[TOTAL Real Property Related Taxes Through FY20]]+Table2[[#This Row],[TOTAL Real Property Related Taxes FY20 and After]]</f>
        <v>17849.9457</v>
      </c>
      <c r="BO418" s="60">
        <v>4024.7467000000001</v>
      </c>
      <c r="BP418" s="60">
        <v>28258.801200000002</v>
      </c>
      <c r="BQ418" s="60">
        <v>8372.2934999999998</v>
      </c>
      <c r="BR418" s="60">
        <f>Table2[[#This Row],[Company Direct Through FY20]]+Table2[[#This Row],[Company Direct FY20 and After]]</f>
        <v>36631.094700000001</v>
      </c>
      <c r="BS418" s="60">
        <v>0</v>
      </c>
      <c r="BT418" s="60">
        <v>8.5174000000000003</v>
      </c>
      <c r="BU418" s="60">
        <v>0</v>
      </c>
      <c r="BV418" s="60">
        <f>Table2[[#This Row],[Sales Tax Exemption Through FY20]]+Table2[[#This Row],[Sales Tax Exemption FY20 and After]]</f>
        <v>8.5174000000000003</v>
      </c>
      <c r="BW418" s="60">
        <v>0</v>
      </c>
      <c r="BX418" s="60">
        <v>0</v>
      </c>
      <c r="BY418" s="60">
        <v>0</v>
      </c>
      <c r="BZ418" s="60">
        <f>Table2[[#This Row],[Energy Tax Savings Through FY20]]+Table2[[#This Row],[Energy Tax Savings FY20 and After]]</f>
        <v>0</v>
      </c>
      <c r="CA418" s="60">
        <v>0</v>
      </c>
      <c r="CB418" s="60">
        <v>0</v>
      </c>
      <c r="CC418" s="60">
        <v>0</v>
      </c>
      <c r="CD418" s="60">
        <f>Table2[[#This Row],[Tax Exempt Bond Savings Through FY20]]+Table2[[#This Row],[Tax Exempt Bond Savings FY20 and After]]</f>
        <v>0</v>
      </c>
      <c r="CE418" s="60">
        <v>2361.0371</v>
      </c>
      <c r="CF418" s="60">
        <v>15978.550300000001</v>
      </c>
      <c r="CG418" s="60">
        <v>4911.4386000000004</v>
      </c>
      <c r="CH418" s="60">
        <f>Table2[[#This Row],[Indirect and Induced Through FY20]]+Table2[[#This Row],[Indirect and Induced FY20 and After]]</f>
        <v>20889.9889</v>
      </c>
      <c r="CI418" s="60">
        <v>6385.7838000000002</v>
      </c>
      <c r="CJ418" s="60">
        <v>44228.8341</v>
      </c>
      <c r="CK418" s="60">
        <v>13283.732099999999</v>
      </c>
      <c r="CL418" s="60">
        <f>Table2[[#This Row],[TOTAL Income Consumption Use Taxes Through FY20]]+Table2[[#This Row],[TOTAL Income Consumption Use Taxes FY20 and After]]</f>
        <v>57512.566200000001</v>
      </c>
      <c r="CM418" s="60">
        <v>224.22219999999999</v>
      </c>
      <c r="CN418" s="60">
        <v>1777.826</v>
      </c>
      <c r="CO418" s="60">
        <v>466.42790000000002</v>
      </c>
      <c r="CP418" s="60">
        <f>Table2[[#This Row],[Assistance Provided Through FY20]]+Table2[[#This Row],[Assistance Provided FY20 and After]]</f>
        <v>2244.2539000000002</v>
      </c>
      <c r="CQ418" s="60">
        <v>0</v>
      </c>
      <c r="CR418" s="60">
        <v>0</v>
      </c>
      <c r="CS418" s="60">
        <v>0</v>
      </c>
      <c r="CT418" s="60">
        <f>Table2[[#This Row],[Recapture Cancellation Reduction Amount Through FY20]]+Table2[[#This Row],[Recapture Cancellation Reduction Amount FY20 and After]]</f>
        <v>0</v>
      </c>
      <c r="CU418" s="60">
        <v>0</v>
      </c>
      <c r="CV418" s="60">
        <v>0</v>
      </c>
      <c r="CW418" s="60">
        <v>0</v>
      </c>
      <c r="CX418" s="60">
        <f>Table2[[#This Row],[Penalty Paid Through FY20]]+Table2[[#This Row],[Penalty Paid FY20 and After]]</f>
        <v>0</v>
      </c>
      <c r="CY418" s="60">
        <v>224.22219999999999</v>
      </c>
      <c r="CZ418" s="60">
        <v>1777.826</v>
      </c>
      <c r="DA418" s="60">
        <v>466.42790000000002</v>
      </c>
      <c r="DB418" s="60">
        <f>Table2[[#This Row],[TOTAL Assistance Net of Recapture Penalties Through FY20]]+Table2[[#This Row],[TOTAL Assistance Net of Recapture Penalties FY20 and After]]</f>
        <v>2244.2539000000002</v>
      </c>
      <c r="DC418" s="60">
        <v>4470.6496999999999</v>
      </c>
      <c r="DD418" s="60">
        <v>30803.6198</v>
      </c>
      <c r="DE418" s="60">
        <v>9299.8629999999994</v>
      </c>
      <c r="DF418" s="60">
        <f>Table2[[#This Row],[Company Direct Tax Revenue Before Assistance Through FY20]]+Table2[[#This Row],[Company Direct Tax Revenue Before Assistance FY20 and After]]</f>
        <v>40103.482799999998</v>
      </c>
      <c r="DG418" s="60">
        <v>4538.8123999999998</v>
      </c>
      <c r="DH418" s="60">
        <v>28061.628000000001</v>
      </c>
      <c r="DI418" s="60">
        <v>9441.6550000000007</v>
      </c>
      <c r="DJ418" s="60">
        <f>Table2[[#This Row],[Indirect and Induced Tax Revenues FY20 and After]]+Table2[[#This Row],[Indirect and Induced Tax Revenues Through FY20]]</f>
        <v>37503.283000000003</v>
      </c>
      <c r="DK418" s="60">
        <v>9009.4621000000006</v>
      </c>
      <c r="DL418" s="60">
        <v>58865.247799999997</v>
      </c>
      <c r="DM418" s="60">
        <v>18741.518</v>
      </c>
      <c r="DN418" s="60">
        <f>Table2[[#This Row],[TOTAL Tax Revenues Before Assistance FY20 and After]]+Table2[[#This Row],[TOTAL Tax Revenues Before Assistance Through FY20]]</f>
        <v>77606.765799999994</v>
      </c>
      <c r="DO418" s="60">
        <v>8785.2399000000005</v>
      </c>
      <c r="DP418" s="60">
        <v>57087.421799999996</v>
      </c>
      <c r="DQ418" s="60">
        <v>18275.090100000001</v>
      </c>
      <c r="DR418" s="60">
        <f>Table2[[#This Row],[TOTAL Tax Revenues Net of Assistance Recapture and Penalty Through FY20]]+Table2[[#This Row],[TOTAL Tax Revenues Net of Assistance Recapture and Penalty FY20 and After]]</f>
        <v>75362.511899999998</v>
      </c>
      <c r="DS418" s="60">
        <v>0</v>
      </c>
      <c r="DT418" s="60">
        <v>0</v>
      </c>
      <c r="DU418" s="60">
        <v>0</v>
      </c>
      <c r="DV418" s="60">
        <v>0</v>
      </c>
      <c r="DW418" s="74">
        <v>0</v>
      </c>
      <c r="DX418" s="74">
        <v>0</v>
      </c>
      <c r="DY418" s="74">
        <v>0</v>
      </c>
      <c r="DZ418" s="74">
        <v>285</v>
      </c>
      <c r="EA418" s="74">
        <v>0</v>
      </c>
      <c r="EB418" s="74">
        <v>0</v>
      </c>
      <c r="EC418" s="74">
        <v>0</v>
      </c>
      <c r="ED418" s="74">
        <v>285</v>
      </c>
      <c r="EE418" s="74">
        <v>0</v>
      </c>
      <c r="EF418" s="74">
        <v>0</v>
      </c>
      <c r="EG418" s="74">
        <v>0</v>
      </c>
      <c r="EH418" s="74">
        <v>100</v>
      </c>
      <c r="EI418" s="8">
        <f>Table2[[#This Row],[Total Industrial Employees FY20]]+Table2[[#This Row],[Total Restaurant Employees FY20]]+Table2[[#This Row],[Total Retail Employees FY20]]+Table2[[#This Row],[Total Other Employees FY20]]</f>
        <v>285</v>
      </c>
      <c r="EJ418" s="8">
        <f>Table2[[#This Row],[Number of Industrial Employees Earning More than Living Wage FY20]]+Table2[[#This Row],[Number of Restaurant Employees Earning More than Living Wage FY20]]+Table2[[#This Row],[Number of Retail Employees Earning More than Living Wage FY20]]+Table2[[#This Row],[Number of Other Employees Earning More than Living Wage FY20]]</f>
        <v>285</v>
      </c>
      <c r="EK418" s="72">
        <f>Table2[[#This Row],[Total Employees Earning More than Living Wage FY20]]/Table2[[#This Row],[Total Jobs FY20]]</f>
        <v>1</v>
      </c>
    </row>
    <row r="419" spans="1:141" x14ac:dyDescent="0.25">
      <c r="A419" s="9">
        <v>93456</v>
      </c>
      <c r="B419" s="11" t="s">
        <v>356</v>
      </c>
      <c r="C419" s="11" t="s">
        <v>809</v>
      </c>
      <c r="D419" s="11" t="s">
        <v>1044</v>
      </c>
      <c r="E419" s="15">
        <v>33</v>
      </c>
      <c r="F419" s="7">
        <v>388</v>
      </c>
      <c r="G419" s="7">
        <v>19</v>
      </c>
      <c r="H419" s="7">
        <v>50692</v>
      </c>
      <c r="I419" s="7">
        <v>51293</v>
      </c>
      <c r="J419" s="7">
        <v>423830</v>
      </c>
      <c r="K419" s="11" t="s">
        <v>1048</v>
      </c>
      <c r="L419" s="11" t="s">
        <v>1324</v>
      </c>
      <c r="M419" s="11" t="s">
        <v>1087</v>
      </c>
      <c r="N419" s="18">
        <v>5910000</v>
      </c>
      <c r="O419" s="11" t="s">
        <v>1658</v>
      </c>
      <c r="P419" s="8">
        <v>0</v>
      </c>
      <c r="Q419" s="8">
        <v>0</v>
      </c>
      <c r="R419" s="8">
        <v>42</v>
      </c>
      <c r="S419" s="8">
        <v>0</v>
      </c>
      <c r="T419" s="8">
        <v>0</v>
      </c>
      <c r="U419" s="8">
        <v>42</v>
      </c>
      <c r="V419" s="8">
        <v>42</v>
      </c>
      <c r="W419" s="8">
        <v>0</v>
      </c>
      <c r="X419" s="8">
        <v>0</v>
      </c>
      <c r="Y419" s="8">
        <v>110</v>
      </c>
      <c r="Z419" s="8">
        <v>4</v>
      </c>
      <c r="AA419" s="19">
        <v>0</v>
      </c>
      <c r="AB419" s="8">
        <v>0</v>
      </c>
      <c r="AC419" s="8">
        <v>0</v>
      </c>
      <c r="AD419" s="8">
        <v>0</v>
      </c>
      <c r="AE419" s="8">
        <v>0</v>
      </c>
      <c r="AF419" s="8">
        <v>83.333333333333343</v>
      </c>
      <c r="AG419" s="8" t="s">
        <v>1686</v>
      </c>
      <c r="AH419" s="8" t="s">
        <v>1687</v>
      </c>
      <c r="AI419" s="60">
        <v>58.469000000000001</v>
      </c>
      <c r="AJ419" s="60">
        <v>482.28030000000001</v>
      </c>
      <c r="AK419" s="60">
        <v>156.69970000000001</v>
      </c>
      <c r="AL419" s="60">
        <f>Table2[[#This Row],[Company Direct Land Through FY20]]+Table2[[#This Row],[Company Direct Land FY20 and After]]</f>
        <v>638.98</v>
      </c>
      <c r="AM419" s="60">
        <v>276.05739999999997</v>
      </c>
      <c r="AN419" s="60">
        <v>1087.7</v>
      </c>
      <c r="AO419" s="60">
        <v>739.84680000000003</v>
      </c>
      <c r="AP419" s="60">
        <f>Table2[[#This Row],[Company Direct Building Through FY20]]+Table2[[#This Row],[Company Direct Building FY20 and After]]</f>
        <v>1827.5468000000001</v>
      </c>
      <c r="AQ419" s="60">
        <v>0</v>
      </c>
      <c r="AR419" s="60">
        <v>90.957099999999997</v>
      </c>
      <c r="AS419" s="60">
        <v>0</v>
      </c>
      <c r="AT419" s="60">
        <f>Table2[[#This Row],[Mortgage Recording Tax Through FY20]]+Table2[[#This Row],[Mortgage Recording Tax FY20 and After]]</f>
        <v>90.957099999999997</v>
      </c>
      <c r="AU419" s="60">
        <v>246.596</v>
      </c>
      <c r="AV419" s="60">
        <v>676.40499999999997</v>
      </c>
      <c r="AW419" s="60">
        <v>660.88890000000004</v>
      </c>
      <c r="AX419" s="60">
        <f>Table2[[#This Row],[Pilot Savings Through FY20]]+Table2[[#This Row],[Pilot Savings FY20 and After]]</f>
        <v>1337.2939000000001</v>
      </c>
      <c r="AY419" s="60">
        <v>0</v>
      </c>
      <c r="AZ419" s="60">
        <v>90.957099999999997</v>
      </c>
      <c r="BA419" s="60">
        <v>0</v>
      </c>
      <c r="BB419" s="60">
        <f>Table2[[#This Row],[Mortgage Recording Tax Exemption Through FY20]]+Table2[[#This Row],[Indirect and Induced Land FY20]]</f>
        <v>162.31459999999998</v>
      </c>
      <c r="BC419" s="60">
        <v>71.357500000000002</v>
      </c>
      <c r="BD419" s="60">
        <v>561.38430000000005</v>
      </c>
      <c r="BE419" s="60">
        <v>191.2413</v>
      </c>
      <c r="BF419" s="60">
        <f>Table2[[#This Row],[Indirect and Induced Land Through FY20]]+Table2[[#This Row],[Indirect and Induced Land FY20 and After]]</f>
        <v>752.62560000000008</v>
      </c>
      <c r="BG419" s="60">
        <v>252.99459999999999</v>
      </c>
      <c r="BH419" s="60">
        <v>1990.3629000000001</v>
      </c>
      <c r="BI419" s="60">
        <v>678.03740000000005</v>
      </c>
      <c r="BJ419" s="60">
        <f>Table2[[#This Row],[Indirect and Induced Building Through FY20]]+Table2[[#This Row],[Indirect and Induced Building FY20 and After]]</f>
        <v>2668.4003000000002</v>
      </c>
      <c r="BK419" s="60">
        <v>412.28250000000003</v>
      </c>
      <c r="BL419" s="60">
        <v>3445.3225000000002</v>
      </c>
      <c r="BM419" s="60">
        <v>1104.9363000000001</v>
      </c>
      <c r="BN419" s="60">
        <f>Table2[[#This Row],[TOTAL Real Property Related Taxes Through FY20]]+Table2[[#This Row],[TOTAL Real Property Related Taxes FY20 and After]]</f>
        <v>4550.2588000000005</v>
      </c>
      <c r="BO419" s="60">
        <v>599.43039999999996</v>
      </c>
      <c r="BP419" s="60">
        <v>5564.3216000000002</v>
      </c>
      <c r="BQ419" s="60">
        <v>1606.5017</v>
      </c>
      <c r="BR419" s="60">
        <f>Table2[[#This Row],[Company Direct Through FY20]]+Table2[[#This Row],[Company Direct FY20 and After]]</f>
        <v>7170.8233</v>
      </c>
      <c r="BS419" s="60">
        <v>0</v>
      </c>
      <c r="BT419" s="60">
        <v>0</v>
      </c>
      <c r="BU419" s="60">
        <v>0</v>
      </c>
      <c r="BV419" s="60">
        <f>Table2[[#This Row],[Sales Tax Exemption Through FY20]]+Table2[[#This Row],[Sales Tax Exemption FY20 and After]]</f>
        <v>0</v>
      </c>
      <c r="BW419" s="60">
        <v>0</v>
      </c>
      <c r="BX419" s="60">
        <v>0</v>
      </c>
      <c r="BY419" s="60">
        <v>0</v>
      </c>
      <c r="BZ419" s="60">
        <f>Table2[[#This Row],[Energy Tax Savings Through FY20]]+Table2[[#This Row],[Energy Tax Savings FY20 and After]]</f>
        <v>0</v>
      </c>
      <c r="CA419" s="60">
        <v>0</v>
      </c>
      <c r="CB419" s="60">
        <v>0</v>
      </c>
      <c r="CC419" s="60">
        <v>0</v>
      </c>
      <c r="CD419" s="60">
        <f>Table2[[#This Row],[Tax Exempt Bond Savings Through FY20]]+Table2[[#This Row],[Tax Exempt Bond Savings FY20 and After]]</f>
        <v>0</v>
      </c>
      <c r="CE419" s="60">
        <v>351.64659999999998</v>
      </c>
      <c r="CF419" s="60">
        <v>3154.8588</v>
      </c>
      <c r="CG419" s="60">
        <v>942.42930000000001</v>
      </c>
      <c r="CH419" s="60">
        <f>Table2[[#This Row],[Indirect and Induced Through FY20]]+Table2[[#This Row],[Indirect and Induced FY20 and After]]</f>
        <v>4097.2880999999998</v>
      </c>
      <c r="CI419" s="60">
        <v>951.077</v>
      </c>
      <c r="CJ419" s="60">
        <v>8719.1803999999993</v>
      </c>
      <c r="CK419" s="60">
        <v>2548.931</v>
      </c>
      <c r="CL419" s="60">
        <f>Table2[[#This Row],[TOTAL Income Consumption Use Taxes Through FY20]]+Table2[[#This Row],[TOTAL Income Consumption Use Taxes FY20 and After]]</f>
        <v>11268.1114</v>
      </c>
      <c r="CM419" s="60">
        <v>246.596</v>
      </c>
      <c r="CN419" s="60">
        <v>767.36210000000005</v>
      </c>
      <c r="CO419" s="60">
        <v>660.88890000000004</v>
      </c>
      <c r="CP419" s="60">
        <f>Table2[[#This Row],[Assistance Provided Through FY20]]+Table2[[#This Row],[Assistance Provided FY20 and After]]</f>
        <v>1428.2510000000002</v>
      </c>
      <c r="CQ419" s="60">
        <v>0</v>
      </c>
      <c r="CR419" s="60">
        <v>0</v>
      </c>
      <c r="CS419" s="60">
        <v>0</v>
      </c>
      <c r="CT419" s="60">
        <f>Table2[[#This Row],[Recapture Cancellation Reduction Amount Through FY20]]+Table2[[#This Row],[Recapture Cancellation Reduction Amount FY20 and After]]</f>
        <v>0</v>
      </c>
      <c r="CU419" s="60">
        <v>0</v>
      </c>
      <c r="CV419" s="60">
        <v>0</v>
      </c>
      <c r="CW419" s="60">
        <v>0</v>
      </c>
      <c r="CX419" s="60">
        <f>Table2[[#This Row],[Penalty Paid Through FY20]]+Table2[[#This Row],[Penalty Paid FY20 and After]]</f>
        <v>0</v>
      </c>
      <c r="CY419" s="60">
        <v>246.596</v>
      </c>
      <c r="CZ419" s="60">
        <v>767.36210000000005</v>
      </c>
      <c r="DA419" s="60">
        <v>660.88890000000004</v>
      </c>
      <c r="DB419" s="60">
        <f>Table2[[#This Row],[TOTAL Assistance Net of Recapture Penalties Through FY20]]+Table2[[#This Row],[TOTAL Assistance Net of Recapture Penalties FY20 and After]]</f>
        <v>1428.2510000000002</v>
      </c>
      <c r="DC419" s="60">
        <v>933.95680000000004</v>
      </c>
      <c r="DD419" s="60">
        <v>7225.259</v>
      </c>
      <c r="DE419" s="60">
        <v>2503.0482000000002</v>
      </c>
      <c r="DF419" s="60">
        <f>Table2[[#This Row],[Company Direct Tax Revenue Before Assistance Through FY20]]+Table2[[#This Row],[Company Direct Tax Revenue Before Assistance FY20 and After]]</f>
        <v>9728.3071999999993</v>
      </c>
      <c r="DG419" s="60">
        <v>675.99869999999999</v>
      </c>
      <c r="DH419" s="60">
        <v>5706.6059999999998</v>
      </c>
      <c r="DI419" s="60">
        <v>1811.7080000000001</v>
      </c>
      <c r="DJ419" s="60">
        <f>Table2[[#This Row],[Indirect and Induced Tax Revenues FY20 and After]]+Table2[[#This Row],[Indirect and Induced Tax Revenues Through FY20]]</f>
        <v>7518.3140000000003</v>
      </c>
      <c r="DK419" s="60">
        <v>1609.9555</v>
      </c>
      <c r="DL419" s="60">
        <v>12931.865</v>
      </c>
      <c r="DM419" s="60">
        <v>4314.7561999999998</v>
      </c>
      <c r="DN419" s="60">
        <f>Table2[[#This Row],[TOTAL Tax Revenues Before Assistance FY20 and After]]+Table2[[#This Row],[TOTAL Tax Revenues Before Assistance Through FY20]]</f>
        <v>17246.621200000001</v>
      </c>
      <c r="DO419" s="60">
        <v>1363.3595</v>
      </c>
      <c r="DP419" s="60">
        <v>12164.502899999999</v>
      </c>
      <c r="DQ419" s="60">
        <v>3653.8672999999999</v>
      </c>
      <c r="DR419" s="60">
        <f>Table2[[#This Row],[TOTAL Tax Revenues Net of Assistance Recapture and Penalty Through FY20]]+Table2[[#This Row],[TOTAL Tax Revenues Net of Assistance Recapture and Penalty FY20 and After]]</f>
        <v>15818.370199999999</v>
      </c>
      <c r="DS419" s="60">
        <v>0</v>
      </c>
      <c r="DT419" s="60">
        <v>0</v>
      </c>
      <c r="DU419" s="60">
        <v>0</v>
      </c>
      <c r="DV419" s="60">
        <v>0</v>
      </c>
      <c r="DW419" s="74">
        <v>25</v>
      </c>
      <c r="DX419" s="74">
        <v>0</v>
      </c>
      <c r="DY419" s="74">
        <v>0</v>
      </c>
      <c r="DZ419" s="74">
        <v>17</v>
      </c>
      <c r="EA419" s="74">
        <v>25</v>
      </c>
      <c r="EB419" s="74">
        <v>0</v>
      </c>
      <c r="EC419" s="74">
        <v>0</v>
      </c>
      <c r="ED419" s="74">
        <v>17</v>
      </c>
      <c r="EE419" s="74">
        <v>100</v>
      </c>
      <c r="EF419" s="74">
        <v>0</v>
      </c>
      <c r="EG419" s="74">
        <v>0</v>
      </c>
      <c r="EH419" s="74">
        <v>100</v>
      </c>
      <c r="EI419" s="8">
        <f>Table2[[#This Row],[Total Industrial Employees FY20]]+Table2[[#This Row],[Total Restaurant Employees FY20]]+Table2[[#This Row],[Total Retail Employees FY20]]+Table2[[#This Row],[Total Other Employees FY20]]</f>
        <v>42</v>
      </c>
      <c r="EJ419" s="8">
        <f>Table2[[#This Row],[Number of Industrial Employees Earning More than Living Wage FY20]]+Table2[[#This Row],[Number of Restaurant Employees Earning More than Living Wage FY20]]+Table2[[#This Row],[Number of Retail Employees Earning More than Living Wage FY20]]+Table2[[#This Row],[Number of Other Employees Earning More than Living Wage FY20]]</f>
        <v>42</v>
      </c>
      <c r="EK419" s="72">
        <f>Table2[[#This Row],[Total Employees Earning More than Living Wage FY20]]/Table2[[#This Row],[Total Jobs FY20]]</f>
        <v>1</v>
      </c>
    </row>
    <row r="420" spans="1:141" x14ac:dyDescent="0.25">
      <c r="A420" s="9">
        <v>93350</v>
      </c>
      <c r="B420" s="11" t="s">
        <v>340</v>
      </c>
      <c r="C420" s="11" t="s">
        <v>793</v>
      </c>
      <c r="D420" s="11" t="s">
        <v>1045</v>
      </c>
      <c r="E420" s="15">
        <v>26</v>
      </c>
      <c r="F420" s="7">
        <v>271</v>
      </c>
      <c r="G420" s="7">
        <v>10</v>
      </c>
      <c r="H420" s="7">
        <v>23437</v>
      </c>
      <c r="I420" s="7">
        <v>27600</v>
      </c>
      <c r="J420" s="7">
        <v>238220</v>
      </c>
      <c r="K420" s="11" t="s">
        <v>1056</v>
      </c>
      <c r="L420" s="11" t="s">
        <v>1303</v>
      </c>
      <c r="M420" s="11" t="s">
        <v>1278</v>
      </c>
      <c r="N420" s="18">
        <v>5000000</v>
      </c>
      <c r="O420" s="11" t="s">
        <v>1667</v>
      </c>
      <c r="P420" s="8">
        <v>0</v>
      </c>
      <c r="Q420" s="8">
        <v>0</v>
      </c>
      <c r="R420" s="8">
        <v>73</v>
      </c>
      <c r="S420" s="8">
        <v>0</v>
      </c>
      <c r="T420" s="8">
        <v>0</v>
      </c>
      <c r="U420" s="8">
        <v>73</v>
      </c>
      <c r="V420" s="8">
        <v>73</v>
      </c>
      <c r="W420" s="8">
        <v>0</v>
      </c>
      <c r="X420" s="8">
        <v>0</v>
      </c>
      <c r="Y420" s="8">
        <v>0</v>
      </c>
      <c r="Z420" s="8">
        <v>40</v>
      </c>
      <c r="AA420" s="19">
        <v>0</v>
      </c>
      <c r="AB420" s="8">
        <v>0</v>
      </c>
      <c r="AC420" s="8">
        <v>0</v>
      </c>
      <c r="AD420" s="8">
        <v>0</v>
      </c>
      <c r="AE420" s="8">
        <v>0</v>
      </c>
      <c r="AF420" s="8">
        <v>58.904109589041099</v>
      </c>
      <c r="AG420" s="8" t="s">
        <v>1686</v>
      </c>
      <c r="AH420" s="8" t="s">
        <v>1687</v>
      </c>
      <c r="AI420" s="60">
        <v>31.223700000000001</v>
      </c>
      <c r="AJ420" s="60">
        <v>231.13200000000001</v>
      </c>
      <c r="AK420" s="60">
        <v>185.3545</v>
      </c>
      <c r="AL420" s="60">
        <f>Table2[[#This Row],[Company Direct Land Through FY20]]+Table2[[#This Row],[Company Direct Land FY20 and After]]</f>
        <v>416.48649999999998</v>
      </c>
      <c r="AM420" s="60">
        <v>63.691099999999999</v>
      </c>
      <c r="AN420" s="60">
        <v>432.91489999999999</v>
      </c>
      <c r="AO420" s="60">
        <v>378.09190000000001</v>
      </c>
      <c r="AP420" s="60">
        <f>Table2[[#This Row],[Company Direct Building Through FY20]]+Table2[[#This Row],[Company Direct Building FY20 and After]]</f>
        <v>811.0068</v>
      </c>
      <c r="AQ420" s="60">
        <v>0</v>
      </c>
      <c r="AR420" s="60">
        <v>89.32</v>
      </c>
      <c r="AS420" s="60">
        <v>0</v>
      </c>
      <c r="AT420" s="60">
        <f>Table2[[#This Row],[Mortgage Recording Tax Through FY20]]+Table2[[#This Row],[Mortgage Recording Tax FY20 and After]]</f>
        <v>89.32</v>
      </c>
      <c r="AU420" s="60">
        <v>56.186500000000002</v>
      </c>
      <c r="AV420" s="60">
        <v>278.4273</v>
      </c>
      <c r="AW420" s="60">
        <v>333.54230000000001</v>
      </c>
      <c r="AX420" s="60">
        <f>Table2[[#This Row],[Pilot Savings Through FY20]]+Table2[[#This Row],[Pilot Savings FY20 and After]]</f>
        <v>611.96960000000001</v>
      </c>
      <c r="AY420" s="60">
        <v>0</v>
      </c>
      <c r="AZ420" s="60">
        <v>89.32</v>
      </c>
      <c r="BA420" s="60">
        <v>0</v>
      </c>
      <c r="BB420" s="60">
        <f>Table2[[#This Row],[Mortgage Recording Tax Exemption Through FY20]]+Table2[[#This Row],[Indirect and Induced Land FY20]]</f>
        <v>132.2842</v>
      </c>
      <c r="BC420" s="60">
        <v>42.964199999999998</v>
      </c>
      <c r="BD420" s="60">
        <v>696.62199999999996</v>
      </c>
      <c r="BE420" s="60">
        <v>255.0504</v>
      </c>
      <c r="BF420" s="60">
        <f>Table2[[#This Row],[Indirect and Induced Land Through FY20]]+Table2[[#This Row],[Indirect and Induced Land FY20 and After]]</f>
        <v>951.67239999999993</v>
      </c>
      <c r="BG420" s="60">
        <v>152.32759999999999</v>
      </c>
      <c r="BH420" s="60">
        <v>2469.8411999999998</v>
      </c>
      <c r="BI420" s="60">
        <v>904.26930000000004</v>
      </c>
      <c r="BJ420" s="60">
        <f>Table2[[#This Row],[Indirect and Induced Building Through FY20]]+Table2[[#This Row],[Indirect and Induced Building FY20 and After]]</f>
        <v>3374.1104999999998</v>
      </c>
      <c r="BK420" s="60">
        <v>234.02010000000001</v>
      </c>
      <c r="BL420" s="60">
        <v>3552.0828000000001</v>
      </c>
      <c r="BM420" s="60">
        <v>1389.2238</v>
      </c>
      <c r="BN420" s="60">
        <f>Table2[[#This Row],[TOTAL Real Property Related Taxes Through FY20]]+Table2[[#This Row],[TOTAL Real Property Related Taxes FY20 and After]]</f>
        <v>4941.3065999999999</v>
      </c>
      <c r="BO420" s="60">
        <v>443.64510000000001</v>
      </c>
      <c r="BP420" s="60">
        <v>8012.6788999999999</v>
      </c>
      <c r="BQ420" s="60">
        <v>2633.6298000000002</v>
      </c>
      <c r="BR420" s="60">
        <f>Table2[[#This Row],[Company Direct Through FY20]]+Table2[[#This Row],[Company Direct FY20 and After]]</f>
        <v>10646.3087</v>
      </c>
      <c r="BS420" s="60">
        <v>0</v>
      </c>
      <c r="BT420" s="60">
        <v>44.260300000000001</v>
      </c>
      <c r="BU420" s="60">
        <v>0</v>
      </c>
      <c r="BV420" s="60">
        <f>Table2[[#This Row],[Sales Tax Exemption Through FY20]]+Table2[[#This Row],[Sales Tax Exemption FY20 and After]]</f>
        <v>44.260300000000001</v>
      </c>
      <c r="BW420" s="60">
        <v>0</v>
      </c>
      <c r="BX420" s="60">
        <v>0</v>
      </c>
      <c r="BY420" s="60">
        <v>0</v>
      </c>
      <c r="BZ420" s="60">
        <f>Table2[[#This Row],[Energy Tax Savings Through FY20]]+Table2[[#This Row],[Energy Tax Savings FY20 and After]]</f>
        <v>0</v>
      </c>
      <c r="CA420" s="60">
        <v>1.2107000000000001</v>
      </c>
      <c r="CB420" s="60">
        <v>24.5059</v>
      </c>
      <c r="CC420" s="60">
        <v>5.6881000000000004</v>
      </c>
      <c r="CD420" s="60">
        <f>Table2[[#This Row],[Tax Exempt Bond Savings Through FY20]]+Table2[[#This Row],[Tax Exempt Bond Savings FY20 and After]]</f>
        <v>30.194000000000003</v>
      </c>
      <c r="CE420" s="60">
        <v>194.4811</v>
      </c>
      <c r="CF420" s="60">
        <v>3700.9245999999998</v>
      </c>
      <c r="CG420" s="60">
        <v>1154.5066999999999</v>
      </c>
      <c r="CH420" s="60">
        <f>Table2[[#This Row],[Indirect and Induced Through FY20]]+Table2[[#This Row],[Indirect and Induced FY20 and After]]</f>
        <v>4855.4313000000002</v>
      </c>
      <c r="CI420" s="60">
        <v>636.91549999999995</v>
      </c>
      <c r="CJ420" s="60">
        <v>11644.837299999999</v>
      </c>
      <c r="CK420" s="60">
        <v>3782.4484000000002</v>
      </c>
      <c r="CL420" s="60">
        <f>Table2[[#This Row],[TOTAL Income Consumption Use Taxes Through FY20]]+Table2[[#This Row],[TOTAL Income Consumption Use Taxes FY20 and After]]</f>
        <v>15427.2857</v>
      </c>
      <c r="CM420" s="60">
        <v>57.397199999999998</v>
      </c>
      <c r="CN420" s="60">
        <v>436.51350000000002</v>
      </c>
      <c r="CO420" s="60">
        <v>339.23039999999997</v>
      </c>
      <c r="CP420" s="60">
        <f>Table2[[#This Row],[Assistance Provided Through FY20]]+Table2[[#This Row],[Assistance Provided FY20 and After]]</f>
        <v>775.74389999999994</v>
      </c>
      <c r="CQ420" s="60">
        <v>0</v>
      </c>
      <c r="CR420" s="60">
        <v>0</v>
      </c>
      <c r="CS420" s="60">
        <v>0</v>
      </c>
      <c r="CT420" s="60">
        <f>Table2[[#This Row],[Recapture Cancellation Reduction Amount Through FY20]]+Table2[[#This Row],[Recapture Cancellation Reduction Amount FY20 and After]]</f>
        <v>0</v>
      </c>
      <c r="CU420" s="60">
        <v>0</v>
      </c>
      <c r="CV420" s="60">
        <v>0</v>
      </c>
      <c r="CW420" s="60">
        <v>0</v>
      </c>
      <c r="CX420" s="60">
        <f>Table2[[#This Row],[Penalty Paid Through FY20]]+Table2[[#This Row],[Penalty Paid FY20 and After]]</f>
        <v>0</v>
      </c>
      <c r="CY420" s="60">
        <v>57.397199999999998</v>
      </c>
      <c r="CZ420" s="60">
        <v>436.51350000000002</v>
      </c>
      <c r="DA420" s="60">
        <v>339.23039999999997</v>
      </c>
      <c r="DB420" s="60">
        <f>Table2[[#This Row],[TOTAL Assistance Net of Recapture Penalties Through FY20]]+Table2[[#This Row],[TOTAL Assistance Net of Recapture Penalties FY20 and After]]</f>
        <v>775.74389999999994</v>
      </c>
      <c r="DC420" s="60">
        <v>538.55989999999997</v>
      </c>
      <c r="DD420" s="60">
        <v>8766.0457999999999</v>
      </c>
      <c r="DE420" s="60">
        <v>3197.0762</v>
      </c>
      <c r="DF420" s="60">
        <f>Table2[[#This Row],[Company Direct Tax Revenue Before Assistance Through FY20]]+Table2[[#This Row],[Company Direct Tax Revenue Before Assistance FY20 and After]]</f>
        <v>11963.121999999999</v>
      </c>
      <c r="DG420" s="60">
        <v>389.77289999999999</v>
      </c>
      <c r="DH420" s="60">
        <v>6867.3878000000004</v>
      </c>
      <c r="DI420" s="60">
        <v>2313.8263999999999</v>
      </c>
      <c r="DJ420" s="60">
        <f>Table2[[#This Row],[Indirect and Induced Tax Revenues FY20 and After]]+Table2[[#This Row],[Indirect and Induced Tax Revenues Through FY20]]</f>
        <v>9181.2142000000003</v>
      </c>
      <c r="DK420" s="60">
        <v>928.33280000000002</v>
      </c>
      <c r="DL420" s="60">
        <v>15633.4336</v>
      </c>
      <c r="DM420" s="60">
        <v>5510.9026000000003</v>
      </c>
      <c r="DN420" s="60">
        <f>Table2[[#This Row],[TOTAL Tax Revenues Before Assistance FY20 and After]]+Table2[[#This Row],[TOTAL Tax Revenues Before Assistance Through FY20]]</f>
        <v>21144.336200000002</v>
      </c>
      <c r="DO420" s="60">
        <v>870.93560000000002</v>
      </c>
      <c r="DP420" s="60">
        <v>15196.920099999999</v>
      </c>
      <c r="DQ420" s="60">
        <v>5171.6722</v>
      </c>
      <c r="DR420" s="60">
        <f>Table2[[#This Row],[TOTAL Tax Revenues Net of Assistance Recapture and Penalty Through FY20]]+Table2[[#This Row],[TOTAL Tax Revenues Net of Assistance Recapture and Penalty FY20 and After]]</f>
        <v>20368.5923</v>
      </c>
      <c r="DS420" s="60">
        <v>0</v>
      </c>
      <c r="DT420" s="60">
        <v>0</v>
      </c>
      <c r="DU420" s="60">
        <v>0</v>
      </c>
      <c r="DV420" s="60">
        <v>0</v>
      </c>
      <c r="DW420" s="74">
        <v>73</v>
      </c>
      <c r="DX420" s="74">
        <v>0</v>
      </c>
      <c r="DY420" s="74">
        <v>0</v>
      </c>
      <c r="DZ420" s="74">
        <v>0</v>
      </c>
      <c r="EA420" s="74">
        <v>73</v>
      </c>
      <c r="EB420" s="74">
        <v>0</v>
      </c>
      <c r="EC420" s="74">
        <v>0</v>
      </c>
      <c r="ED420" s="74">
        <v>0</v>
      </c>
      <c r="EE420" s="74">
        <v>100</v>
      </c>
      <c r="EF420" s="74">
        <v>0</v>
      </c>
      <c r="EG420" s="74">
        <v>0</v>
      </c>
      <c r="EH420" s="74">
        <v>0</v>
      </c>
      <c r="EI420" s="8">
        <f>Table2[[#This Row],[Total Industrial Employees FY20]]+Table2[[#This Row],[Total Restaurant Employees FY20]]+Table2[[#This Row],[Total Retail Employees FY20]]+Table2[[#This Row],[Total Other Employees FY20]]</f>
        <v>73</v>
      </c>
      <c r="EJ420" s="8">
        <f>Table2[[#This Row],[Number of Industrial Employees Earning More than Living Wage FY20]]+Table2[[#This Row],[Number of Restaurant Employees Earning More than Living Wage FY20]]+Table2[[#This Row],[Number of Retail Employees Earning More than Living Wage FY20]]+Table2[[#This Row],[Number of Other Employees Earning More than Living Wage FY20]]</f>
        <v>73</v>
      </c>
      <c r="EK420" s="72">
        <f>Table2[[#This Row],[Total Employees Earning More than Living Wage FY20]]/Table2[[#This Row],[Total Jobs FY20]]</f>
        <v>1</v>
      </c>
    </row>
    <row r="421" spans="1:141" x14ac:dyDescent="0.25">
      <c r="A421" s="9">
        <v>94111</v>
      </c>
      <c r="B421" s="11" t="s">
        <v>516</v>
      </c>
      <c r="C421" s="11" t="s">
        <v>965</v>
      </c>
      <c r="D421" s="11" t="s">
        <v>1046</v>
      </c>
      <c r="E421" s="15">
        <v>6</v>
      </c>
      <c r="F421" s="7">
        <v>1154</v>
      </c>
      <c r="G421" s="7">
        <v>1201</v>
      </c>
      <c r="H421" s="7">
        <v>0</v>
      </c>
      <c r="I421" s="7">
        <v>55043</v>
      </c>
      <c r="J421" s="7">
        <v>623210</v>
      </c>
      <c r="K421" s="11" t="s">
        <v>1097</v>
      </c>
      <c r="L421" s="11" t="s">
        <v>1543</v>
      </c>
      <c r="M421" s="11" t="s">
        <v>1544</v>
      </c>
      <c r="N421" s="18">
        <v>35253130</v>
      </c>
      <c r="O421" s="11" t="s">
        <v>1663</v>
      </c>
      <c r="P421" s="8">
        <v>7</v>
      </c>
      <c r="Q421" s="8">
        <v>0</v>
      </c>
      <c r="R421" s="8">
        <v>105</v>
      </c>
      <c r="S421" s="8">
        <v>0</v>
      </c>
      <c r="T421" s="8">
        <v>37</v>
      </c>
      <c r="U421" s="8">
        <v>149</v>
      </c>
      <c r="V421" s="8">
        <v>145</v>
      </c>
      <c r="W421" s="8">
        <v>0</v>
      </c>
      <c r="X421" s="8">
        <v>0</v>
      </c>
      <c r="Y421" s="8">
        <v>43</v>
      </c>
      <c r="Z421" s="8">
        <v>0</v>
      </c>
      <c r="AA421" s="19">
        <v>0</v>
      </c>
      <c r="AB421" s="8">
        <v>0</v>
      </c>
      <c r="AC421" s="8">
        <v>0</v>
      </c>
      <c r="AD421" s="8">
        <v>0</v>
      </c>
      <c r="AE421" s="8">
        <v>0</v>
      </c>
      <c r="AF421" s="8">
        <v>89.932885906040269</v>
      </c>
      <c r="AG421" s="8" t="s">
        <v>1686</v>
      </c>
      <c r="AH421" s="8" t="s">
        <v>1687</v>
      </c>
      <c r="AI421" s="60">
        <v>0</v>
      </c>
      <c r="AJ421" s="60">
        <v>0</v>
      </c>
      <c r="AK421" s="60">
        <v>0</v>
      </c>
      <c r="AL421" s="60">
        <f>Table2[[#This Row],[Company Direct Land Through FY20]]+Table2[[#This Row],[Company Direct Land FY20 and After]]</f>
        <v>0</v>
      </c>
      <c r="AM421" s="60">
        <v>0</v>
      </c>
      <c r="AN421" s="60">
        <v>0</v>
      </c>
      <c r="AO421" s="60">
        <v>0</v>
      </c>
      <c r="AP421" s="60">
        <f>Table2[[#This Row],[Company Direct Building Through FY20]]+Table2[[#This Row],[Company Direct Building FY20 and After]]</f>
        <v>0</v>
      </c>
      <c r="AQ421" s="60">
        <v>0</v>
      </c>
      <c r="AR421" s="60">
        <v>0</v>
      </c>
      <c r="AS421" s="60">
        <v>0</v>
      </c>
      <c r="AT421" s="60">
        <f>Table2[[#This Row],[Mortgage Recording Tax Through FY20]]+Table2[[#This Row],[Mortgage Recording Tax FY20 and After]]</f>
        <v>0</v>
      </c>
      <c r="AU421" s="60">
        <v>0</v>
      </c>
      <c r="AV421" s="60">
        <v>0</v>
      </c>
      <c r="AW421" s="60">
        <v>0</v>
      </c>
      <c r="AX421" s="60">
        <f>Table2[[#This Row],[Pilot Savings Through FY20]]+Table2[[#This Row],[Pilot Savings FY20 and After]]</f>
        <v>0</v>
      </c>
      <c r="AY421" s="60">
        <v>0</v>
      </c>
      <c r="AZ421" s="60">
        <v>0</v>
      </c>
      <c r="BA421" s="60">
        <v>0</v>
      </c>
      <c r="BB421" s="60">
        <f>Table2[[#This Row],[Mortgage Recording Tax Exemption Through FY20]]+Table2[[#This Row],[Indirect and Induced Land FY20]]</f>
        <v>59.774999999999999</v>
      </c>
      <c r="BC421" s="60">
        <v>59.774999999999999</v>
      </c>
      <c r="BD421" s="60">
        <v>178.48400000000001</v>
      </c>
      <c r="BE421" s="60">
        <v>872.56590000000006</v>
      </c>
      <c r="BF421" s="60">
        <f>Table2[[#This Row],[Indirect and Induced Land Through FY20]]+Table2[[#This Row],[Indirect and Induced Land FY20 and After]]</f>
        <v>1051.0499</v>
      </c>
      <c r="BG421" s="60">
        <v>211.92949999999999</v>
      </c>
      <c r="BH421" s="60">
        <v>632.80730000000005</v>
      </c>
      <c r="BI421" s="60">
        <v>3093.6412</v>
      </c>
      <c r="BJ421" s="60">
        <f>Table2[[#This Row],[Indirect and Induced Building Through FY20]]+Table2[[#This Row],[Indirect and Induced Building FY20 and After]]</f>
        <v>3726.4485</v>
      </c>
      <c r="BK421" s="60">
        <v>271.7045</v>
      </c>
      <c r="BL421" s="60">
        <v>811.29129999999998</v>
      </c>
      <c r="BM421" s="60">
        <v>3966.2071000000001</v>
      </c>
      <c r="BN421" s="60">
        <f>Table2[[#This Row],[TOTAL Real Property Related Taxes Through FY20]]+Table2[[#This Row],[TOTAL Real Property Related Taxes FY20 and After]]</f>
        <v>4777.4984000000004</v>
      </c>
      <c r="BO421" s="60">
        <v>225.24940000000001</v>
      </c>
      <c r="BP421" s="60">
        <v>707.07590000000005</v>
      </c>
      <c r="BQ421" s="60">
        <v>3288.0799000000002</v>
      </c>
      <c r="BR421" s="60">
        <f>Table2[[#This Row],[Company Direct Through FY20]]+Table2[[#This Row],[Company Direct FY20 and After]]</f>
        <v>3995.1558000000005</v>
      </c>
      <c r="BS421" s="60">
        <v>0</v>
      </c>
      <c r="BT421" s="60">
        <v>0</v>
      </c>
      <c r="BU421" s="60">
        <v>0</v>
      </c>
      <c r="BV421" s="60">
        <f>Table2[[#This Row],[Sales Tax Exemption Through FY20]]+Table2[[#This Row],[Sales Tax Exemption FY20 and After]]</f>
        <v>0</v>
      </c>
      <c r="BW421" s="60">
        <v>0</v>
      </c>
      <c r="BX421" s="60">
        <v>0</v>
      </c>
      <c r="BY421" s="60">
        <v>0</v>
      </c>
      <c r="BZ421" s="60">
        <f>Table2[[#This Row],[Energy Tax Savings Through FY20]]+Table2[[#This Row],[Energy Tax Savings FY20 and After]]</f>
        <v>0</v>
      </c>
      <c r="CA421" s="60">
        <v>6.1950000000000003</v>
      </c>
      <c r="CB421" s="60">
        <v>25.491800000000001</v>
      </c>
      <c r="CC421" s="60">
        <v>61.695700000000002</v>
      </c>
      <c r="CD421" s="60">
        <f>Table2[[#This Row],[Tax Exempt Bond Savings Through FY20]]+Table2[[#This Row],[Tax Exempt Bond Savings FY20 and After]]</f>
        <v>87.1875</v>
      </c>
      <c r="CE421" s="60">
        <v>242.25280000000001</v>
      </c>
      <c r="CF421" s="60">
        <v>777.38210000000004</v>
      </c>
      <c r="CG421" s="60">
        <v>3536.288</v>
      </c>
      <c r="CH421" s="60">
        <f>Table2[[#This Row],[Indirect and Induced Through FY20]]+Table2[[#This Row],[Indirect and Induced FY20 and After]]</f>
        <v>4313.6701000000003</v>
      </c>
      <c r="CI421" s="60">
        <v>461.30720000000002</v>
      </c>
      <c r="CJ421" s="60">
        <v>1458.9662000000001</v>
      </c>
      <c r="CK421" s="60">
        <v>6762.6722</v>
      </c>
      <c r="CL421" s="60">
        <f>Table2[[#This Row],[TOTAL Income Consumption Use Taxes Through FY20]]+Table2[[#This Row],[TOTAL Income Consumption Use Taxes FY20 and After]]</f>
        <v>8221.6383999999998</v>
      </c>
      <c r="CM421" s="60">
        <v>6.1950000000000003</v>
      </c>
      <c r="CN421" s="60">
        <v>25.491800000000001</v>
      </c>
      <c r="CO421" s="60">
        <v>61.695700000000002</v>
      </c>
      <c r="CP421" s="60">
        <f>Table2[[#This Row],[Assistance Provided Through FY20]]+Table2[[#This Row],[Assistance Provided FY20 and After]]</f>
        <v>87.1875</v>
      </c>
      <c r="CQ421" s="60">
        <v>0</v>
      </c>
      <c r="CR421" s="60">
        <v>0</v>
      </c>
      <c r="CS421" s="60">
        <v>0</v>
      </c>
      <c r="CT421" s="60">
        <f>Table2[[#This Row],[Recapture Cancellation Reduction Amount Through FY20]]+Table2[[#This Row],[Recapture Cancellation Reduction Amount FY20 and After]]</f>
        <v>0</v>
      </c>
      <c r="CU421" s="60">
        <v>0</v>
      </c>
      <c r="CV421" s="60">
        <v>0</v>
      </c>
      <c r="CW421" s="60">
        <v>0</v>
      </c>
      <c r="CX421" s="60">
        <f>Table2[[#This Row],[Penalty Paid Through FY20]]+Table2[[#This Row],[Penalty Paid FY20 and After]]</f>
        <v>0</v>
      </c>
      <c r="CY421" s="60">
        <v>6.1950000000000003</v>
      </c>
      <c r="CZ421" s="60">
        <v>25.491800000000001</v>
      </c>
      <c r="DA421" s="60">
        <v>61.695700000000002</v>
      </c>
      <c r="DB421" s="60">
        <f>Table2[[#This Row],[TOTAL Assistance Net of Recapture Penalties Through FY20]]+Table2[[#This Row],[TOTAL Assistance Net of Recapture Penalties FY20 and After]]</f>
        <v>87.1875</v>
      </c>
      <c r="DC421" s="60">
        <v>225.24940000000001</v>
      </c>
      <c r="DD421" s="60">
        <v>707.07590000000005</v>
      </c>
      <c r="DE421" s="60">
        <v>3288.0799000000002</v>
      </c>
      <c r="DF421" s="60">
        <f>Table2[[#This Row],[Company Direct Tax Revenue Before Assistance Through FY20]]+Table2[[#This Row],[Company Direct Tax Revenue Before Assistance FY20 and After]]</f>
        <v>3995.1558000000005</v>
      </c>
      <c r="DG421" s="60">
        <v>513.95730000000003</v>
      </c>
      <c r="DH421" s="60">
        <v>1588.6733999999999</v>
      </c>
      <c r="DI421" s="60">
        <v>7502.4951000000001</v>
      </c>
      <c r="DJ421" s="60">
        <f>Table2[[#This Row],[Indirect and Induced Tax Revenues FY20 and After]]+Table2[[#This Row],[Indirect and Induced Tax Revenues Through FY20]]</f>
        <v>9091.1684999999998</v>
      </c>
      <c r="DK421" s="60">
        <v>739.20669999999996</v>
      </c>
      <c r="DL421" s="60">
        <v>2295.7492999999999</v>
      </c>
      <c r="DM421" s="60">
        <v>10790.575000000001</v>
      </c>
      <c r="DN421" s="60">
        <f>Table2[[#This Row],[TOTAL Tax Revenues Before Assistance FY20 and After]]+Table2[[#This Row],[TOTAL Tax Revenues Before Assistance Through FY20]]</f>
        <v>13086.3243</v>
      </c>
      <c r="DO421" s="60">
        <v>733.01170000000002</v>
      </c>
      <c r="DP421" s="60">
        <v>2270.2575000000002</v>
      </c>
      <c r="DQ421" s="60">
        <v>10728.879300000001</v>
      </c>
      <c r="DR421" s="60">
        <f>Table2[[#This Row],[TOTAL Tax Revenues Net of Assistance Recapture and Penalty Through FY20]]+Table2[[#This Row],[TOTAL Tax Revenues Net of Assistance Recapture and Penalty FY20 and After]]</f>
        <v>12999.1368</v>
      </c>
      <c r="DS421" s="60">
        <v>0</v>
      </c>
      <c r="DT421" s="60">
        <v>0</v>
      </c>
      <c r="DU421" s="60">
        <v>0</v>
      </c>
      <c r="DV421" s="60">
        <v>0</v>
      </c>
      <c r="DW421" s="74">
        <v>0</v>
      </c>
      <c r="DX421" s="74">
        <v>0</v>
      </c>
      <c r="DY421" s="74">
        <v>0</v>
      </c>
      <c r="DZ421" s="74">
        <v>149</v>
      </c>
      <c r="EA421" s="74">
        <v>0</v>
      </c>
      <c r="EB421" s="74">
        <v>0</v>
      </c>
      <c r="EC421" s="74">
        <v>0</v>
      </c>
      <c r="ED421" s="74">
        <v>149</v>
      </c>
      <c r="EE421" s="74">
        <v>0</v>
      </c>
      <c r="EF421" s="74">
        <v>0</v>
      </c>
      <c r="EG421" s="74">
        <v>0</v>
      </c>
      <c r="EH421" s="74">
        <v>100</v>
      </c>
      <c r="EI421" s="8">
        <f>Table2[[#This Row],[Total Industrial Employees FY20]]+Table2[[#This Row],[Total Restaurant Employees FY20]]+Table2[[#This Row],[Total Retail Employees FY20]]+Table2[[#This Row],[Total Other Employees FY20]]</f>
        <v>149</v>
      </c>
      <c r="EJ421" s="8">
        <f>Table2[[#This Row],[Number of Industrial Employees Earning More than Living Wage FY20]]+Table2[[#This Row],[Number of Restaurant Employees Earning More than Living Wage FY20]]+Table2[[#This Row],[Number of Retail Employees Earning More than Living Wage FY20]]+Table2[[#This Row],[Number of Other Employees Earning More than Living Wage FY20]]</f>
        <v>149</v>
      </c>
      <c r="EK421" s="72">
        <f>Table2[[#This Row],[Total Employees Earning More than Living Wage FY20]]/Table2[[#This Row],[Total Jobs FY20]]</f>
        <v>1</v>
      </c>
    </row>
    <row r="422" spans="1:141" x14ac:dyDescent="0.25">
      <c r="A422" s="9">
        <v>93883</v>
      </c>
      <c r="B422" s="11" t="s">
        <v>409</v>
      </c>
      <c r="C422" s="11" t="s">
        <v>862</v>
      </c>
      <c r="D422" s="11" t="s">
        <v>1044</v>
      </c>
      <c r="E422" s="15">
        <v>44</v>
      </c>
      <c r="F422" s="7">
        <v>5423</v>
      </c>
      <c r="G422" s="7">
        <v>26</v>
      </c>
      <c r="H422" s="7">
        <v>62588</v>
      </c>
      <c r="I422" s="7">
        <v>80324</v>
      </c>
      <c r="J422" s="7">
        <v>623210</v>
      </c>
      <c r="K422" s="11" t="s">
        <v>1097</v>
      </c>
      <c r="L422" s="11" t="s">
        <v>1391</v>
      </c>
      <c r="M422" s="11" t="s">
        <v>1055</v>
      </c>
      <c r="N422" s="18">
        <v>5995000</v>
      </c>
      <c r="O422" s="11" t="s">
        <v>1663</v>
      </c>
      <c r="P422" s="8">
        <v>3</v>
      </c>
      <c r="Q422" s="8">
        <v>0</v>
      </c>
      <c r="R422" s="8">
        <v>156</v>
      </c>
      <c r="S422" s="8">
        <v>0</v>
      </c>
      <c r="T422" s="8">
        <v>127</v>
      </c>
      <c r="U422" s="8">
        <v>286</v>
      </c>
      <c r="V422" s="8">
        <v>284</v>
      </c>
      <c r="W422" s="8">
        <v>0</v>
      </c>
      <c r="X422" s="8">
        <v>0</v>
      </c>
      <c r="Y422" s="8">
        <v>76</v>
      </c>
      <c r="Z422" s="8">
        <v>0</v>
      </c>
      <c r="AA422" s="19">
        <v>0</v>
      </c>
      <c r="AB422" s="8">
        <v>0</v>
      </c>
      <c r="AC422" s="8">
        <v>0</v>
      </c>
      <c r="AD422" s="8">
        <v>0</v>
      </c>
      <c r="AE422" s="8">
        <v>0</v>
      </c>
      <c r="AF422" s="8">
        <v>97.552447552447546</v>
      </c>
      <c r="AG422" s="8" t="s">
        <v>1686</v>
      </c>
      <c r="AH422" s="8" t="s">
        <v>1687</v>
      </c>
      <c r="AI422" s="60">
        <v>0</v>
      </c>
      <c r="AJ422" s="60">
        <v>0</v>
      </c>
      <c r="AK422" s="60">
        <v>0</v>
      </c>
      <c r="AL422" s="60">
        <f>Table2[[#This Row],[Company Direct Land Through FY20]]+Table2[[#This Row],[Company Direct Land FY20 and After]]</f>
        <v>0</v>
      </c>
      <c r="AM422" s="60">
        <v>0</v>
      </c>
      <c r="AN422" s="60">
        <v>0</v>
      </c>
      <c r="AO422" s="60">
        <v>0</v>
      </c>
      <c r="AP422" s="60">
        <f>Table2[[#This Row],[Company Direct Building Through FY20]]+Table2[[#This Row],[Company Direct Building FY20 and After]]</f>
        <v>0</v>
      </c>
      <c r="AQ422" s="60">
        <v>0</v>
      </c>
      <c r="AR422" s="60">
        <v>0</v>
      </c>
      <c r="AS422" s="60">
        <v>0</v>
      </c>
      <c r="AT422" s="60">
        <f>Table2[[#This Row],[Mortgage Recording Tax Through FY20]]+Table2[[#This Row],[Mortgage Recording Tax FY20 and After]]</f>
        <v>0</v>
      </c>
      <c r="AU422" s="60">
        <v>0</v>
      </c>
      <c r="AV422" s="60">
        <v>0</v>
      </c>
      <c r="AW422" s="60">
        <v>0</v>
      </c>
      <c r="AX422" s="60">
        <f>Table2[[#This Row],[Pilot Savings Through FY20]]+Table2[[#This Row],[Pilot Savings FY20 and After]]</f>
        <v>0</v>
      </c>
      <c r="AY422" s="60">
        <v>0</v>
      </c>
      <c r="AZ422" s="60">
        <v>0</v>
      </c>
      <c r="BA422" s="60">
        <v>0</v>
      </c>
      <c r="BB422" s="60">
        <f>Table2[[#This Row],[Mortgage Recording Tax Exemption Through FY20]]+Table2[[#This Row],[Indirect and Induced Land FY20]]</f>
        <v>117.0763</v>
      </c>
      <c r="BC422" s="60">
        <v>117.0763</v>
      </c>
      <c r="BD422" s="60">
        <v>611.82159999999999</v>
      </c>
      <c r="BE422" s="60">
        <v>354.21699999999998</v>
      </c>
      <c r="BF422" s="60">
        <f>Table2[[#This Row],[Indirect and Induced Land Through FY20]]+Table2[[#This Row],[Indirect and Induced Land FY20 and After]]</f>
        <v>966.03859999999997</v>
      </c>
      <c r="BG422" s="60">
        <v>415.08870000000002</v>
      </c>
      <c r="BH422" s="60">
        <v>2169.1853000000001</v>
      </c>
      <c r="BI422" s="60">
        <v>1255.8599999999999</v>
      </c>
      <c r="BJ422" s="60">
        <f>Table2[[#This Row],[Indirect and Induced Building Through FY20]]+Table2[[#This Row],[Indirect and Induced Building FY20 and After]]</f>
        <v>3425.0452999999998</v>
      </c>
      <c r="BK422" s="60">
        <v>532.16499999999996</v>
      </c>
      <c r="BL422" s="60">
        <v>2781.0068999999999</v>
      </c>
      <c r="BM422" s="60">
        <v>1610.077</v>
      </c>
      <c r="BN422" s="60">
        <f>Table2[[#This Row],[TOTAL Real Property Related Taxes Through FY20]]+Table2[[#This Row],[TOTAL Real Property Related Taxes FY20 and After]]</f>
        <v>4391.0838999999996</v>
      </c>
      <c r="BO422" s="60">
        <v>536.45309999999995</v>
      </c>
      <c r="BP422" s="60">
        <v>2974.1871999999998</v>
      </c>
      <c r="BQ422" s="60">
        <v>1623.0506</v>
      </c>
      <c r="BR422" s="60">
        <f>Table2[[#This Row],[Company Direct Through FY20]]+Table2[[#This Row],[Company Direct FY20 and After]]</f>
        <v>4597.2377999999999</v>
      </c>
      <c r="BS422" s="60">
        <v>0</v>
      </c>
      <c r="BT422" s="60">
        <v>0</v>
      </c>
      <c r="BU422" s="60">
        <v>0</v>
      </c>
      <c r="BV422" s="60">
        <f>Table2[[#This Row],[Sales Tax Exemption Through FY20]]+Table2[[#This Row],[Sales Tax Exemption FY20 and After]]</f>
        <v>0</v>
      </c>
      <c r="BW422" s="60">
        <v>0</v>
      </c>
      <c r="BX422" s="60">
        <v>0</v>
      </c>
      <c r="BY422" s="60">
        <v>0</v>
      </c>
      <c r="BZ422" s="60">
        <f>Table2[[#This Row],[Energy Tax Savings Through FY20]]+Table2[[#This Row],[Energy Tax Savings FY20 and After]]</f>
        <v>0</v>
      </c>
      <c r="CA422" s="60">
        <v>1.5842000000000001</v>
      </c>
      <c r="CB422" s="60">
        <v>15.286199999999999</v>
      </c>
      <c r="CC422" s="60">
        <v>4.3360000000000003</v>
      </c>
      <c r="CD422" s="60">
        <f>Table2[[#This Row],[Tax Exempt Bond Savings Through FY20]]+Table2[[#This Row],[Tax Exempt Bond Savings FY20 and After]]</f>
        <v>19.622199999999999</v>
      </c>
      <c r="CE422" s="60">
        <v>576.94719999999995</v>
      </c>
      <c r="CF422" s="60">
        <v>3318.1578</v>
      </c>
      <c r="CG422" s="60">
        <v>1745.5663</v>
      </c>
      <c r="CH422" s="60">
        <f>Table2[[#This Row],[Indirect and Induced Through FY20]]+Table2[[#This Row],[Indirect and Induced FY20 and After]]</f>
        <v>5063.7240999999995</v>
      </c>
      <c r="CI422" s="60">
        <v>1111.8161</v>
      </c>
      <c r="CJ422" s="60">
        <v>6277.0587999999998</v>
      </c>
      <c r="CK422" s="60">
        <v>3364.2809000000002</v>
      </c>
      <c r="CL422" s="60">
        <f>Table2[[#This Row],[TOTAL Income Consumption Use Taxes Through FY20]]+Table2[[#This Row],[TOTAL Income Consumption Use Taxes FY20 and After]]</f>
        <v>9641.3397000000004</v>
      </c>
      <c r="CM422" s="60">
        <v>1.5842000000000001</v>
      </c>
      <c r="CN422" s="60">
        <v>15.286199999999999</v>
      </c>
      <c r="CO422" s="60">
        <v>4.3360000000000003</v>
      </c>
      <c r="CP422" s="60">
        <f>Table2[[#This Row],[Assistance Provided Through FY20]]+Table2[[#This Row],[Assistance Provided FY20 and After]]</f>
        <v>19.622199999999999</v>
      </c>
      <c r="CQ422" s="60">
        <v>0</v>
      </c>
      <c r="CR422" s="60">
        <v>0</v>
      </c>
      <c r="CS422" s="60">
        <v>0</v>
      </c>
      <c r="CT422" s="60">
        <f>Table2[[#This Row],[Recapture Cancellation Reduction Amount Through FY20]]+Table2[[#This Row],[Recapture Cancellation Reduction Amount FY20 and After]]</f>
        <v>0</v>
      </c>
      <c r="CU422" s="60">
        <v>0</v>
      </c>
      <c r="CV422" s="60">
        <v>0</v>
      </c>
      <c r="CW422" s="60">
        <v>0</v>
      </c>
      <c r="CX422" s="60">
        <f>Table2[[#This Row],[Penalty Paid Through FY20]]+Table2[[#This Row],[Penalty Paid FY20 and After]]</f>
        <v>0</v>
      </c>
      <c r="CY422" s="60">
        <v>1.5842000000000001</v>
      </c>
      <c r="CZ422" s="60">
        <v>15.286199999999999</v>
      </c>
      <c r="DA422" s="60">
        <v>4.3360000000000003</v>
      </c>
      <c r="DB422" s="60">
        <f>Table2[[#This Row],[TOTAL Assistance Net of Recapture Penalties Through FY20]]+Table2[[#This Row],[TOTAL Assistance Net of Recapture Penalties FY20 and After]]</f>
        <v>19.622199999999999</v>
      </c>
      <c r="DC422" s="60">
        <v>536.45309999999995</v>
      </c>
      <c r="DD422" s="60">
        <v>2974.1871999999998</v>
      </c>
      <c r="DE422" s="60">
        <v>1623.0506</v>
      </c>
      <c r="DF422" s="60">
        <f>Table2[[#This Row],[Company Direct Tax Revenue Before Assistance Through FY20]]+Table2[[#This Row],[Company Direct Tax Revenue Before Assistance FY20 and After]]</f>
        <v>4597.2377999999999</v>
      </c>
      <c r="DG422" s="60">
        <v>1109.1122</v>
      </c>
      <c r="DH422" s="60">
        <v>6099.1647000000003</v>
      </c>
      <c r="DI422" s="60">
        <v>3355.6433000000002</v>
      </c>
      <c r="DJ422" s="60">
        <f>Table2[[#This Row],[Indirect and Induced Tax Revenues FY20 and After]]+Table2[[#This Row],[Indirect and Induced Tax Revenues Through FY20]]</f>
        <v>9454.8080000000009</v>
      </c>
      <c r="DK422" s="60">
        <v>1645.5653</v>
      </c>
      <c r="DL422" s="60">
        <v>9073.3518999999997</v>
      </c>
      <c r="DM422" s="60">
        <v>4978.6939000000002</v>
      </c>
      <c r="DN422" s="60">
        <f>Table2[[#This Row],[TOTAL Tax Revenues Before Assistance FY20 and After]]+Table2[[#This Row],[TOTAL Tax Revenues Before Assistance Through FY20]]</f>
        <v>14052.0458</v>
      </c>
      <c r="DO422" s="60">
        <v>1643.9811</v>
      </c>
      <c r="DP422" s="60">
        <v>9058.0656999999992</v>
      </c>
      <c r="DQ422" s="60">
        <v>4974.3579</v>
      </c>
      <c r="DR422" s="60">
        <f>Table2[[#This Row],[TOTAL Tax Revenues Net of Assistance Recapture and Penalty Through FY20]]+Table2[[#This Row],[TOTAL Tax Revenues Net of Assistance Recapture and Penalty FY20 and After]]</f>
        <v>14032.423599999998</v>
      </c>
      <c r="DS422" s="60">
        <v>0</v>
      </c>
      <c r="DT422" s="60">
        <v>0</v>
      </c>
      <c r="DU422" s="60">
        <v>0</v>
      </c>
      <c r="DV422" s="60">
        <v>0</v>
      </c>
      <c r="DW422" s="74">
        <v>0</v>
      </c>
      <c r="DX422" s="74">
        <v>0</v>
      </c>
      <c r="DY422" s="74">
        <v>0</v>
      </c>
      <c r="DZ422" s="74">
        <v>286</v>
      </c>
      <c r="EA422" s="74">
        <v>0</v>
      </c>
      <c r="EB422" s="74">
        <v>0</v>
      </c>
      <c r="EC422" s="74">
        <v>0</v>
      </c>
      <c r="ED422" s="74">
        <v>286</v>
      </c>
      <c r="EE422" s="74">
        <v>0</v>
      </c>
      <c r="EF422" s="74">
        <v>0</v>
      </c>
      <c r="EG422" s="74">
        <v>0</v>
      </c>
      <c r="EH422" s="74">
        <v>100</v>
      </c>
      <c r="EI422" s="8">
        <f>Table2[[#This Row],[Total Industrial Employees FY20]]+Table2[[#This Row],[Total Restaurant Employees FY20]]+Table2[[#This Row],[Total Retail Employees FY20]]+Table2[[#This Row],[Total Other Employees FY20]]</f>
        <v>286</v>
      </c>
      <c r="EJ422" s="8">
        <f>Table2[[#This Row],[Number of Industrial Employees Earning More than Living Wage FY20]]+Table2[[#This Row],[Number of Restaurant Employees Earning More than Living Wage FY20]]+Table2[[#This Row],[Number of Retail Employees Earning More than Living Wage FY20]]+Table2[[#This Row],[Number of Other Employees Earning More than Living Wage FY20]]</f>
        <v>286</v>
      </c>
      <c r="EK422" s="72">
        <f>Table2[[#This Row],[Total Employees Earning More than Living Wage FY20]]/Table2[[#This Row],[Total Jobs FY20]]</f>
        <v>1</v>
      </c>
    </row>
    <row r="423" spans="1:141" x14ac:dyDescent="0.25">
      <c r="A423" s="9">
        <v>93318</v>
      </c>
      <c r="B423" s="11" t="s">
        <v>337</v>
      </c>
      <c r="C423" s="11" t="s">
        <v>790</v>
      </c>
      <c r="D423" s="11" t="s">
        <v>1045</v>
      </c>
      <c r="E423" s="15">
        <v>24</v>
      </c>
      <c r="F423" s="7">
        <v>7024</v>
      </c>
      <c r="G423" s="7">
        <v>1</v>
      </c>
      <c r="H423" s="7">
        <v>360762</v>
      </c>
      <c r="I423" s="7">
        <v>109935</v>
      </c>
      <c r="J423" s="7">
        <v>623210</v>
      </c>
      <c r="K423" s="11" t="s">
        <v>1107</v>
      </c>
      <c r="L423" s="11" t="s">
        <v>1299</v>
      </c>
      <c r="M423" s="11" t="s">
        <v>1300</v>
      </c>
      <c r="N423" s="18">
        <v>1925000</v>
      </c>
      <c r="O423" s="11" t="s">
        <v>1671</v>
      </c>
      <c r="P423" s="8">
        <v>30</v>
      </c>
      <c r="Q423" s="8">
        <v>71</v>
      </c>
      <c r="R423" s="8">
        <v>407</v>
      </c>
      <c r="S423" s="8">
        <v>0</v>
      </c>
      <c r="T423" s="8">
        <v>16</v>
      </c>
      <c r="U423" s="8">
        <v>524</v>
      </c>
      <c r="V423" s="8">
        <v>473</v>
      </c>
      <c r="W423" s="8">
        <v>0</v>
      </c>
      <c r="X423" s="8">
        <v>0</v>
      </c>
      <c r="Y423" s="8">
        <v>517</v>
      </c>
      <c r="Z423" s="8">
        <v>19</v>
      </c>
      <c r="AA423" s="19">
        <v>13</v>
      </c>
      <c r="AB423" s="8">
        <v>9</v>
      </c>
      <c r="AC423" s="8">
        <v>54</v>
      </c>
      <c r="AD423" s="8">
        <v>11</v>
      </c>
      <c r="AE423" s="8">
        <v>13</v>
      </c>
      <c r="AF423" s="8">
        <v>78.053435114503827</v>
      </c>
      <c r="AG423" s="8" t="s">
        <v>1686</v>
      </c>
      <c r="AH423" s="8" t="s">
        <v>1686</v>
      </c>
      <c r="AI423" s="60">
        <v>0</v>
      </c>
      <c r="AJ423" s="60">
        <v>0</v>
      </c>
      <c r="AK423" s="60">
        <v>0</v>
      </c>
      <c r="AL423" s="60">
        <f>Table2[[#This Row],[Company Direct Land Through FY20]]+Table2[[#This Row],[Company Direct Land FY20 and After]]</f>
        <v>0</v>
      </c>
      <c r="AM423" s="60">
        <v>0</v>
      </c>
      <c r="AN423" s="60">
        <v>0</v>
      </c>
      <c r="AO423" s="60">
        <v>0</v>
      </c>
      <c r="AP423" s="60">
        <f>Table2[[#This Row],[Company Direct Building Through FY20]]+Table2[[#This Row],[Company Direct Building FY20 and After]]</f>
        <v>0</v>
      </c>
      <c r="AQ423" s="60">
        <v>0</v>
      </c>
      <c r="AR423" s="60">
        <v>34.388199999999998</v>
      </c>
      <c r="AS423" s="60">
        <v>0</v>
      </c>
      <c r="AT423" s="60">
        <f>Table2[[#This Row],[Mortgage Recording Tax Through FY20]]+Table2[[#This Row],[Mortgage Recording Tax FY20 and After]]</f>
        <v>34.388199999999998</v>
      </c>
      <c r="AU423" s="60">
        <v>0</v>
      </c>
      <c r="AV423" s="60">
        <v>0</v>
      </c>
      <c r="AW423" s="60">
        <v>0</v>
      </c>
      <c r="AX423" s="60">
        <f>Table2[[#This Row],[Pilot Savings Through FY20]]+Table2[[#This Row],[Pilot Savings FY20 and After]]</f>
        <v>0</v>
      </c>
      <c r="AY423" s="60">
        <v>0</v>
      </c>
      <c r="AZ423" s="60">
        <v>34.388199999999998</v>
      </c>
      <c r="BA423" s="60">
        <v>0</v>
      </c>
      <c r="BB423" s="60">
        <f>Table2[[#This Row],[Mortgage Recording Tax Exemption Through FY20]]+Table2[[#This Row],[Indirect and Induced Land FY20]]</f>
        <v>229.37779999999998</v>
      </c>
      <c r="BC423" s="60">
        <v>194.9896</v>
      </c>
      <c r="BD423" s="60">
        <v>1462.5355999999999</v>
      </c>
      <c r="BE423" s="60">
        <v>1089.4350999999999</v>
      </c>
      <c r="BF423" s="60">
        <f>Table2[[#This Row],[Indirect and Induced Land Through FY20]]+Table2[[#This Row],[Indirect and Induced Land FY20 and After]]</f>
        <v>2551.9706999999999</v>
      </c>
      <c r="BG423" s="60">
        <v>691.32680000000005</v>
      </c>
      <c r="BH423" s="60">
        <v>5185.3531000000003</v>
      </c>
      <c r="BI423" s="60">
        <v>3862.5443</v>
      </c>
      <c r="BJ423" s="60">
        <f>Table2[[#This Row],[Indirect and Induced Building Through FY20]]+Table2[[#This Row],[Indirect and Induced Building FY20 and After]]</f>
        <v>9047.8973999999998</v>
      </c>
      <c r="BK423" s="60">
        <v>886.31640000000004</v>
      </c>
      <c r="BL423" s="60">
        <v>6647.8887000000004</v>
      </c>
      <c r="BM423" s="60">
        <v>4951.9794000000002</v>
      </c>
      <c r="BN423" s="60">
        <f>Table2[[#This Row],[TOTAL Real Property Related Taxes Through FY20]]+Table2[[#This Row],[TOTAL Real Property Related Taxes FY20 and After]]</f>
        <v>11599.8681</v>
      </c>
      <c r="BO423" s="60">
        <v>820.6884</v>
      </c>
      <c r="BP423" s="60">
        <v>7076.5034999999998</v>
      </c>
      <c r="BQ423" s="60">
        <v>4585.3068999999996</v>
      </c>
      <c r="BR423" s="60">
        <f>Table2[[#This Row],[Company Direct Through FY20]]+Table2[[#This Row],[Company Direct FY20 and After]]</f>
        <v>11661.810399999998</v>
      </c>
      <c r="BS423" s="60">
        <v>0</v>
      </c>
      <c r="BT423" s="60">
        <v>0</v>
      </c>
      <c r="BU423" s="60">
        <v>0</v>
      </c>
      <c r="BV423" s="60">
        <f>Table2[[#This Row],[Sales Tax Exemption Through FY20]]+Table2[[#This Row],[Sales Tax Exemption FY20 and After]]</f>
        <v>0</v>
      </c>
      <c r="BW423" s="60">
        <v>0</v>
      </c>
      <c r="BX423" s="60">
        <v>0</v>
      </c>
      <c r="BY423" s="60">
        <v>0</v>
      </c>
      <c r="BZ423" s="60">
        <f>Table2[[#This Row],[Energy Tax Savings Through FY20]]+Table2[[#This Row],[Energy Tax Savings FY20 and After]]</f>
        <v>0</v>
      </c>
      <c r="CA423" s="60">
        <v>0.35439999999999999</v>
      </c>
      <c r="CB423" s="60">
        <v>9.8233999999999995</v>
      </c>
      <c r="CC423" s="60">
        <v>1.5669999999999999</v>
      </c>
      <c r="CD423" s="60">
        <f>Table2[[#This Row],[Tax Exempt Bond Savings Through FY20]]+Table2[[#This Row],[Tax Exempt Bond Savings FY20 and After]]</f>
        <v>11.3904</v>
      </c>
      <c r="CE423" s="60">
        <v>882.63729999999998</v>
      </c>
      <c r="CF423" s="60">
        <v>8079.9625999999998</v>
      </c>
      <c r="CG423" s="60">
        <v>4931.4242999999997</v>
      </c>
      <c r="CH423" s="60">
        <f>Table2[[#This Row],[Indirect and Induced Through FY20]]+Table2[[#This Row],[Indirect and Induced FY20 and After]]</f>
        <v>13011.3869</v>
      </c>
      <c r="CI423" s="60">
        <v>1702.9712999999999</v>
      </c>
      <c r="CJ423" s="60">
        <v>15146.6427</v>
      </c>
      <c r="CK423" s="60">
        <v>9515.1641999999993</v>
      </c>
      <c r="CL423" s="60">
        <f>Table2[[#This Row],[TOTAL Income Consumption Use Taxes Through FY20]]+Table2[[#This Row],[TOTAL Income Consumption Use Taxes FY20 and After]]</f>
        <v>24661.8069</v>
      </c>
      <c r="CM423" s="60">
        <v>0.35439999999999999</v>
      </c>
      <c r="CN423" s="60">
        <v>44.211599999999997</v>
      </c>
      <c r="CO423" s="60">
        <v>1.5669999999999999</v>
      </c>
      <c r="CP423" s="60">
        <f>Table2[[#This Row],[Assistance Provided Through FY20]]+Table2[[#This Row],[Assistance Provided FY20 and After]]</f>
        <v>45.778599999999997</v>
      </c>
      <c r="CQ423" s="60">
        <v>0</v>
      </c>
      <c r="CR423" s="60">
        <v>0</v>
      </c>
      <c r="CS423" s="60">
        <v>0</v>
      </c>
      <c r="CT423" s="60">
        <f>Table2[[#This Row],[Recapture Cancellation Reduction Amount Through FY20]]+Table2[[#This Row],[Recapture Cancellation Reduction Amount FY20 and After]]</f>
        <v>0</v>
      </c>
      <c r="CU423" s="60">
        <v>0</v>
      </c>
      <c r="CV423" s="60">
        <v>0</v>
      </c>
      <c r="CW423" s="60">
        <v>0</v>
      </c>
      <c r="CX423" s="60">
        <f>Table2[[#This Row],[Penalty Paid Through FY20]]+Table2[[#This Row],[Penalty Paid FY20 and After]]</f>
        <v>0</v>
      </c>
      <c r="CY423" s="60">
        <v>0.35439999999999999</v>
      </c>
      <c r="CZ423" s="60">
        <v>44.211599999999997</v>
      </c>
      <c r="DA423" s="60">
        <v>1.5669999999999999</v>
      </c>
      <c r="DB423" s="60">
        <f>Table2[[#This Row],[TOTAL Assistance Net of Recapture Penalties Through FY20]]+Table2[[#This Row],[TOTAL Assistance Net of Recapture Penalties FY20 and After]]</f>
        <v>45.778599999999997</v>
      </c>
      <c r="DC423" s="60">
        <v>820.6884</v>
      </c>
      <c r="DD423" s="60">
        <v>7110.8917000000001</v>
      </c>
      <c r="DE423" s="60">
        <v>4585.3068999999996</v>
      </c>
      <c r="DF423" s="60">
        <f>Table2[[#This Row],[Company Direct Tax Revenue Before Assistance Through FY20]]+Table2[[#This Row],[Company Direct Tax Revenue Before Assistance FY20 and After]]</f>
        <v>11696.1986</v>
      </c>
      <c r="DG423" s="60">
        <v>1768.9537</v>
      </c>
      <c r="DH423" s="60">
        <v>14727.8513</v>
      </c>
      <c r="DI423" s="60">
        <v>9883.4037000000008</v>
      </c>
      <c r="DJ423" s="60">
        <f>Table2[[#This Row],[Indirect and Induced Tax Revenues FY20 and After]]+Table2[[#This Row],[Indirect and Induced Tax Revenues Through FY20]]</f>
        <v>24611.255000000001</v>
      </c>
      <c r="DK423" s="60">
        <v>2589.6421</v>
      </c>
      <c r="DL423" s="60">
        <v>21838.742999999999</v>
      </c>
      <c r="DM423" s="60">
        <v>14468.7106</v>
      </c>
      <c r="DN423" s="60">
        <f>Table2[[#This Row],[TOTAL Tax Revenues Before Assistance FY20 and After]]+Table2[[#This Row],[TOTAL Tax Revenues Before Assistance Through FY20]]</f>
        <v>36307.453600000001</v>
      </c>
      <c r="DO423" s="60">
        <v>2589.2876999999999</v>
      </c>
      <c r="DP423" s="60">
        <v>21794.5314</v>
      </c>
      <c r="DQ423" s="60">
        <v>14467.143599999999</v>
      </c>
      <c r="DR423" s="60">
        <f>Table2[[#This Row],[TOTAL Tax Revenues Net of Assistance Recapture and Penalty Through FY20]]+Table2[[#This Row],[TOTAL Tax Revenues Net of Assistance Recapture and Penalty FY20 and After]]</f>
        <v>36261.675000000003</v>
      </c>
      <c r="DS423" s="60">
        <v>0</v>
      </c>
      <c r="DT423" s="60">
        <v>0</v>
      </c>
      <c r="DU423" s="60">
        <v>0</v>
      </c>
      <c r="DV423" s="60">
        <v>0</v>
      </c>
      <c r="DW423" s="74">
        <v>0</v>
      </c>
      <c r="DX423" s="74">
        <v>0</v>
      </c>
      <c r="DY423" s="74">
        <v>0</v>
      </c>
      <c r="DZ423" s="74">
        <v>524</v>
      </c>
      <c r="EA423" s="74">
        <v>0</v>
      </c>
      <c r="EB423" s="74">
        <v>0</v>
      </c>
      <c r="EC423" s="74">
        <v>0</v>
      </c>
      <c r="ED423" s="74">
        <v>524</v>
      </c>
      <c r="EE423" s="74">
        <v>0</v>
      </c>
      <c r="EF423" s="74">
        <v>0</v>
      </c>
      <c r="EG423" s="74">
        <v>0</v>
      </c>
      <c r="EH423" s="74">
        <v>100</v>
      </c>
      <c r="EI423" s="8">
        <f>Table2[[#This Row],[Total Industrial Employees FY20]]+Table2[[#This Row],[Total Restaurant Employees FY20]]+Table2[[#This Row],[Total Retail Employees FY20]]+Table2[[#This Row],[Total Other Employees FY20]]</f>
        <v>524</v>
      </c>
      <c r="EJ423" s="8">
        <f>Table2[[#This Row],[Number of Industrial Employees Earning More than Living Wage FY20]]+Table2[[#This Row],[Number of Restaurant Employees Earning More than Living Wage FY20]]+Table2[[#This Row],[Number of Retail Employees Earning More than Living Wage FY20]]+Table2[[#This Row],[Number of Other Employees Earning More than Living Wage FY20]]</f>
        <v>524</v>
      </c>
      <c r="EK423" s="72">
        <f>Table2[[#This Row],[Total Employees Earning More than Living Wage FY20]]/Table2[[#This Row],[Total Jobs FY20]]</f>
        <v>1</v>
      </c>
    </row>
    <row r="424" spans="1:141" x14ac:dyDescent="0.25">
      <c r="A424" s="9">
        <v>94051</v>
      </c>
      <c r="B424" s="11" t="s">
        <v>461</v>
      </c>
      <c r="C424" s="11" t="s">
        <v>914</v>
      </c>
      <c r="D424" s="11" t="s">
        <v>1046</v>
      </c>
      <c r="E424" s="15">
        <v>4</v>
      </c>
      <c r="F424" s="7">
        <v>1313</v>
      </c>
      <c r="G424" s="7">
        <v>1102</v>
      </c>
      <c r="H424" s="7">
        <v>0</v>
      </c>
      <c r="I424" s="7">
        <v>125442</v>
      </c>
      <c r="J424" s="7">
        <v>813219</v>
      </c>
      <c r="K424" s="11" t="s">
        <v>1097</v>
      </c>
      <c r="L424" s="11" t="s">
        <v>1462</v>
      </c>
      <c r="M424" s="11" t="s">
        <v>1105</v>
      </c>
      <c r="N424" s="18">
        <v>27335000</v>
      </c>
      <c r="O424" s="11" t="s">
        <v>1663</v>
      </c>
      <c r="P424" s="8">
        <v>21</v>
      </c>
      <c r="Q424" s="8">
        <v>0</v>
      </c>
      <c r="R424" s="8">
        <v>310</v>
      </c>
      <c r="S424" s="8">
        <v>0</v>
      </c>
      <c r="T424" s="8">
        <v>1</v>
      </c>
      <c r="U424" s="8">
        <v>332</v>
      </c>
      <c r="V424" s="8">
        <v>321</v>
      </c>
      <c r="W424" s="8">
        <v>0</v>
      </c>
      <c r="X424" s="8">
        <v>0</v>
      </c>
      <c r="Y424" s="8">
        <v>231</v>
      </c>
      <c r="Z424" s="8">
        <v>0</v>
      </c>
      <c r="AA424" s="19">
        <v>43</v>
      </c>
      <c r="AB424" s="8">
        <v>0</v>
      </c>
      <c r="AC424" s="8">
        <v>5</v>
      </c>
      <c r="AD424" s="8">
        <v>8</v>
      </c>
      <c r="AE424" s="8">
        <v>43</v>
      </c>
      <c r="AF424" s="8">
        <v>70.783132530120483</v>
      </c>
      <c r="AG424" s="8" t="s">
        <v>1686</v>
      </c>
      <c r="AH424" s="8" t="s">
        <v>1687</v>
      </c>
      <c r="AI424" s="60">
        <v>0</v>
      </c>
      <c r="AJ424" s="60">
        <v>0</v>
      </c>
      <c r="AK424" s="60">
        <v>0</v>
      </c>
      <c r="AL424" s="60">
        <f>Table2[[#This Row],[Company Direct Land Through FY20]]+Table2[[#This Row],[Company Direct Land FY20 and After]]</f>
        <v>0</v>
      </c>
      <c r="AM424" s="60">
        <v>0</v>
      </c>
      <c r="AN424" s="60">
        <v>0</v>
      </c>
      <c r="AO424" s="60">
        <v>0</v>
      </c>
      <c r="AP424" s="60">
        <f>Table2[[#This Row],[Company Direct Building Through FY20]]+Table2[[#This Row],[Company Direct Building FY20 and After]]</f>
        <v>0</v>
      </c>
      <c r="AQ424" s="60">
        <v>0</v>
      </c>
      <c r="AR424" s="60">
        <v>0</v>
      </c>
      <c r="AS424" s="60">
        <v>0</v>
      </c>
      <c r="AT424" s="60">
        <f>Table2[[#This Row],[Mortgage Recording Tax Through FY20]]+Table2[[#This Row],[Mortgage Recording Tax FY20 and After]]</f>
        <v>0</v>
      </c>
      <c r="AU424" s="60">
        <v>0</v>
      </c>
      <c r="AV424" s="60">
        <v>0</v>
      </c>
      <c r="AW424" s="60">
        <v>0</v>
      </c>
      <c r="AX424" s="60">
        <f>Table2[[#This Row],[Pilot Savings Through FY20]]+Table2[[#This Row],[Pilot Savings FY20 and After]]</f>
        <v>0</v>
      </c>
      <c r="AY424" s="60">
        <v>0</v>
      </c>
      <c r="AZ424" s="60">
        <v>0</v>
      </c>
      <c r="BA424" s="60">
        <v>0</v>
      </c>
      <c r="BB424" s="60">
        <f>Table2[[#This Row],[Mortgage Recording Tax Exemption Through FY20]]+Table2[[#This Row],[Indirect and Induced Land FY20]]</f>
        <v>162.93219999999999</v>
      </c>
      <c r="BC424" s="60">
        <v>162.93219999999999</v>
      </c>
      <c r="BD424" s="60">
        <v>959.04169999999999</v>
      </c>
      <c r="BE424" s="60">
        <v>659.30859999999996</v>
      </c>
      <c r="BF424" s="60">
        <f>Table2[[#This Row],[Indirect and Induced Land Through FY20]]+Table2[[#This Row],[Indirect and Induced Land FY20 and After]]</f>
        <v>1618.3503000000001</v>
      </c>
      <c r="BG424" s="60">
        <v>577.66859999999997</v>
      </c>
      <c r="BH424" s="60">
        <v>3400.2386999999999</v>
      </c>
      <c r="BI424" s="60">
        <v>2337.5486999999998</v>
      </c>
      <c r="BJ424" s="60">
        <f>Table2[[#This Row],[Indirect and Induced Building Through FY20]]+Table2[[#This Row],[Indirect and Induced Building FY20 and After]]</f>
        <v>5737.7873999999993</v>
      </c>
      <c r="BK424" s="60">
        <v>740.60080000000005</v>
      </c>
      <c r="BL424" s="60">
        <v>4359.2803999999996</v>
      </c>
      <c r="BM424" s="60">
        <v>2996.8573000000001</v>
      </c>
      <c r="BN424" s="60">
        <f>Table2[[#This Row],[TOTAL Real Property Related Taxes Through FY20]]+Table2[[#This Row],[TOTAL Real Property Related Taxes FY20 and After]]</f>
        <v>7356.1376999999993</v>
      </c>
      <c r="BO424" s="60">
        <v>637.71759999999995</v>
      </c>
      <c r="BP424" s="60">
        <v>3906.1795999999999</v>
      </c>
      <c r="BQ424" s="60">
        <v>2580.5382</v>
      </c>
      <c r="BR424" s="60">
        <f>Table2[[#This Row],[Company Direct Through FY20]]+Table2[[#This Row],[Company Direct FY20 and After]]</f>
        <v>6486.7178000000004</v>
      </c>
      <c r="BS424" s="60">
        <v>0</v>
      </c>
      <c r="BT424" s="60">
        <v>0</v>
      </c>
      <c r="BU424" s="60">
        <v>0</v>
      </c>
      <c r="BV424" s="60">
        <f>Table2[[#This Row],[Sales Tax Exemption Through FY20]]+Table2[[#This Row],[Sales Tax Exemption FY20 and After]]</f>
        <v>0</v>
      </c>
      <c r="BW424" s="60">
        <v>0</v>
      </c>
      <c r="BX424" s="60">
        <v>0</v>
      </c>
      <c r="BY424" s="60">
        <v>0</v>
      </c>
      <c r="BZ424" s="60">
        <f>Table2[[#This Row],[Energy Tax Savings Through FY20]]+Table2[[#This Row],[Energy Tax Savings FY20 and After]]</f>
        <v>0</v>
      </c>
      <c r="CA424" s="60">
        <v>13.366099999999999</v>
      </c>
      <c r="CB424" s="60">
        <v>84.103399999999993</v>
      </c>
      <c r="CC424" s="60">
        <v>48.159799999999997</v>
      </c>
      <c r="CD424" s="60">
        <f>Table2[[#This Row],[Tax Exempt Bond Savings Through FY20]]+Table2[[#This Row],[Tax Exempt Bond Savings FY20 and After]]</f>
        <v>132.26319999999998</v>
      </c>
      <c r="CE424" s="60">
        <v>660.32249999999999</v>
      </c>
      <c r="CF424" s="60">
        <v>4324.1939000000002</v>
      </c>
      <c r="CG424" s="60">
        <v>2672.0099</v>
      </c>
      <c r="CH424" s="60">
        <f>Table2[[#This Row],[Indirect and Induced Through FY20]]+Table2[[#This Row],[Indirect and Induced FY20 and After]]</f>
        <v>6996.2038000000002</v>
      </c>
      <c r="CI424" s="60">
        <v>1284.674</v>
      </c>
      <c r="CJ424" s="60">
        <v>8146.2700999999997</v>
      </c>
      <c r="CK424" s="60">
        <v>5204.3882999999996</v>
      </c>
      <c r="CL424" s="60">
        <f>Table2[[#This Row],[TOTAL Income Consumption Use Taxes Through FY20]]+Table2[[#This Row],[TOTAL Income Consumption Use Taxes FY20 and After]]</f>
        <v>13350.6584</v>
      </c>
      <c r="CM424" s="60">
        <v>13.366099999999999</v>
      </c>
      <c r="CN424" s="60">
        <v>84.103399999999993</v>
      </c>
      <c r="CO424" s="60">
        <v>48.159799999999997</v>
      </c>
      <c r="CP424" s="60">
        <f>Table2[[#This Row],[Assistance Provided Through FY20]]+Table2[[#This Row],[Assistance Provided FY20 and After]]</f>
        <v>132.26319999999998</v>
      </c>
      <c r="CQ424" s="60">
        <v>0</v>
      </c>
      <c r="CR424" s="60">
        <v>0</v>
      </c>
      <c r="CS424" s="60">
        <v>0</v>
      </c>
      <c r="CT424" s="60">
        <f>Table2[[#This Row],[Recapture Cancellation Reduction Amount Through FY20]]+Table2[[#This Row],[Recapture Cancellation Reduction Amount FY20 and After]]</f>
        <v>0</v>
      </c>
      <c r="CU424" s="60">
        <v>0</v>
      </c>
      <c r="CV424" s="60">
        <v>0</v>
      </c>
      <c r="CW424" s="60">
        <v>0</v>
      </c>
      <c r="CX424" s="60">
        <f>Table2[[#This Row],[Penalty Paid Through FY20]]+Table2[[#This Row],[Penalty Paid FY20 and After]]</f>
        <v>0</v>
      </c>
      <c r="CY424" s="60">
        <v>13.366099999999999</v>
      </c>
      <c r="CZ424" s="60">
        <v>84.103399999999993</v>
      </c>
      <c r="DA424" s="60">
        <v>48.159799999999997</v>
      </c>
      <c r="DB424" s="60">
        <f>Table2[[#This Row],[TOTAL Assistance Net of Recapture Penalties Through FY20]]+Table2[[#This Row],[TOTAL Assistance Net of Recapture Penalties FY20 and After]]</f>
        <v>132.26319999999998</v>
      </c>
      <c r="DC424" s="60">
        <v>637.71759999999995</v>
      </c>
      <c r="DD424" s="60">
        <v>3906.1795999999999</v>
      </c>
      <c r="DE424" s="60">
        <v>2580.5382</v>
      </c>
      <c r="DF424" s="60">
        <f>Table2[[#This Row],[Company Direct Tax Revenue Before Assistance Through FY20]]+Table2[[#This Row],[Company Direct Tax Revenue Before Assistance FY20 and After]]</f>
        <v>6486.7178000000004</v>
      </c>
      <c r="DG424" s="60">
        <v>1400.9232999999999</v>
      </c>
      <c r="DH424" s="60">
        <v>8683.4742999999999</v>
      </c>
      <c r="DI424" s="60">
        <v>5668.8671999999997</v>
      </c>
      <c r="DJ424" s="60">
        <f>Table2[[#This Row],[Indirect and Induced Tax Revenues FY20 and After]]+Table2[[#This Row],[Indirect and Induced Tax Revenues Through FY20]]</f>
        <v>14352.341499999999</v>
      </c>
      <c r="DK424" s="60">
        <v>2038.6409000000001</v>
      </c>
      <c r="DL424" s="60">
        <v>12589.653899999999</v>
      </c>
      <c r="DM424" s="60">
        <v>8249.4053999999996</v>
      </c>
      <c r="DN424" s="60">
        <f>Table2[[#This Row],[TOTAL Tax Revenues Before Assistance FY20 and After]]+Table2[[#This Row],[TOTAL Tax Revenues Before Assistance Through FY20]]</f>
        <v>20839.059300000001</v>
      </c>
      <c r="DO424" s="60">
        <v>2025.2747999999999</v>
      </c>
      <c r="DP424" s="60">
        <v>12505.550499999999</v>
      </c>
      <c r="DQ424" s="60">
        <v>8201.2456000000002</v>
      </c>
      <c r="DR424" s="60">
        <f>Table2[[#This Row],[TOTAL Tax Revenues Net of Assistance Recapture and Penalty Through FY20]]+Table2[[#This Row],[TOTAL Tax Revenues Net of Assistance Recapture and Penalty FY20 and After]]</f>
        <v>20706.7961</v>
      </c>
      <c r="DS424" s="60">
        <v>0</v>
      </c>
      <c r="DT424" s="60">
        <v>0</v>
      </c>
      <c r="DU424" s="60">
        <v>0</v>
      </c>
      <c r="DV424" s="60">
        <v>0</v>
      </c>
      <c r="DW424" s="74">
        <v>0</v>
      </c>
      <c r="DX424" s="74">
        <v>0</v>
      </c>
      <c r="DY424" s="74">
        <v>0</v>
      </c>
      <c r="DZ424" s="74">
        <v>332</v>
      </c>
      <c r="EA424" s="74">
        <v>0</v>
      </c>
      <c r="EB424" s="74">
        <v>0</v>
      </c>
      <c r="EC424" s="74">
        <v>0</v>
      </c>
      <c r="ED424" s="74">
        <v>330</v>
      </c>
      <c r="EE424" s="74">
        <v>0</v>
      </c>
      <c r="EF424" s="74">
        <v>0</v>
      </c>
      <c r="EG424" s="74">
        <v>0</v>
      </c>
      <c r="EH424" s="74">
        <v>99.4</v>
      </c>
      <c r="EI424" s="8">
        <f>Table2[[#This Row],[Total Industrial Employees FY20]]+Table2[[#This Row],[Total Restaurant Employees FY20]]+Table2[[#This Row],[Total Retail Employees FY20]]+Table2[[#This Row],[Total Other Employees FY20]]</f>
        <v>332</v>
      </c>
      <c r="EJ424" s="8">
        <f>Table2[[#This Row],[Number of Industrial Employees Earning More than Living Wage FY20]]+Table2[[#This Row],[Number of Restaurant Employees Earning More than Living Wage FY20]]+Table2[[#This Row],[Number of Retail Employees Earning More than Living Wage FY20]]+Table2[[#This Row],[Number of Other Employees Earning More than Living Wage FY20]]</f>
        <v>330</v>
      </c>
      <c r="EK424" s="70">
        <f>Table2[[#This Row],[Total Employees Earning More than Living Wage FY20]]/Table2[[#This Row],[Total Jobs FY20]]</f>
        <v>0.99397590361445787</v>
      </c>
    </row>
    <row r="425" spans="1:141" x14ac:dyDescent="0.25">
      <c r="A425" s="9">
        <v>93959</v>
      </c>
      <c r="B425" s="11" t="s">
        <v>421</v>
      </c>
      <c r="C425" s="11" t="s">
        <v>874</v>
      </c>
      <c r="D425" s="11" t="s">
        <v>1046</v>
      </c>
      <c r="E425" s="15">
        <v>4</v>
      </c>
      <c r="F425" s="7">
        <v>991</v>
      </c>
      <c r="G425" s="7">
        <v>59</v>
      </c>
      <c r="H425" s="7">
        <v>162910</v>
      </c>
      <c r="I425" s="7">
        <v>214616</v>
      </c>
      <c r="J425" s="7">
        <v>611110</v>
      </c>
      <c r="K425" s="11" t="s">
        <v>1368</v>
      </c>
      <c r="L425" s="11" t="s">
        <v>1406</v>
      </c>
      <c r="M425" s="11" t="s">
        <v>1407</v>
      </c>
      <c r="N425" s="18">
        <v>5000000</v>
      </c>
      <c r="O425" s="11" t="s">
        <v>1663</v>
      </c>
      <c r="P425" s="8">
        <v>92</v>
      </c>
      <c r="Q425" s="8">
        <v>16</v>
      </c>
      <c r="R425" s="8">
        <v>330</v>
      </c>
      <c r="S425" s="8">
        <v>0</v>
      </c>
      <c r="T425" s="8">
        <v>0</v>
      </c>
      <c r="U425" s="8">
        <v>438</v>
      </c>
      <c r="V425" s="8">
        <v>384</v>
      </c>
      <c r="W425" s="8">
        <v>0</v>
      </c>
      <c r="X425" s="8">
        <v>0</v>
      </c>
      <c r="Y425" s="8">
        <v>329</v>
      </c>
      <c r="Z425" s="8">
        <v>0</v>
      </c>
      <c r="AA425" s="19">
        <v>48</v>
      </c>
      <c r="AB425" s="8">
        <v>0</v>
      </c>
      <c r="AC425" s="8">
        <v>3</v>
      </c>
      <c r="AD425" s="8">
        <v>1</v>
      </c>
      <c r="AE425" s="8">
        <v>48</v>
      </c>
      <c r="AF425" s="8">
        <v>85.388127853881286</v>
      </c>
      <c r="AG425" s="8" t="s">
        <v>1686</v>
      </c>
      <c r="AH425" s="8" t="s">
        <v>1687</v>
      </c>
      <c r="AI425" s="60">
        <v>0</v>
      </c>
      <c r="AJ425" s="60">
        <v>0</v>
      </c>
      <c r="AK425" s="60">
        <v>0</v>
      </c>
      <c r="AL425" s="60">
        <f>Table2[[#This Row],[Company Direct Land Through FY20]]+Table2[[#This Row],[Company Direct Land FY20 and After]]</f>
        <v>0</v>
      </c>
      <c r="AM425" s="60">
        <v>0</v>
      </c>
      <c r="AN425" s="60">
        <v>0</v>
      </c>
      <c r="AO425" s="60">
        <v>0</v>
      </c>
      <c r="AP425" s="60">
        <f>Table2[[#This Row],[Company Direct Building Through FY20]]+Table2[[#This Row],[Company Direct Building FY20 and After]]</f>
        <v>0</v>
      </c>
      <c r="AQ425" s="60">
        <v>0</v>
      </c>
      <c r="AR425" s="60">
        <v>0</v>
      </c>
      <c r="AS425" s="60">
        <v>0</v>
      </c>
      <c r="AT425" s="60">
        <f>Table2[[#This Row],[Mortgage Recording Tax Through FY20]]+Table2[[#This Row],[Mortgage Recording Tax FY20 and After]]</f>
        <v>0</v>
      </c>
      <c r="AU425" s="60">
        <v>0</v>
      </c>
      <c r="AV425" s="60">
        <v>0</v>
      </c>
      <c r="AW425" s="60">
        <v>0</v>
      </c>
      <c r="AX425" s="60">
        <f>Table2[[#This Row],[Pilot Savings Through FY20]]+Table2[[#This Row],[Pilot Savings FY20 and After]]</f>
        <v>0</v>
      </c>
      <c r="AY425" s="60">
        <v>0</v>
      </c>
      <c r="AZ425" s="60">
        <v>0</v>
      </c>
      <c r="BA425" s="60">
        <v>0</v>
      </c>
      <c r="BB425" s="60">
        <f>Table2[[#This Row],[Mortgage Recording Tax Exemption Through FY20]]+Table2[[#This Row],[Indirect and Induced Land FY20]]</f>
        <v>153.90209999999999</v>
      </c>
      <c r="BC425" s="60">
        <v>153.90209999999999</v>
      </c>
      <c r="BD425" s="60">
        <v>843.77329999999995</v>
      </c>
      <c r="BE425" s="60">
        <v>1643.1389999999999</v>
      </c>
      <c r="BF425" s="60">
        <f>Table2[[#This Row],[Indirect and Induced Land Through FY20]]+Table2[[#This Row],[Indirect and Induced Land FY20 and After]]</f>
        <v>2486.9123</v>
      </c>
      <c r="BG425" s="60">
        <v>545.65290000000005</v>
      </c>
      <c r="BH425" s="60">
        <v>2991.5596999999998</v>
      </c>
      <c r="BI425" s="60">
        <v>5825.6755999999996</v>
      </c>
      <c r="BJ425" s="60">
        <f>Table2[[#This Row],[Indirect and Induced Building Through FY20]]+Table2[[#This Row],[Indirect and Induced Building FY20 and After]]</f>
        <v>8817.2353000000003</v>
      </c>
      <c r="BK425" s="60">
        <v>699.55499999999995</v>
      </c>
      <c r="BL425" s="60">
        <v>3835.3330000000001</v>
      </c>
      <c r="BM425" s="60">
        <v>7468.8145999999997</v>
      </c>
      <c r="BN425" s="60">
        <f>Table2[[#This Row],[TOTAL Real Property Related Taxes Through FY20]]+Table2[[#This Row],[TOTAL Real Property Related Taxes FY20 and After]]</f>
        <v>11304.1476</v>
      </c>
      <c r="BO425" s="60">
        <v>645.85469999999998</v>
      </c>
      <c r="BP425" s="60">
        <v>3560.038</v>
      </c>
      <c r="BQ425" s="60">
        <v>6895.4822000000004</v>
      </c>
      <c r="BR425" s="60">
        <f>Table2[[#This Row],[Company Direct Through FY20]]+Table2[[#This Row],[Company Direct FY20 and After]]</f>
        <v>10455.520200000001</v>
      </c>
      <c r="BS425" s="60">
        <v>0</v>
      </c>
      <c r="BT425" s="60">
        <v>0</v>
      </c>
      <c r="BU425" s="60">
        <v>0</v>
      </c>
      <c r="BV425" s="60">
        <f>Table2[[#This Row],[Sales Tax Exemption Through FY20]]+Table2[[#This Row],[Sales Tax Exemption FY20 and After]]</f>
        <v>0</v>
      </c>
      <c r="BW425" s="60">
        <v>0</v>
      </c>
      <c r="BX425" s="60">
        <v>0</v>
      </c>
      <c r="BY425" s="60">
        <v>0</v>
      </c>
      <c r="BZ425" s="60">
        <f>Table2[[#This Row],[Energy Tax Savings Through FY20]]+Table2[[#This Row],[Energy Tax Savings FY20 and After]]</f>
        <v>0</v>
      </c>
      <c r="CA425" s="60">
        <v>2.4889999999999999</v>
      </c>
      <c r="CB425" s="60">
        <v>14.2598</v>
      </c>
      <c r="CC425" s="60">
        <v>19.4465</v>
      </c>
      <c r="CD425" s="60">
        <f>Table2[[#This Row],[Tax Exempt Bond Savings Through FY20]]+Table2[[#This Row],[Tax Exempt Bond Savings FY20 and After]]</f>
        <v>33.706299999999999</v>
      </c>
      <c r="CE425" s="60">
        <v>623.72580000000005</v>
      </c>
      <c r="CF425" s="60">
        <v>3805.6994</v>
      </c>
      <c r="CG425" s="60">
        <v>6659.223</v>
      </c>
      <c r="CH425" s="60">
        <f>Table2[[#This Row],[Indirect and Induced Through FY20]]+Table2[[#This Row],[Indirect and Induced FY20 and After]]</f>
        <v>10464.922399999999</v>
      </c>
      <c r="CI425" s="60">
        <v>1267.0915</v>
      </c>
      <c r="CJ425" s="60">
        <v>7351.4776000000002</v>
      </c>
      <c r="CK425" s="60">
        <v>13535.2587</v>
      </c>
      <c r="CL425" s="60">
        <f>Table2[[#This Row],[TOTAL Income Consumption Use Taxes Through FY20]]+Table2[[#This Row],[TOTAL Income Consumption Use Taxes FY20 and After]]</f>
        <v>20886.7363</v>
      </c>
      <c r="CM425" s="60">
        <v>2.4889999999999999</v>
      </c>
      <c r="CN425" s="60">
        <v>14.2598</v>
      </c>
      <c r="CO425" s="60">
        <v>19.4465</v>
      </c>
      <c r="CP425" s="60">
        <f>Table2[[#This Row],[Assistance Provided Through FY20]]+Table2[[#This Row],[Assistance Provided FY20 and After]]</f>
        <v>33.706299999999999</v>
      </c>
      <c r="CQ425" s="60">
        <v>0</v>
      </c>
      <c r="CR425" s="60">
        <v>0</v>
      </c>
      <c r="CS425" s="60">
        <v>0</v>
      </c>
      <c r="CT425" s="60">
        <f>Table2[[#This Row],[Recapture Cancellation Reduction Amount Through FY20]]+Table2[[#This Row],[Recapture Cancellation Reduction Amount FY20 and After]]</f>
        <v>0</v>
      </c>
      <c r="CU425" s="60">
        <v>0</v>
      </c>
      <c r="CV425" s="60">
        <v>0</v>
      </c>
      <c r="CW425" s="60">
        <v>0</v>
      </c>
      <c r="CX425" s="60">
        <f>Table2[[#This Row],[Penalty Paid Through FY20]]+Table2[[#This Row],[Penalty Paid FY20 and After]]</f>
        <v>0</v>
      </c>
      <c r="CY425" s="60">
        <v>2.4889999999999999</v>
      </c>
      <c r="CZ425" s="60">
        <v>14.2598</v>
      </c>
      <c r="DA425" s="60">
        <v>19.4465</v>
      </c>
      <c r="DB425" s="60">
        <f>Table2[[#This Row],[TOTAL Assistance Net of Recapture Penalties Through FY20]]+Table2[[#This Row],[TOTAL Assistance Net of Recapture Penalties FY20 and After]]</f>
        <v>33.706299999999999</v>
      </c>
      <c r="DC425" s="60">
        <v>645.85469999999998</v>
      </c>
      <c r="DD425" s="60">
        <v>3560.038</v>
      </c>
      <c r="DE425" s="60">
        <v>6895.4822000000004</v>
      </c>
      <c r="DF425" s="60">
        <f>Table2[[#This Row],[Company Direct Tax Revenue Before Assistance Through FY20]]+Table2[[#This Row],[Company Direct Tax Revenue Before Assistance FY20 and After]]</f>
        <v>10455.520200000001</v>
      </c>
      <c r="DG425" s="60">
        <v>1323.2808</v>
      </c>
      <c r="DH425" s="60">
        <v>7641.0324000000001</v>
      </c>
      <c r="DI425" s="60">
        <v>14128.0376</v>
      </c>
      <c r="DJ425" s="60">
        <f>Table2[[#This Row],[Indirect and Induced Tax Revenues FY20 and After]]+Table2[[#This Row],[Indirect and Induced Tax Revenues Through FY20]]</f>
        <v>21769.07</v>
      </c>
      <c r="DK425" s="60">
        <v>1969.1355000000001</v>
      </c>
      <c r="DL425" s="60">
        <v>11201.070400000001</v>
      </c>
      <c r="DM425" s="60">
        <v>21023.519799999998</v>
      </c>
      <c r="DN425" s="60">
        <f>Table2[[#This Row],[TOTAL Tax Revenues Before Assistance FY20 and After]]+Table2[[#This Row],[TOTAL Tax Revenues Before Assistance Through FY20]]</f>
        <v>32224.590199999999</v>
      </c>
      <c r="DO425" s="60">
        <v>1966.6465000000001</v>
      </c>
      <c r="DP425" s="60">
        <v>11186.810600000001</v>
      </c>
      <c r="DQ425" s="60">
        <v>21004.0733</v>
      </c>
      <c r="DR425" s="60">
        <f>Table2[[#This Row],[TOTAL Tax Revenues Net of Assistance Recapture and Penalty Through FY20]]+Table2[[#This Row],[TOTAL Tax Revenues Net of Assistance Recapture and Penalty FY20 and After]]</f>
        <v>32190.883900000001</v>
      </c>
      <c r="DS425" s="60">
        <v>0</v>
      </c>
      <c r="DT425" s="60">
        <v>0</v>
      </c>
      <c r="DU425" s="60">
        <v>0</v>
      </c>
      <c r="DV425" s="60">
        <v>0</v>
      </c>
      <c r="DW425" s="74">
        <v>0</v>
      </c>
      <c r="DX425" s="74">
        <v>0</v>
      </c>
      <c r="DY425" s="74">
        <v>0</v>
      </c>
      <c r="DZ425" s="74">
        <v>0</v>
      </c>
      <c r="EA425" s="74">
        <v>0</v>
      </c>
      <c r="EB425" s="74">
        <v>0</v>
      </c>
      <c r="EC425" s="74">
        <v>0</v>
      </c>
      <c r="ED425" s="74">
        <v>0</v>
      </c>
      <c r="EE425" s="74">
        <v>0</v>
      </c>
      <c r="EF425" s="74">
        <v>0</v>
      </c>
      <c r="EG425" s="74">
        <v>0</v>
      </c>
      <c r="EH425" s="74">
        <v>0</v>
      </c>
      <c r="EI425" s="8">
        <f>Table2[[#This Row],[Total Industrial Employees FY20]]+Table2[[#This Row],[Total Restaurant Employees FY20]]+Table2[[#This Row],[Total Retail Employees FY20]]+Table2[[#This Row],[Total Other Employees FY20]]</f>
        <v>0</v>
      </c>
      <c r="EJ425" s="8">
        <f>Table2[[#This Row],[Number of Industrial Employees Earning More than Living Wage FY20]]+Table2[[#This Row],[Number of Restaurant Employees Earning More than Living Wage FY20]]+Table2[[#This Row],[Number of Retail Employees Earning More than Living Wage FY20]]+Table2[[#This Row],[Number of Other Employees Earning More than Living Wage FY20]]</f>
        <v>0</v>
      </c>
      <c r="EK425" s="72">
        <v>0</v>
      </c>
    </row>
    <row r="426" spans="1:141" x14ac:dyDescent="0.25">
      <c r="A426" s="9">
        <v>94060</v>
      </c>
      <c r="B426" s="11" t="s">
        <v>470</v>
      </c>
      <c r="C426" s="11" t="s">
        <v>922</v>
      </c>
      <c r="D426" s="11" t="s">
        <v>1047</v>
      </c>
      <c r="E426" s="15">
        <v>49</v>
      </c>
      <c r="F426" s="7">
        <v>2820</v>
      </c>
      <c r="G426" s="7">
        <v>134</v>
      </c>
      <c r="H426" s="7">
        <v>163833</v>
      </c>
      <c r="I426" s="7">
        <v>13948</v>
      </c>
      <c r="J426" s="7">
        <v>488330</v>
      </c>
      <c r="K426" s="11" t="s">
        <v>1048</v>
      </c>
      <c r="L426" s="11" t="s">
        <v>1476</v>
      </c>
      <c r="M426" s="11" t="s">
        <v>1424</v>
      </c>
      <c r="N426" s="18">
        <v>5500000</v>
      </c>
      <c r="O426" s="11" t="s">
        <v>1658</v>
      </c>
      <c r="P426" s="8">
        <v>1</v>
      </c>
      <c r="Q426" s="8">
        <v>0</v>
      </c>
      <c r="R426" s="8">
        <v>58</v>
      </c>
      <c r="S426" s="8">
        <v>7</v>
      </c>
      <c r="T426" s="8">
        <v>71</v>
      </c>
      <c r="U426" s="8">
        <v>137</v>
      </c>
      <c r="V426" s="8">
        <v>136</v>
      </c>
      <c r="W426" s="8">
        <v>0</v>
      </c>
      <c r="X426" s="8">
        <v>0</v>
      </c>
      <c r="Y426" s="8">
        <v>66</v>
      </c>
      <c r="Z426" s="8">
        <v>1</v>
      </c>
      <c r="AA426" s="19">
        <v>0</v>
      </c>
      <c r="AB426" s="8">
        <v>0</v>
      </c>
      <c r="AC426" s="8">
        <v>0</v>
      </c>
      <c r="AD426" s="8">
        <v>0</v>
      </c>
      <c r="AE426" s="8">
        <v>0</v>
      </c>
      <c r="AF426" s="8">
        <v>24.087591240875913</v>
      </c>
      <c r="AG426" s="8" t="s">
        <v>1686</v>
      </c>
      <c r="AH426" s="8" t="s">
        <v>1687</v>
      </c>
      <c r="AI426" s="60">
        <v>32.692999999999998</v>
      </c>
      <c r="AJ426" s="60">
        <v>148.21960000000001</v>
      </c>
      <c r="AK426" s="60">
        <v>370.8646</v>
      </c>
      <c r="AL426" s="60">
        <f>Table2[[#This Row],[Company Direct Land Through FY20]]+Table2[[#This Row],[Company Direct Land FY20 and After]]</f>
        <v>519.08420000000001</v>
      </c>
      <c r="AM426" s="60">
        <v>83.030699999999996</v>
      </c>
      <c r="AN426" s="60">
        <v>217.27690000000001</v>
      </c>
      <c r="AO426" s="60">
        <v>941.88430000000005</v>
      </c>
      <c r="AP426" s="60">
        <f>Table2[[#This Row],[Company Direct Building Through FY20]]+Table2[[#This Row],[Company Direct Building FY20 and After]]</f>
        <v>1159.1612</v>
      </c>
      <c r="AQ426" s="60">
        <v>0</v>
      </c>
      <c r="AR426" s="60">
        <v>73.709999999999994</v>
      </c>
      <c r="AS426" s="60">
        <v>0</v>
      </c>
      <c r="AT426" s="60">
        <f>Table2[[#This Row],[Mortgage Recording Tax Through FY20]]+Table2[[#This Row],[Mortgage Recording Tax FY20 and After]]</f>
        <v>73.709999999999994</v>
      </c>
      <c r="AU426" s="60">
        <v>112.3045</v>
      </c>
      <c r="AV426" s="60">
        <v>229.5941</v>
      </c>
      <c r="AW426" s="60">
        <v>1273.9602</v>
      </c>
      <c r="AX426" s="60">
        <f>Table2[[#This Row],[Pilot Savings Through FY20]]+Table2[[#This Row],[Pilot Savings FY20 and After]]</f>
        <v>1503.5543</v>
      </c>
      <c r="AY426" s="60">
        <v>0</v>
      </c>
      <c r="AZ426" s="60">
        <v>73.709999999999994</v>
      </c>
      <c r="BA426" s="60">
        <v>0</v>
      </c>
      <c r="BB426" s="60">
        <f>Table2[[#This Row],[Mortgage Recording Tax Exemption Through FY20]]+Table2[[#This Row],[Indirect and Induced Land FY20]]</f>
        <v>147.37200000000001</v>
      </c>
      <c r="BC426" s="60">
        <v>73.662000000000006</v>
      </c>
      <c r="BD426" s="60">
        <v>414.17939999999999</v>
      </c>
      <c r="BE426" s="60">
        <v>835.60850000000005</v>
      </c>
      <c r="BF426" s="60">
        <f>Table2[[#This Row],[Indirect and Induced Land Through FY20]]+Table2[[#This Row],[Indirect and Induced Land FY20 and After]]</f>
        <v>1249.7879</v>
      </c>
      <c r="BG426" s="60">
        <v>261.16550000000001</v>
      </c>
      <c r="BH426" s="60">
        <v>1468.4540999999999</v>
      </c>
      <c r="BI426" s="60">
        <v>2962.6109000000001</v>
      </c>
      <c r="BJ426" s="60">
        <f>Table2[[#This Row],[Indirect and Induced Building Through FY20]]+Table2[[#This Row],[Indirect and Induced Building FY20 and After]]</f>
        <v>4431.0650000000005</v>
      </c>
      <c r="BK426" s="60">
        <v>338.24669999999998</v>
      </c>
      <c r="BL426" s="60">
        <v>2018.5359000000001</v>
      </c>
      <c r="BM426" s="60">
        <v>3837.0081</v>
      </c>
      <c r="BN426" s="60">
        <f>Table2[[#This Row],[TOTAL Real Property Related Taxes Through FY20]]+Table2[[#This Row],[TOTAL Real Property Related Taxes FY20 and After]]</f>
        <v>5855.5439999999999</v>
      </c>
      <c r="BO426" s="60">
        <v>578.80709999999999</v>
      </c>
      <c r="BP426" s="60">
        <v>3703.4126999999999</v>
      </c>
      <c r="BQ426" s="60">
        <v>6565.8734000000004</v>
      </c>
      <c r="BR426" s="60">
        <f>Table2[[#This Row],[Company Direct Through FY20]]+Table2[[#This Row],[Company Direct FY20 and After]]</f>
        <v>10269.286100000001</v>
      </c>
      <c r="BS426" s="60">
        <v>0</v>
      </c>
      <c r="BT426" s="60">
        <v>56.866500000000002</v>
      </c>
      <c r="BU426" s="60">
        <v>0</v>
      </c>
      <c r="BV426" s="60">
        <f>Table2[[#This Row],[Sales Tax Exemption Through FY20]]+Table2[[#This Row],[Sales Tax Exemption FY20 and After]]</f>
        <v>56.866500000000002</v>
      </c>
      <c r="BW426" s="60">
        <v>0</v>
      </c>
      <c r="BX426" s="60">
        <v>0</v>
      </c>
      <c r="BY426" s="60">
        <v>0</v>
      </c>
      <c r="BZ426" s="60">
        <f>Table2[[#This Row],[Energy Tax Savings Through FY20]]+Table2[[#This Row],[Energy Tax Savings FY20 and After]]</f>
        <v>0</v>
      </c>
      <c r="CA426" s="60">
        <v>0</v>
      </c>
      <c r="CB426" s="60">
        <v>0</v>
      </c>
      <c r="CC426" s="60">
        <v>0</v>
      </c>
      <c r="CD426" s="60">
        <f>Table2[[#This Row],[Tax Exempt Bond Savings Through FY20]]+Table2[[#This Row],[Tax Exempt Bond Savings FY20 and After]]</f>
        <v>0</v>
      </c>
      <c r="CE426" s="60">
        <v>364.64609999999999</v>
      </c>
      <c r="CF426" s="60">
        <v>2280.0855999999999</v>
      </c>
      <c r="CG426" s="60">
        <v>4136.4736999999996</v>
      </c>
      <c r="CH426" s="60">
        <f>Table2[[#This Row],[Indirect and Induced Through FY20]]+Table2[[#This Row],[Indirect and Induced FY20 and After]]</f>
        <v>6416.559299999999</v>
      </c>
      <c r="CI426" s="60">
        <v>943.45320000000004</v>
      </c>
      <c r="CJ426" s="60">
        <v>5926.6318000000001</v>
      </c>
      <c r="CK426" s="60">
        <v>10702.347100000001</v>
      </c>
      <c r="CL426" s="60">
        <f>Table2[[#This Row],[TOTAL Income Consumption Use Taxes Through FY20]]+Table2[[#This Row],[TOTAL Income Consumption Use Taxes FY20 and After]]</f>
        <v>16628.978900000002</v>
      </c>
      <c r="CM426" s="60">
        <v>112.3045</v>
      </c>
      <c r="CN426" s="60">
        <v>360.17059999999998</v>
      </c>
      <c r="CO426" s="60">
        <v>1273.9602</v>
      </c>
      <c r="CP426" s="60">
        <f>Table2[[#This Row],[Assistance Provided Through FY20]]+Table2[[#This Row],[Assistance Provided FY20 and After]]</f>
        <v>1634.1307999999999</v>
      </c>
      <c r="CQ426" s="60">
        <v>56.8765</v>
      </c>
      <c r="CR426" s="60">
        <v>42.003799999999998</v>
      </c>
      <c r="CS426" s="60">
        <v>0</v>
      </c>
      <c r="CT426" s="60">
        <f>Table2[[#This Row],[Recapture Cancellation Reduction Amount Through FY20]]+Table2[[#This Row],[Recapture Cancellation Reduction Amount FY20 and After]]</f>
        <v>42.003799999999998</v>
      </c>
      <c r="CU426" s="60">
        <v>0</v>
      </c>
      <c r="CV426" s="60">
        <v>0</v>
      </c>
      <c r="CW426" s="60">
        <v>0</v>
      </c>
      <c r="CX426" s="60">
        <f>Table2[[#This Row],[Penalty Paid Through FY20]]+Table2[[#This Row],[Penalty Paid FY20 and After]]</f>
        <v>0</v>
      </c>
      <c r="CY426" s="60">
        <v>55.427999999999997</v>
      </c>
      <c r="CZ426" s="60">
        <v>318.16680000000002</v>
      </c>
      <c r="DA426" s="60">
        <v>1273.9602</v>
      </c>
      <c r="DB426" s="60">
        <f>Table2[[#This Row],[TOTAL Assistance Net of Recapture Penalties Through FY20]]+Table2[[#This Row],[TOTAL Assistance Net of Recapture Penalties FY20 and After]]</f>
        <v>1592.127</v>
      </c>
      <c r="DC426" s="60">
        <v>694.5308</v>
      </c>
      <c r="DD426" s="60">
        <v>4142.6192000000001</v>
      </c>
      <c r="DE426" s="60">
        <v>7878.6223</v>
      </c>
      <c r="DF426" s="60">
        <f>Table2[[#This Row],[Company Direct Tax Revenue Before Assistance Through FY20]]+Table2[[#This Row],[Company Direct Tax Revenue Before Assistance FY20 and After]]</f>
        <v>12021.2415</v>
      </c>
      <c r="DG426" s="60">
        <v>699.47360000000003</v>
      </c>
      <c r="DH426" s="60">
        <v>4162.7191000000003</v>
      </c>
      <c r="DI426" s="60">
        <v>7934.6931000000004</v>
      </c>
      <c r="DJ426" s="60">
        <f>Table2[[#This Row],[Indirect and Induced Tax Revenues FY20 and After]]+Table2[[#This Row],[Indirect and Induced Tax Revenues Through FY20]]</f>
        <v>12097.412200000001</v>
      </c>
      <c r="DK426" s="60">
        <v>1394.0044</v>
      </c>
      <c r="DL426" s="60">
        <v>8305.3382999999994</v>
      </c>
      <c r="DM426" s="60">
        <v>15813.315399999999</v>
      </c>
      <c r="DN426" s="60">
        <f>Table2[[#This Row],[TOTAL Tax Revenues Before Assistance FY20 and After]]+Table2[[#This Row],[TOTAL Tax Revenues Before Assistance Through FY20]]</f>
        <v>24118.653699999999</v>
      </c>
      <c r="DO426" s="60">
        <v>1338.5763999999999</v>
      </c>
      <c r="DP426" s="60">
        <v>7987.1715000000004</v>
      </c>
      <c r="DQ426" s="60">
        <v>14539.3552</v>
      </c>
      <c r="DR426" s="60">
        <f>Table2[[#This Row],[TOTAL Tax Revenues Net of Assistance Recapture and Penalty Through FY20]]+Table2[[#This Row],[TOTAL Tax Revenues Net of Assistance Recapture and Penalty FY20 and After]]</f>
        <v>22526.526700000002</v>
      </c>
      <c r="DS426" s="60">
        <v>0</v>
      </c>
      <c r="DT426" s="60">
        <v>0</v>
      </c>
      <c r="DU426" s="60">
        <v>0</v>
      </c>
      <c r="DV426" s="60">
        <v>0</v>
      </c>
      <c r="DW426" s="74">
        <v>47</v>
      </c>
      <c r="DX426" s="74">
        <v>0</v>
      </c>
      <c r="DY426" s="74">
        <v>0</v>
      </c>
      <c r="DZ426" s="74">
        <v>90</v>
      </c>
      <c r="EA426" s="74">
        <v>47</v>
      </c>
      <c r="EB426" s="74">
        <v>0</v>
      </c>
      <c r="EC426" s="74">
        <v>0</v>
      </c>
      <c r="ED426" s="74">
        <v>90</v>
      </c>
      <c r="EE426" s="74">
        <v>100</v>
      </c>
      <c r="EF426" s="74">
        <v>0</v>
      </c>
      <c r="EG426" s="74">
        <v>0</v>
      </c>
      <c r="EH426" s="74">
        <v>100</v>
      </c>
      <c r="EI426" s="8">
        <f>Table2[[#This Row],[Total Industrial Employees FY20]]+Table2[[#This Row],[Total Restaurant Employees FY20]]+Table2[[#This Row],[Total Retail Employees FY20]]+Table2[[#This Row],[Total Other Employees FY20]]</f>
        <v>137</v>
      </c>
      <c r="EJ426" s="8">
        <f>Table2[[#This Row],[Number of Industrial Employees Earning More than Living Wage FY20]]+Table2[[#This Row],[Number of Restaurant Employees Earning More than Living Wage FY20]]+Table2[[#This Row],[Number of Retail Employees Earning More than Living Wage FY20]]+Table2[[#This Row],[Number of Other Employees Earning More than Living Wage FY20]]</f>
        <v>137</v>
      </c>
      <c r="EK426" s="72">
        <f>Table2[[#This Row],[Total Employees Earning More than Living Wage FY20]]/Table2[[#This Row],[Total Jobs FY20]]</f>
        <v>1</v>
      </c>
    </row>
    <row r="427" spans="1:141" x14ac:dyDescent="0.25">
      <c r="A427" s="9">
        <v>94126</v>
      </c>
      <c r="B427" s="11" t="s">
        <v>529</v>
      </c>
      <c r="C427" s="11" t="s">
        <v>758</v>
      </c>
      <c r="D427" s="11" t="s">
        <v>1046</v>
      </c>
      <c r="E427" s="15">
        <v>1</v>
      </c>
      <c r="F427" s="7">
        <v>70</v>
      </c>
      <c r="G427" s="7">
        <v>1043</v>
      </c>
      <c r="H427" s="7">
        <v>0</v>
      </c>
      <c r="I427" s="7">
        <v>51394</v>
      </c>
      <c r="J427" s="7">
        <v>813219</v>
      </c>
      <c r="K427" s="11" t="s">
        <v>1097</v>
      </c>
      <c r="L427" s="11" t="s">
        <v>1559</v>
      </c>
      <c r="M427" s="11" t="s">
        <v>1560</v>
      </c>
      <c r="N427" s="18">
        <v>39100000</v>
      </c>
      <c r="O427" s="11" t="s">
        <v>1663</v>
      </c>
      <c r="P427" s="8">
        <v>0</v>
      </c>
      <c r="Q427" s="8">
        <v>0</v>
      </c>
      <c r="R427" s="8">
        <v>286</v>
      </c>
      <c r="S427" s="8">
        <v>0</v>
      </c>
      <c r="T427" s="8">
        <v>0</v>
      </c>
      <c r="U427" s="8">
        <v>286</v>
      </c>
      <c r="V427" s="8">
        <v>286</v>
      </c>
      <c r="W427" s="8">
        <v>0</v>
      </c>
      <c r="X427" s="8">
        <v>0</v>
      </c>
      <c r="Y427" s="8">
        <v>182</v>
      </c>
      <c r="Z427" s="8">
        <v>0</v>
      </c>
      <c r="AA427" s="19">
        <v>49</v>
      </c>
      <c r="AB427" s="8">
        <v>0</v>
      </c>
      <c r="AC427" s="8">
        <v>0</v>
      </c>
      <c r="AD427" s="8">
        <v>1</v>
      </c>
      <c r="AE427" s="8">
        <v>49</v>
      </c>
      <c r="AF427" s="8">
        <v>53.146853146853147</v>
      </c>
      <c r="AG427" s="8" t="s">
        <v>1686</v>
      </c>
      <c r="AH427" s="8" t="s">
        <v>1686</v>
      </c>
      <c r="AI427" s="60">
        <v>0</v>
      </c>
      <c r="AJ427" s="60">
        <v>0</v>
      </c>
      <c r="AK427" s="60">
        <v>0</v>
      </c>
      <c r="AL427" s="60">
        <f>Table2[[#This Row],[Company Direct Land Through FY20]]+Table2[[#This Row],[Company Direct Land FY20 and After]]</f>
        <v>0</v>
      </c>
      <c r="AM427" s="60">
        <v>0</v>
      </c>
      <c r="AN427" s="60">
        <v>0</v>
      </c>
      <c r="AO427" s="60">
        <v>0</v>
      </c>
      <c r="AP427" s="60">
        <f>Table2[[#This Row],[Company Direct Building Through FY20]]+Table2[[#This Row],[Company Direct Building FY20 and After]]</f>
        <v>0</v>
      </c>
      <c r="AQ427" s="60">
        <v>0</v>
      </c>
      <c r="AR427" s="60">
        <v>0</v>
      </c>
      <c r="AS427" s="60">
        <v>0</v>
      </c>
      <c r="AT427" s="60">
        <f>Table2[[#This Row],[Mortgage Recording Tax Through FY20]]+Table2[[#This Row],[Mortgage Recording Tax FY20 and After]]</f>
        <v>0</v>
      </c>
      <c r="AU427" s="60">
        <v>0</v>
      </c>
      <c r="AV427" s="60">
        <v>0</v>
      </c>
      <c r="AW427" s="60">
        <v>0</v>
      </c>
      <c r="AX427" s="60">
        <f>Table2[[#This Row],[Pilot Savings Through FY20]]+Table2[[#This Row],[Pilot Savings FY20 and After]]</f>
        <v>0</v>
      </c>
      <c r="AY427" s="60">
        <v>0</v>
      </c>
      <c r="AZ427" s="60">
        <v>0</v>
      </c>
      <c r="BA427" s="60">
        <v>0</v>
      </c>
      <c r="BB427" s="60">
        <f>Table2[[#This Row],[Mortgage Recording Tax Exemption Through FY20]]+Table2[[#This Row],[Indirect and Induced Land FY20]]</f>
        <v>145.167</v>
      </c>
      <c r="BC427" s="60">
        <v>145.167</v>
      </c>
      <c r="BD427" s="60">
        <v>478.99270000000001</v>
      </c>
      <c r="BE427" s="60">
        <v>1638.364</v>
      </c>
      <c r="BF427" s="60">
        <f>Table2[[#This Row],[Indirect and Induced Land Through FY20]]+Table2[[#This Row],[Indirect and Induced Land FY20 and After]]</f>
        <v>2117.3567000000003</v>
      </c>
      <c r="BG427" s="60">
        <v>514.68299999999999</v>
      </c>
      <c r="BH427" s="60">
        <v>1698.2467999999999</v>
      </c>
      <c r="BI427" s="60">
        <v>5808.7466999999997</v>
      </c>
      <c r="BJ427" s="60">
        <f>Table2[[#This Row],[Indirect and Induced Building Through FY20]]+Table2[[#This Row],[Indirect and Induced Building FY20 and After]]</f>
        <v>7506.9934999999996</v>
      </c>
      <c r="BK427" s="60">
        <v>659.85</v>
      </c>
      <c r="BL427" s="60">
        <v>2177.2395000000001</v>
      </c>
      <c r="BM427" s="60">
        <v>7447.1107000000002</v>
      </c>
      <c r="BN427" s="60">
        <f>Table2[[#This Row],[TOTAL Real Property Related Taxes Through FY20]]+Table2[[#This Row],[TOTAL Real Property Related Taxes FY20 and After]]</f>
        <v>9624.3502000000008</v>
      </c>
      <c r="BO427" s="60">
        <v>568.18449999999996</v>
      </c>
      <c r="BP427" s="60">
        <v>1953.6868999999999</v>
      </c>
      <c r="BQ427" s="60">
        <v>6412.5690999999997</v>
      </c>
      <c r="BR427" s="60">
        <f>Table2[[#This Row],[Company Direct Through FY20]]+Table2[[#This Row],[Company Direct FY20 and After]]</f>
        <v>8366.2559999999994</v>
      </c>
      <c r="BS427" s="60">
        <v>0</v>
      </c>
      <c r="BT427" s="60">
        <v>0</v>
      </c>
      <c r="BU427" s="60">
        <v>0</v>
      </c>
      <c r="BV427" s="60">
        <f>Table2[[#This Row],[Sales Tax Exemption Through FY20]]+Table2[[#This Row],[Sales Tax Exemption FY20 and After]]</f>
        <v>0</v>
      </c>
      <c r="BW427" s="60">
        <v>0</v>
      </c>
      <c r="BX427" s="60">
        <v>0</v>
      </c>
      <c r="BY427" s="60">
        <v>0</v>
      </c>
      <c r="BZ427" s="60">
        <f>Table2[[#This Row],[Energy Tax Savings Through FY20]]+Table2[[#This Row],[Energy Tax Savings FY20 and After]]</f>
        <v>0</v>
      </c>
      <c r="CA427" s="60">
        <v>16.4772</v>
      </c>
      <c r="CB427" s="60">
        <v>55.072800000000001</v>
      </c>
      <c r="CC427" s="60">
        <v>141.37479999999999</v>
      </c>
      <c r="CD427" s="60">
        <f>Table2[[#This Row],[Tax Exempt Bond Savings Through FY20]]+Table2[[#This Row],[Tax Exempt Bond Savings FY20 and After]]</f>
        <v>196.44759999999999</v>
      </c>
      <c r="CE427" s="60">
        <v>588.32479999999998</v>
      </c>
      <c r="CF427" s="60">
        <v>2076.8155000000002</v>
      </c>
      <c r="CG427" s="60">
        <v>6639.8743999999997</v>
      </c>
      <c r="CH427" s="60">
        <f>Table2[[#This Row],[Indirect and Induced Through FY20]]+Table2[[#This Row],[Indirect and Induced FY20 and After]]</f>
        <v>8716.6898999999994</v>
      </c>
      <c r="CI427" s="60">
        <v>1140.0320999999999</v>
      </c>
      <c r="CJ427" s="60">
        <v>3975.4295999999999</v>
      </c>
      <c r="CK427" s="60">
        <v>12911.0687</v>
      </c>
      <c r="CL427" s="60">
        <f>Table2[[#This Row],[TOTAL Income Consumption Use Taxes Through FY20]]+Table2[[#This Row],[TOTAL Income Consumption Use Taxes FY20 and After]]</f>
        <v>16886.498299999999</v>
      </c>
      <c r="CM427" s="60">
        <v>16.4772</v>
      </c>
      <c r="CN427" s="60">
        <v>55.072800000000001</v>
      </c>
      <c r="CO427" s="60">
        <v>141.37479999999999</v>
      </c>
      <c r="CP427" s="60">
        <f>Table2[[#This Row],[Assistance Provided Through FY20]]+Table2[[#This Row],[Assistance Provided FY20 and After]]</f>
        <v>196.44759999999999</v>
      </c>
      <c r="CQ427" s="60">
        <v>0</v>
      </c>
      <c r="CR427" s="60">
        <v>0</v>
      </c>
      <c r="CS427" s="60">
        <v>0</v>
      </c>
      <c r="CT427" s="60">
        <f>Table2[[#This Row],[Recapture Cancellation Reduction Amount Through FY20]]+Table2[[#This Row],[Recapture Cancellation Reduction Amount FY20 and After]]</f>
        <v>0</v>
      </c>
      <c r="CU427" s="60">
        <v>0</v>
      </c>
      <c r="CV427" s="60">
        <v>0</v>
      </c>
      <c r="CW427" s="60">
        <v>0</v>
      </c>
      <c r="CX427" s="60">
        <f>Table2[[#This Row],[Penalty Paid Through FY20]]+Table2[[#This Row],[Penalty Paid FY20 and After]]</f>
        <v>0</v>
      </c>
      <c r="CY427" s="60">
        <v>16.4772</v>
      </c>
      <c r="CZ427" s="60">
        <v>55.072800000000001</v>
      </c>
      <c r="DA427" s="60">
        <v>141.37479999999999</v>
      </c>
      <c r="DB427" s="60">
        <f>Table2[[#This Row],[TOTAL Assistance Net of Recapture Penalties Through FY20]]+Table2[[#This Row],[TOTAL Assistance Net of Recapture Penalties FY20 and After]]</f>
        <v>196.44759999999999</v>
      </c>
      <c r="DC427" s="60">
        <v>568.18449999999996</v>
      </c>
      <c r="DD427" s="60">
        <v>1953.6868999999999</v>
      </c>
      <c r="DE427" s="60">
        <v>6412.5690999999997</v>
      </c>
      <c r="DF427" s="60">
        <f>Table2[[#This Row],[Company Direct Tax Revenue Before Assistance Through FY20]]+Table2[[#This Row],[Company Direct Tax Revenue Before Assistance FY20 and After]]</f>
        <v>8366.2559999999994</v>
      </c>
      <c r="DG427" s="60">
        <v>1248.1748</v>
      </c>
      <c r="DH427" s="60">
        <v>4254.0550000000003</v>
      </c>
      <c r="DI427" s="60">
        <v>14086.9851</v>
      </c>
      <c r="DJ427" s="60">
        <f>Table2[[#This Row],[Indirect and Induced Tax Revenues FY20 and After]]+Table2[[#This Row],[Indirect and Induced Tax Revenues Through FY20]]</f>
        <v>18341.040099999998</v>
      </c>
      <c r="DK427" s="60">
        <v>1816.3593000000001</v>
      </c>
      <c r="DL427" s="60">
        <v>6207.7419</v>
      </c>
      <c r="DM427" s="60">
        <v>20499.554199999999</v>
      </c>
      <c r="DN427" s="60">
        <f>Table2[[#This Row],[TOTAL Tax Revenues Before Assistance FY20 and After]]+Table2[[#This Row],[TOTAL Tax Revenues Before Assistance Through FY20]]</f>
        <v>26707.2961</v>
      </c>
      <c r="DO427" s="60">
        <v>1799.8821</v>
      </c>
      <c r="DP427" s="60">
        <v>6152.6691000000001</v>
      </c>
      <c r="DQ427" s="60">
        <v>20358.179400000001</v>
      </c>
      <c r="DR427" s="60">
        <f>Table2[[#This Row],[TOTAL Tax Revenues Net of Assistance Recapture and Penalty Through FY20]]+Table2[[#This Row],[TOTAL Tax Revenues Net of Assistance Recapture and Penalty FY20 and After]]</f>
        <v>26510.8485</v>
      </c>
      <c r="DS427" s="60">
        <v>0</v>
      </c>
      <c r="DT427" s="60">
        <v>0</v>
      </c>
      <c r="DU427" s="60">
        <v>0</v>
      </c>
      <c r="DV427" s="60">
        <v>0</v>
      </c>
      <c r="DW427" s="74">
        <v>0</v>
      </c>
      <c r="DX427" s="74">
        <v>0</v>
      </c>
      <c r="DY427" s="74">
        <v>0</v>
      </c>
      <c r="DZ427" s="74">
        <v>286</v>
      </c>
      <c r="EA427" s="74">
        <v>0</v>
      </c>
      <c r="EB427" s="74">
        <v>0</v>
      </c>
      <c r="EC427" s="74">
        <v>0</v>
      </c>
      <c r="ED427" s="74">
        <v>286</v>
      </c>
      <c r="EE427" s="74">
        <v>0</v>
      </c>
      <c r="EF427" s="74">
        <v>0</v>
      </c>
      <c r="EG427" s="74">
        <v>0</v>
      </c>
      <c r="EH427" s="74">
        <v>100</v>
      </c>
      <c r="EI427" s="8">
        <f>Table2[[#This Row],[Total Industrial Employees FY20]]+Table2[[#This Row],[Total Restaurant Employees FY20]]+Table2[[#This Row],[Total Retail Employees FY20]]+Table2[[#This Row],[Total Other Employees FY20]]</f>
        <v>286</v>
      </c>
      <c r="EJ427" s="8">
        <f>Table2[[#This Row],[Number of Industrial Employees Earning More than Living Wage FY20]]+Table2[[#This Row],[Number of Restaurant Employees Earning More than Living Wage FY20]]+Table2[[#This Row],[Number of Retail Employees Earning More than Living Wage FY20]]+Table2[[#This Row],[Number of Other Employees Earning More than Living Wage FY20]]</f>
        <v>286</v>
      </c>
      <c r="EK427" s="72">
        <f>Table2[[#This Row],[Total Employees Earning More than Living Wage FY20]]/Table2[[#This Row],[Total Jobs FY20]]</f>
        <v>1</v>
      </c>
    </row>
    <row r="428" spans="1:141" x14ac:dyDescent="0.25">
      <c r="A428" s="9">
        <v>94100</v>
      </c>
      <c r="B428" s="11" t="s">
        <v>505</v>
      </c>
      <c r="C428" s="11" t="s">
        <v>954</v>
      </c>
      <c r="D428" s="11" t="s">
        <v>1044</v>
      </c>
      <c r="E428" s="15">
        <v>40</v>
      </c>
      <c r="F428" s="7">
        <v>5220</v>
      </c>
      <c r="G428" s="7">
        <v>40</v>
      </c>
      <c r="H428" s="7">
        <v>16994</v>
      </c>
      <c r="I428" s="7">
        <v>56295</v>
      </c>
      <c r="J428" s="7">
        <v>624190</v>
      </c>
      <c r="K428" s="11" t="s">
        <v>1097</v>
      </c>
      <c r="L428" s="11" t="s">
        <v>1529</v>
      </c>
      <c r="M428" s="11" t="s">
        <v>1530</v>
      </c>
      <c r="N428" s="18">
        <v>11283000</v>
      </c>
      <c r="O428" s="11" t="s">
        <v>1671</v>
      </c>
      <c r="P428" s="8">
        <v>0</v>
      </c>
      <c r="Q428" s="8">
        <v>0</v>
      </c>
      <c r="R428" s="8">
        <v>0</v>
      </c>
      <c r="S428" s="8">
        <v>0</v>
      </c>
      <c r="T428" s="8">
        <v>0</v>
      </c>
      <c r="U428" s="8">
        <v>0</v>
      </c>
      <c r="V428" s="8">
        <v>57</v>
      </c>
      <c r="W428" s="8">
        <v>0</v>
      </c>
      <c r="X428" s="8">
        <v>0</v>
      </c>
      <c r="Y428" s="8">
        <v>62</v>
      </c>
      <c r="Z428" s="8">
        <v>0</v>
      </c>
      <c r="AA428" s="19">
        <v>0</v>
      </c>
      <c r="AB428" s="8">
        <v>0</v>
      </c>
      <c r="AC428" s="8">
        <v>0</v>
      </c>
      <c r="AD428" s="8">
        <v>0</v>
      </c>
      <c r="AE428" s="8">
        <v>0</v>
      </c>
      <c r="AF428" s="8">
        <v>0</v>
      </c>
      <c r="AI428" s="60">
        <v>0</v>
      </c>
      <c r="AJ428" s="60">
        <v>0</v>
      </c>
      <c r="AK428" s="60">
        <v>0</v>
      </c>
      <c r="AL428" s="60">
        <f>Table2[[#This Row],[Company Direct Land Through FY20]]+Table2[[#This Row],[Company Direct Land FY20 and After]]</f>
        <v>0</v>
      </c>
      <c r="AM428" s="60">
        <v>0</v>
      </c>
      <c r="AN428" s="60">
        <v>0</v>
      </c>
      <c r="AO428" s="60">
        <v>0</v>
      </c>
      <c r="AP428" s="60">
        <f>Table2[[#This Row],[Company Direct Building Through FY20]]+Table2[[#This Row],[Company Direct Building FY20 and After]]</f>
        <v>0</v>
      </c>
      <c r="AQ428" s="60">
        <v>0</v>
      </c>
      <c r="AR428" s="60">
        <v>141.13480000000001</v>
      </c>
      <c r="AS428" s="60">
        <v>0</v>
      </c>
      <c r="AT428" s="60">
        <f>Table2[[#This Row],[Mortgage Recording Tax Through FY20]]+Table2[[#This Row],[Mortgage Recording Tax FY20 and After]]</f>
        <v>141.13480000000001</v>
      </c>
      <c r="AU428" s="60">
        <v>0</v>
      </c>
      <c r="AV428" s="60">
        <v>0</v>
      </c>
      <c r="AW428" s="60">
        <v>0</v>
      </c>
      <c r="AX428" s="60">
        <f>Table2[[#This Row],[Pilot Savings Through FY20]]+Table2[[#This Row],[Pilot Savings FY20 and After]]</f>
        <v>0</v>
      </c>
      <c r="AY428" s="60">
        <v>0</v>
      </c>
      <c r="AZ428" s="60">
        <v>141.13480000000001</v>
      </c>
      <c r="BA428" s="60">
        <v>0</v>
      </c>
      <c r="BB428" s="60">
        <f>Table2[[#This Row],[Mortgage Recording Tax Exemption Through FY20]]+Table2[[#This Row],[Indirect and Induced Land FY20]]</f>
        <v>159.31330000000003</v>
      </c>
      <c r="BC428" s="60">
        <v>18.1785</v>
      </c>
      <c r="BD428" s="60">
        <v>81.921800000000005</v>
      </c>
      <c r="BE428" s="60">
        <v>134.52250000000001</v>
      </c>
      <c r="BF428" s="60">
        <f>Table2[[#This Row],[Indirect and Induced Land Through FY20]]+Table2[[#This Row],[Indirect and Induced Land FY20 and After]]</f>
        <v>216.4443</v>
      </c>
      <c r="BG428" s="60">
        <v>64.451099999999997</v>
      </c>
      <c r="BH428" s="60">
        <v>290.4502</v>
      </c>
      <c r="BI428" s="60">
        <v>476.94459999999998</v>
      </c>
      <c r="BJ428" s="60">
        <f>Table2[[#This Row],[Indirect and Induced Building Through FY20]]+Table2[[#This Row],[Indirect and Induced Building FY20 and After]]</f>
        <v>767.39480000000003</v>
      </c>
      <c r="BK428" s="60">
        <v>82.629599999999996</v>
      </c>
      <c r="BL428" s="60">
        <v>372.37200000000001</v>
      </c>
      <c r="BM428" s="60">
        <v>611.46709999999996</v>
      </c>
      <c r="BN428" s="60">
        <f>Table2[[#This Row],[TOTAL Real Property Related Taxes Through FY20]]+Table2[[#This Row],[TOTAL Real Property Related Taxes FY20 and After]]</f>
        <v>983.83909999999992</v>
      </c>
      <c r="BO428" s="60">
        <v>86.109499999999997</v>
      </c>
      <c r="BP428" s="60">
        <v>400.57350000000002</v>
      </c>
      <c r="BQ428" s="60">
        <v>637.21839999999997</v>
      </c>
      <c r="BR428" s="60">
        <f>Table2[[#This Row],[Company Direct Through FY20]]+Table2[[#This Row],[Company Direct FY20 and After]]</f>
        <v>1037.7918999999999</v>
      </c>
      <c r="BS428" s="60">
        <v>0</v>
      </c>
      <c r="BT428" s="60">
        <v>0</v>
      </c>
      <c r="BU428" s="60">
        <v>0</v>
      </c>
      <c r="BV428" s="60">
        <f>Table2[[#This Row],[Sales Tax Exemption Through FY20]]+Table2[[#This Row],[Sales Tax Exemption FY20 and After]]</f>
        <v>0</v>
      </c>
      <c r="BW428" s="60">
        <v>0</v>
      </c>
      <c r="BX428" s="60">
        <v>0</v>
      </c>
      <c r="BY428" s="60">
        <v>0</v>
      </c>
      <c r="BZ428" s="60">
        <f>Table2[[#This Row],[Energy Tax Savings Through FY20]]+Table2[[#This Row],[Energy Tax Savings FY20 and After]]</f>
        <v>0</v>
      </c>
      <c r="CA428" s="60">
        <v>3.8123</v>
      </c>
      <c r="CB428" s="60">
        <v>16.9985</v>
      </c>
      <c r="CC428" s="60">
        <v>23.293800000000001</v>
      </c>
      <c r="CD428" s="60">
        <f>Table2[[#This Row],[Tax Exempt Bond Savings Through FY20]]+Table2[[#This Row],[Tax Exempt Bond Savings FY20 and After]]</f>
        <v>40.292299999999997</v>
      </c>
      <c r="CE428" s="60">
        <v>89.582999999999998</v>
      </c>
      <c r="CF428" s="60">
        <v>438.77769999999998</v>
      </c>
      <c r="CG428" s="60">
        <v>662.92250000000001</v>
      </c>
      <c r="CH428" s="60">
        <f>Table2[[#This Row],[Indirect and Induced Through FY20]]+Table2[[#This Row],[Indirect and Induced FY20 and After]]</f>
        <v>1101.7002</v>
      </c>
      <c r="CI428" s="60">
        <v>171.8802</v>
      </c>
      <c r="CJ428" s="60">
        <v>822.35270000000003</v>
      </c>
      <c r="CK428" s="60">
        <v>1276.8471</v>
      </c>
      <c r="CL428" s="60">
        <f>Table2[[#This Row],[TOTAL Income Consumption Use Taxes Through FY20]]+Table2[[#This Row],[TOTAL Income Consumption Use Taxes FY20 and After]]</f>
        <v>2099.1997999999999</v>
      </c>
      <c r="CM428" s="60">
        <v>3.8123</v>
      </c>
      <c r="CN428" s="60">
        <v>158.13329999999999</v>
      </c>
      <c r="CO428" s="60">
        <v>23.293800000000001</v>
      </c>
      <c r="CP428" s="60">
        <f>Table2[[#This Row],[Assistance Provided Through FY20]]+Table2[[#This Row],[Assistance Provided FY20 and After]]</f>
        <v>181.4271</v>
      </c>
      <c r="CQ428" s="60">
        <v>0</v>
      </c>
      <c r="CR428" s="60">
        <v>0</v>
      </c>
      <c r="CS428" s="60">
        <v>0</v>
      </c>
      <c r="CT428" s="60">
        <f>Table2[[#This Row],[Recapture Cancellation Reduction Amount Through FY20]]+Table2[[#This Row],[Recapture Cancellation Reduction Amount FY20 and After]]</f>
        <v>0</v>
      </c>
      <c r="CU428" s="60">
        <v>0</v>
      </c>
      <c r="CV428" s="60">
        <v>0</v>
      </c>
      <c r="CW428" s="60">
        <v>0</v>
      </c>
      <c r="CX428" s="60">
        <f>Table2[[#This Row],[Penalty Paid Through FY20]]+Table2[[#This Row],[Penalty Paid FY20 and After]]</f>
        <v>0</v>
      </c>
      <c r="CY428" s="60">
        <v>3.8123</v>
      </c>
      <c r="CZ428" s="60">
        <v>158.13329999999999</v>
      </c>
      <c r="DA428" s="60">
        <v>23.293800000000001</v>
      </c>
      <c r="DB428" s="60">
        <f>Table2[[#This Row],[TOTAL Assistance Net of Recapture Penalties Through FY20]]+Table2[[#This Row],[TOTAL Assistance Net of Recapture Penalties FY20 and After]]</f>
        <v>181.4271</v>
      </c>
      <c r="DC428" s="60">
        <v>86.109499999999997</v>
      </c>
      <c r="DD428" s="60">
        <v>541.70830000000001</v>
      </c>
      <c r="DE428" s="60">
        <v>637.21839999999997</v>
      </c>
      <c r="DF428" s="60">
        <f>Table2[[#This Row],[Company Direct Tax Revenue Before Assistance Through FY20]]+Table2[[#This Row],[Company Direct Tax Revenue Before Assistance FY20 and After]]</f>
        <v>1178.9267</v>
      </c>
      <c r="DG428" s="60">
        <v>172.21260000000001</v>
      </c>
      <c r="DH428" s="60">
        <v>811.14970000000005</v>
      </c>
      <c r="DI428" s="60">
        <v>1274.3896</v>
      </c>
      <c r="DJ428" s="60">
        <f>Table2[[#This Row],[Indirect and Induced Tax Revenues FY20 and After]]+Table2[[#This Row],[Indirect and Induced Tax Revenues Through FY20]]</f>
        <v>2085.5392999999999</v>
      </c>
      <c r="DK428" s="60">
        <v>258.32209999999998</v>
      </c>
      <c r="DL428" s="60">
        <v>1352.8579999999999</v>
      </c>
      <c r="DM428" s="60">
        <v>1911.6079999999999</v>
      </c>
      <c r="DN428" s="60">
        <f>Table2[[#This Row],[TOTAL Tax Revenues Before Assistance FY20 and After]]+Table2[[#This Row],[TOTAL Tax Revenues Before Assistance Through FY20]]</f>
        <v>3264.4659999999999</v>
      </c>
      <c r="DO428" s="60">
        <v>254.50980000000001</v>
      </c>
      <c r="DP428" s="60">
        <v>1194.7247</v>
      </c>
      <c r="DQ428" s="60">
        <v>1888.3142</v>
      </c>
      <c r="DR428" s="60">
        <f>Table2[[#This Row],[TOTAL Tax Revenues Net of Assistance Recapture and Penalty Through FY20]]+Table2[[#This Row],[TOTAL Tax Revenues Net of Assistance Recapture and Penalty FY20 and After]]</f>
        <v>3083.0389</v>
      </c>
      <c r="DS428" s="60">
        <v>0</v>
      </c>
      <c r="DT428" s="60">
        <v>0</v>
      </c>
      <c r="DU428" s="60">
        <v>0</v>
      </c>
      <c r="DV428" s="60">
        <v>0</v>
      </c>
      <c r="DW428" s="75">
        <v>0</v>
      </c>
      <c r="DX428" s="75">
        <v>0</v>
      </c>
      <c r="DY428" s="75">
        <v>0</v>
      </c>
      <c r="DZ428" s="75">
        <v>0</v>
      </c>
      <c r="EA428" s="75">
        <v>0</v>
      </c>
      <c r="EB428" s="75">
        <v>0</v>
      </c>
      <c r="EC428" s="75">
        <v>0</v>
      </c>
      <c r="ED428" s="75">
        <v>0</v>
      </c>
      <c r="EE428" s="75">
        <v>0</v>
      </c>
      <c r="EF428" s="75">
        <v>0</v>
      </c>
      <c r="EG428" s="75">
        <v>0</v>
      </c>
      <c r="EH428" s="75">
        <v>0</v>
      </c>
      <c r="EI428" s="76">
        <v>0</v>
      </c>
      <c r="EJ428" s="76">
        <v>0</v>
      </c>
      <c r="EK428" s="77">
        <v>0</v>
      </c>
    </row>
    <row r="429" spans="1:141" x14ac:dyDescent="0.25">
      <c r="A429" s="9">
        <v>91126</v>
      </c>
      <c r="B429" s="11" t="s">
        <v>167</v>
      </c>
      <c r="C429" s="11" t="s">
        <v>621</v>
      </c>
      <c r="D429" s="11" t="s">
        <v>1043</v>
      </c>
      <c r="E429" s="15">
        <v>17</v>
      </c>
      <c r="F429" s="7">
        <v>2606</v>
      </c>
      <c r="G429" s="7">
        <v>252</v>
      </c>
      <c r="H429" s="7">
        <v>70650</v>
      </c>
      <c r="I429" s="7">
        <v>63138</v>
      </c>
      <c r="J429" s="7">
        <v>424410</v>
      </c>
      <c r="K429" s="11" t="s">
        <v>1048</v>
      </c>
      <c r="L429" s="11" t="s">
        <v>1085</v>
      </c>
      <c r="M429" s="11" t="s">
        <v>1060</v>
      </c>
      <c r="N429" s="18">
        <v>3700000</v>
      </c>
      <c r="O429" s="11" t="s">
        <v>1658</v>
      </c>
      <c r="P429" s="8">
        <v>1</v>
      </c>
      <c r="Q429" s="8">
        <v>7</v>
      </c>
      <c r="R429" s="8">
        <v>129</v>
      </c>
      <c r="S429" s="8">
        <v>0</v>
      </c>
      <c r="T429" s="8">
        <v>21</v>
      </c>
      <c r="U429" s="8">
        <v>158</v>
      </c>
      <c r="V429" s="8">
        <v>153</v>
      </c>
      <c r="W429" s="8">
        <v>0</v>
      </c>
      <c r="X429" s="8">
        <v>0</v>
      </c>
      <c r="Y429" s="8">
        <v>0</v>
      </c>
      <c r="Z429" s="8">
        <v>25</v>
      </c>
      <c r="AA429" s="19">
        <v>0</v>
      </c>
      <c r="AB429" s="8">
        <v>0</v>
      </c>
      <c r="AC429" s="8">
        <v>0</v>
      </c>
      <c r="AD429" s="8">
        <v>0</v>
      </c>
      <c r="AE429" s="8">
        <v>0</v>
      </c>
      <c r="AF429" s="8">
        <v>77.848101265822791</v>
      </c>
      <c r="AG429" s="8" t="s">
        <v>1686</v>
      </c>
      <c r="AH429" s="8" t="s">
        <v>1687</v>
      </c>
      <c r="AI429" s="60">
        <v>24.241099999999999</v>
      </c>
      <c r="AJ429" s="60">
        <v>355.78300000000002</v>
      </c>
      <c r="AK429" s="60">
        <v>8.8363999999999994</v>
      </c>
      <c r="AL429" s="60">
        <f>Table2[[#This Row],[Company Direct Land Through FY20]]+Table2[[#This Row],[Company Direct Land FY20 and After]]</f>
        <v>364.61940000000004</v>
      </c>
      <c r="AM429" s="60">
        <v>254.76070000000001</v>
      </c>
      <c r="AN429" s="60">
        <v>929.27930000000003</v>
      </c>
      <c r="AO429" s="60">
        <v>92.865499999999997</v>
      </c>
      <c r="AP429" s="60">
        <f>Table2[[#This Row],[Company Direct Building Through FY20]]+Table2[[#This Row],[Company Direct Building FY20 and After]]</f>
        <v>1022.1448</v>
      </c>
      <c r="AQ429" s="60">
        <v>0</v>
      </c>
      <c r="AR429" s="60">
        <v>18.773199999999999</v>
      </c>
      <c r="AS429" s="60">
        <v>0</v>
      </c>
      <c r="AT429" s="60">
        <f>Table2[[#This Row],[Mortgage Recording Tax Through FY20]]+Table2[[#This Row],[Mortgage Recording Tax FY20 and After]]</f>
        <v>18.773199999999999</v>
      </c>
      <c r="AU429" s="60">
        <v>148.57429999999999</v>
      </c>
      <c r="AV429" s="60">
        <v>570.30430000000001</v>
      </c>
      <c r="AW429" s="60">
        <v>54.1584</v>
      </c>
      <c r="AX429" s="60">
        <f>Table2[[#This Row],[Pilot Savings Through FY20]]+Table2[[#This Row],[Pilot Savings FY20 and After]]</f>
        <v>624.46270000000004</v>
      </c>
      <c r="AY429" s="60">
        <v>0</v>
      </c>
      <c r="AZ429" s="60">
        <v>18.773199999999999</v>
      </c>
      <c r="BA429" s="60">
        <v>0</v>
      </c>
      <c r="BB429" s="60">
        <f>Table2[[#This Row],[Mortgage Recording Tax Exemption Through FY20]]+Table2[[#This Row],[Indirect and Induced Land FY20]]</f>
        <v>278.71659999999997</v>
      </c>
      <c r="BC429" s="60">
        <v>259.9434</v>
      </c>
      <c r="BD429" s="60">
        <v>816.21109999999999</v>
      </c>
      <c r="BE429" s="60">
        <v>94.7547</v>
      </c>
      <c r="BF429" s="60">
        <f>Table2[[#This Row],[Indirect and Induced Land Through FY20]]+Table2[[#This Row],[Indirect and Induced Land FY20 and After]]</f>
        <v>910.96579999999994</v>
      </c>
      <c r="BG429" s="60">
        <v>921.61739999999998</v>
      </c>
      <c r="BH429" s="60">
        <v>2893.8391000000001</v>
      </c>
      <c r="BI429" s="60">
        <v>335.94869999999997</v>
      </c>
      <c r="BJ429" s="60">
        <f>Table2[[#This Row],[Indirect and Induced Building Through FY20]]+Table2[[#This Row],[Indirect and Induced Building FY20 and After]]</f>
        <v>3229.7878000000001</v>
      </c>
      <c r="BK429" s="60">
        <v>1311.9883</v>
      </c>
      <c r="BL429" s="60">
        <v>4424.8082000000004</v>
      </c>
      <c r="BM429" s="60">
        <v>478.24689999999998</v>
      </c>
      <c r="BN429" s="60">
        <f>Table2[[#This Row],[TOTAL Real Property Related Taxes Through FY20]]+Table2[[#This Row],[TOTAL Real Property Related Taxes FY20 and After]]</f>
        <v>4903.0551000000005</v>
      </c>
      <c r="BO429" s="60">
        <v>2005.7862</v>
      </c>
      <c r="BP429" s="60">
        <v>7985.6081999999997</v>
      </c>
      <c r="BQ429" s="60">
        <v>731.15089999999998</v>
      </c>
      <c r="BR429" s="60">
        <f>Table2[[#This Row],[Company Direct Through FY20]]+Table2[[#This Row],[Company Direct FY20 and After]]</f>
        <v>8716.7590999999993</v>
      </c>
      <c r="BS429" s="60">
        <v>0</v>
      </c>
      <c r="BT429" s="60">
        <v>0</v>
      </c>
      <c r="BU429" s="60">
        <v>0</v>
      </c>
      <c r="BV429" s="60">
        <f>Table2[[#This Row],[Sales Tax Exemption Through FY20]]+Table2[[#This Row],[Sales Tax Exemption FY20 and After]]</f>
        <v>0</v>
      </c>
      <c r="BW429" s="60">
        <v>0</v>
      </c>
      <c r="BX429" s="60">
        <v>0</v>
      </c>
      <c r="BY429" s="60">
        <v>0</v>
      </c>
      <c r="BZ429" s="60">
        <f>Table2[[#This Row],[Energy Tax Savings Through FY20]]+Table2[[#This Row],[Energy Tax Savings FY20 and After]]</f>
        <v>0</v>
      </c>
      <c r="CA429" s="60">
        <v>0</v>
      </c>
      <c r="CB429" s="60">
        <v>0</v>
      </c>
      <c r="CC429" s="60">
        <v>0</v>
      </c>
      <c r="CD429" s="60">
        <f>Table2[[#This Row],[Tax Exempt Bond Savings Through FY20]]+Table2[[#This Row],[Tax Exempt Bond Savings FY20 and After]]</f>
        <v>0</v>
      </c>
      <c r="CE429" s="60">
        <v>1176.6561999999999</v>
      </c>
      <c r="CF429" s="60">
        <v>4519.1358</v>
      </c>
      <c r="CG429" s="60">
        <v>428.91570000000002</v>
      </c>
      <c r="CH429" s="60">
        <f>Table2[[#This Row],[Indirect and Induced Through FY20]]+Table2[[#This Row],[Indirect and Induced FY20 and After]]</f>
        <v>4948.0514999999996</v>
      </c>
      <c r="CI429" s="60">
        <v>3182.4423999999999</v>
      </c>
      <c r="CJ429" s="60">
        <v>12504.744000000001</v>
      </c>
      <c r="CK429" s="60">
        <v>1160.0666000000001</v>
      </c>
      <c r="CL429" s="60">
        <f>Table2[[#This Row],[TOTAL Income Consumption Use Taxes Through FY20]]+Table2[[#This Row],[TOTAL Income Consumption Use Taxes FY20 and After]]</f>
        <v>13664.810600000001</v>
      </c>
      <c r="CM429" s="60">
        <v>148.57429999999999</v>
      </c>
      <c r="CN429" s="60">
        <v>589.07749999999999</v>
      </c>
      <c r="CO429" s="60">
        <v>54.1584</v>
      </c>
      <c r="CP429" s="60">
        <f>Table2[[#This Row],[Assistance Provided Through FY20]]+Table2[[#This Row],[Assistance Provided FY20 and After]]</f>
        <v>643.23590000000002</v>
      </c>
      <c r="CQ429" s="60">
        <v>0</v>
      </c>
      <c r="CR429" s="60">
        <v>0</v>
      </c>
      <c r="CS429" s="60">
        <v>0</v>
      </c>
      <c r="CT429" s="60">
        <f>Table2[[#This Row],[Recapture Cancellation Reduction Amount Through FY20]]+Table2[[#This Row],[Recapture Cancellation Reduction Amount FY20 and After]]</f>
        <v>0</v>
      </c>
      <c r="CU429" s="60">
        <v>0</v>
      </c>
      <c r="CV429" s="60">
        <v>0</v>
      </c>
      <c r="CW429" s="60">
        <v>0</v>
      </c>
      <c r="CX429" s="60">
        <f>Table2[[#This Row],[Penalty Paid Through FY20]]+Table2[[#This Row],[Penalty Paid FY20 and After]]</f>
        <v>0</v>
      </c>
      <c r="CY429" s="60">
        <v>148.57429999999999</v>
      </c>
      <c r="CZ429" s="60">
        <v>589.07749999999999</v>
      </c>
      <c r="DA429" s="60">
        <v>54.1584</v>
      </c>
      <c r="DB429" s="60">
        <f>Table2[[#This Row],[TOTAL Assistance Net of Recapture Penalties Through FY20]]+Table2[[#This Row],[TOTAL Assistance Net of Recapture Penalties FY20 and After]]</f>
        <v>643.23590000000002</v>
      </c>
      <c r="DC429" s="60">
        <v>2284.788</v>
      </c>
      <c r="DD429" s="60">
        <v>9289.4436999999998</v>
      </c>
      <c r="DE429" s="60">
        <v>832.8528</v>
      </c>
      <c r="DF429" s="60">
        <f>Table2[[#This Row],[Company Direct Tax Revenue Before Assistance Through FY20]]+Table2[[#This Row],[Company Direct Tax Revenue Before Assistance FY20 and After]]</f>
        <v>10122.2965</v>
      </c>
      <c r="DG429" s="60">
        <v>2358.2170000000001</v>
      </c>
      <c r="DH429" s="60">
        <v>8229.1859999999997</v>
      </c>
      <c r="DI429" s="60">
        <v>859.6191</v>
      </c>
      <c r="DJ429" s="60">
        <f>Table2[[#This Row],[Indirect and Induced Tax Revenues FY20 and After]]+Table2[[#This Row],[Indirect and Induced Tax Revenues Through FY20]]</f>
        <v>9088.8050999999996</v>
      </c>
      <c r="DK429" s="60">
        <v>4643.0050000000001</v>
      </c>
      <c r="DL429" s="60">
        <v>17518.629700000001</v>
      </c>
      <c r="DM429" s="60">
        <v>1692.4719</v>
      </c>
      <c r="DN429" s="60">
        <f>Table2[[#This Row],[TOTAL Tax Revenues Before Assistance FY20 and After]]+Table2[[#This Row],[TOTAL Tax Revenues Before Assistance Through FY20]]</f>
        <v>19211.101600000002</v>
      </c>
      <c r="DO429" s="60">
        <v>4494.4306999999999</v>
      </c>
      <c r="DP429" s="60">
        <v>16929.552199999998</v>
      </c>
      <c r="DQ429" s="60">
        <v>1638.3135</v>
      </c>
      <c r="DR429" s="60">
        <f>Table2[[#This Row],[TOTAL Tax Revenues Net of Assistance Recapture and Penalty Through FY20]]+Table2[[#This Row],[TOTAL Tax Revenues Net of Assistance Recapture and Penalty FY20 and After]]</f>
        <v>18567.865699999998</v>
      </c>
      <c r="DS429" s="60">
        <v>0</v>
      </c>
      <c r="DT429" s="60">
        <v>0</v>
      </c>
      <c r="DU429" s="60">
        <v>0</v>
      </c>
      <c r="DV429" s="60">
        <v>0</v>
      </c>
      <c r="DW429" s="74">
        <v>0</v>
      </c>
      <c r="DX429" s="74">
        <v>0</v>
      </c>
      <c r="DY429" s="74">
        <v>0</v>
      </c>
      <c r="DZ429" s="74">
        <v>158</v>
      </c>
      <c r="EA429" s="74">
        <v>0</v>
      </c>
      <c r="EB429" s="74">
        <v>0</v>
      </c>
      <c r="EC429" s="74">
        <v>0</v>
      </c>
      <c r="ED429" s="74">
        <v>158</v>
      </c>
      <c r="EE429" s="74">
        <v>0</v>
      </c>
      <c r="EF429" s="74">
        <v>0</v>
      </c>
      <c r="EG429" s="74">
        <v>0</v>
      </c>
      <c r="EH429" s="74">
        <v>100</v>
      </c>
      <c r="EI429" s="8">
        <f>Table2[[#This Row],[Total Industrial Employees FY20]]+Table2[[#This Row],[Total Restaurant Employees FY20]]+Table2[[#This Row],[Total Retail Employees FY20]]+Table2[[#This Row],[Total Other Employees FY20]]</f>
        <v>158</v>
      </c>
      <c r="EJ429" s="8">
        <f>Table2[[#This Row],[Number of Industrial Employees Earning More than Living Wage FY20]]+Table2[[#This Row],[Number of Restaurant Employees Earning More than Living Wage FY20]]+Table2[[#This Row],[Number of Retail Employees Earning More than Living Wage FY20]]+Table2[[#This Row],[Number of Other Employees Earning More than Living Wage FY20]]</f>
        <v>158</v>
      </c>
      <c r="EK429" s="72">
        <f>Table2[[#This Row],[Total Employees Earning More than Living Wage FY20]]/Table2[[#This Row],[Total Jobs FY20]]</f>
        <v>1</v>
      </c>
    </row>
    <row r="430" spans="1:141" x14ac:dyDescent="0.25">
      <c r="A430" s="9">
        <v>93968</v>
      </c>
      <c r="B430" s="11" t="s">
        <v>431</v>
      </c>
      <c r="C430" s="11" t="s">
        <v>884</v>
      </c>
      <c r="D430" s="11" t="s">
        <v>1046</v>
      </c>
      <c r="E430" s="15">
        <v>3</v>
      </c>
      <c r="F430" s="7">
        <v>528</v>
      </c>
      <c r="G430" s="7">
        <v>12</v>
      </c>
      <c r="H430" s="7">
        <v>11053</v>
      </c>
      <c r="I430" s="7">
        <v>64260</v>
      </c>
      <c r="J430" s="7">
        <v>623110</v>
      </c>
      <c r="K430" s="11" t="s">
        <v>1097</v>
      </c>
      <c r="L430" s="11" t="s">
        <v>1421</v>
      </c>
      <c r="M430" s="11" t="s">
        <v>1367</v>
      </c>
      <c r="N430" s="18">
        <v>15805000</v>
      </c>
      <c r="O430" s="11" t="s">
        <v>1671</v>
      </c>
      <c r="P430" s="8">
        <v>26</v>
      </c>
      <c r="Q430" s="8">
        <v>0</v>
      </c>
      <c r="R430" s="8">
        <v>102</v>
      </c>
      <c r="S430" s="8">
        <v>31</v>
      </c>
      <c r="T430" s="8">
        <v>88</v>
      </c>
      <c r="U430" s="8">
        <v>247</v>
      </c>
      <c r="V430" s="8">
        <v>234</v>
      </c>
      <c r="W430" s="8">
        <v>0</v>
      </c>
      <c r="X430" s="8">
        <v>0</v>
      </c>
      <c r="Y430" s="8">
        <v>141</v>
      </c>
      <c r="Z430" s="8">
        <v>0</v>
      </c>
      <c r="AA430" s="19">
        <v>0</v>
      </c>
      <c r="AB430" s="8">
        <v>0</v>
      </c>
      <c r="AC430" s="8">
        <v>0</v>
      </c>
      <c r="AD430" s="8">
        <v>0</v>
      </c>
      <c r="AE430" s="8">
        <v>0</v>
      </c>
      <c r="AF430" s="8">
        <v>89.068825910931167</v>
      </c>
      <c r="AG430" s="8" t="s">
        <v>1686</v>
      </c>
      <c r="AH430" s="8" t="s">
        <v>1686</v>
      </c>
      <c r="AI430" s="60">
        <v>0</v>
      </c>
      <c r="AJ430" s="60">
        <v>0</v>
      </c>
      <c r="AK430" s="60">
        <v>0</v>
      </c>
      <c r="AL430" s="60">
        <f>Table2[[#This Row],[Company Direct Land Through FY20]]+Table2[[#This Row],[Company Direct Land FY20 and After]]</f>
        <v>0</v>
      </c>
      <c r="AM430" s="60">
        <v>0</v>
      </c>
      <c r="AN430" s="60">
        <v>0</v>
      </c>
      <c r="AO430" s="60">
        <v>0</v>
      </c>
      <c r="AP430" s="60">
        <f>Table2[[#This Row],[Company Direct Building Through FY20]]+Table2[[#This Row],[Company Direct Building FY20 and After]]</f>
        <v>0</v>
      </c>
      <c r="AQ430" s="60">
        <v>0</v>
      </c>
      <c r="AR430" s="60">
        <v>264.63889999999998</v>
      </c>
      <c r="AS430" s="60">
        <v>0</v>
      </c>
      <c r="AT430" s="60">
        <f>Table2[[#This Row],[Mortgage Recording Tax Through FY20]]+Table2[[#This Row],[Mortgage Recording Tax FY20 and After]]</f>
        <v>264.63889999999998</v>
      </c>
      <c r="AU430" s="60">
        <v>0</v>
      </c>
      <c r="AV430" s="60">
        <v>0</v>
      </c>
      <c r="AW430" s="60">
        <v>0</v>
      </c>
      <c r="AX430" s="60">
        <f>Table2[[#This Row],[Pilot Savings Through FY20]]+Table2[[#This Row],[Pilot Savings FY20 and After]]</f>
        <v>0</v>
      </c>
      <c r="AY430" s="60">
        <v>0</v>
      </c>
      <c r="AZ430" s="60">
        <v>264.63889999999998</v>
      </c>
      <c r="BA430" s="60">
        <v>0</v>
      </c>
      <c r="BB430" s="60">
        <f>Table2[[#This Row],[Mortgage Recording Tax Exemption Through FY20]]+Table2[[#This Row],[Indirect and Induced Land FY20]]</f>
        <v>361.10269999999997</v>
      </c>
      <c r="BC430" s="60">
        <v>96.463800000000006</v>
      </c>
      <c r="BD430" s="60">
        <v>498.54340000000002</v>
      </c>
      <c r="BE430" s="60">
        <v>477.54649999999998</v>
      </c>
      <c r="BF430" s="60">
        <f>Table2[[#This Row],[Indirect and Induced Land Through FY20]]+Table2[[#This Row],[Indirect and Induced Land FY20 and After]]</f>
        <v>976.08989999999994</v>
      </c>
      <c r="BG430" s="60">
        <v>342.00790000000001</v>
      </c>
      <c r="BH430" s="60">
        <v>1767.5626999999999</v>
      </c>
      <c r="BI430" s="60">
        <v>1693.1192000000001</v>
      </c>
      <c r="BJ430" s="60">
        <f>Table2[[#This Row],[Indirect and Induced Building Through FY20]]+Table2[[#This Row],[Indirect and Induced Building FY20 and After]]</f>
        <v>3460.6819</v>
      </c>
      <c r="BK430" s="60">
        <v>438.4717</v>
      </c>
      <c r="BL430" s="60">
        <v>2266.1061</v>
      </c>
      <c r="BM430" s="60">
        <v>2170.6657</v>
      </c>
      <c r="BN430" s="60">
        <f>Table2[[#This Row],[TOTAL Real Property Related Taxes Through FY20]]+Table2[[#This Row],[TOTAL Real Property Related Taxes FY20 and After]]</f>
        <v>4436.7718000000004</v>
      </c>
      <c r="BO430" s="60">
        <v>363.5059</v>
      </c>
      <c r="BP430" s="60">
        <v>2002.9227000000001</v>
      </c>
      <c r="BQ430" s="60">
        <v>1799.5454999999999</v>
      </c>
      <c r="BR430" s="60">
        <f>Table2[[#This Row],[Company Direct Through FY20]]+Table2[[#This Row],[Company Direct FY20 and After]]</f>
        <v>3802.4682000000003</v>
      </c>
      <c r="BS430" s="60">
        <v>0</v>
      </c>
      <c r="BT430" s="60">
        <v>0</v>
      </c>
      <c r="BU430" s="60">
        <v>0</v>
      </c>
      <c r="BV430" s="60">
        <f>Table2[[#This Row],[Sales Tax Exemption Through FY20]]+Table2[[#This Row],[Sales Tax Exemption FY20 and After]]</f>
        <v>0</v>
      </c>
      <c r="BW430" s="60">
        <v>0</v>
      </c>
      <c r="BX430" s="60">
        <v>0</v>
      </c>
      <c r="BY430" s="60">
        <v>0</v>
      </c>
      <c r="BZ430" s="60">
        <f>Table2[[#This Row],[Energy Tax Savings Through FY20]]+Table2[[#This Row],[Energy Tax Savings FY20 and After]]</f>
        <v>0</v>
      </c>
      <c r="CA430" s="60">
        <v>6.9027000000000003</v>
      </c>
      <c r="CB430" s="60">
        <v>61.386800000000001</v>
      </c>
      <c r="CC430" s="60">
        <v>29.500900000000001</v>
      </c>
      <c r="CD430" s="60">
        <f>Table2[[#This Row],[Tax Exempt Bond Savings Through FY20]]+Table2[[#This Row],[Tax Exempt Bond Savings FY20 and After]]</f>
        <v>90.887699999999995</v>
      </c>
      <c r="CE430" s="60">
        <v>390.94299999999998</v>
      </c>
      <c r="CF430" s="60">
        <v>2250.163</v>
      </c>
      <c r="CG430" s="60">
        <v>1935.3734999999999</v>
      </c>
      <c r="CH430" s="60">
        <f>Table2[[#This Row],[Indirect and Induced Through FY20]]+Table2[[#This Row],[Indirect and Induced FY20 and After]]</f>
        <v>4185.5365000000002</v>
      </c>
      <c r="CI430" s="60">
        <v>747.5462</v>
      </c>
      <c r="CJ430" s="60">
        <v>4191.6989000000003</v>
      </c>
      <c r="CK430" s="60">
        <v>3705.4180999999999</v>
      </c>
      <c r="CL430" s="60">
        <f>Table2[[#This Row],[TOTAL Income Consumption Use Taxes Through FY20]]+Table2[[#This Row],[TOTAL Income Consumption Use Taxes FY20 and After]]</f>
        <v>7897.1170000000002</v>
      </c>
      <c r="CM430" s="60">
        <v>6.9027000000000003</v>
      </c>
      <c r="CN430" s="60">
        <v>326.02569999999997</v>
      </c>
      <c r="CO430" s="60">
        <v>29.500900000000001</v>
      </c>
      <c r="CP430" s="60">
        <f>Table2[[#This Row],[Assistance Provided Through FY20]]+Table2[[#This Row],[Assistance Provided FY20 and After]]</f>
        <v>355.52659999999997</v>
      </c>
      <c r="CQ430" s="60">
        <v>0</v>
      </c>
      <c r="CR430" s="60">
        <v>0</v>
      </c>
      <c r="CS430" s="60">
        <v>0</v>
      </c>
      <c r="CT430" s="60">
        <f>Table2[[#This Row],[Recapture Cancellation Reduction Amount Through FY20]]+Table2[[#This Row],[Recapture Cancellation Reduction Amount FY20 and After]]</f>
        <v>0</v>
      </c>
      <c r="CU430" s="60">
        <v>0</v>
      </c>
      <c r="CV430" s="60">
        <v>0</v>
      </c>
      <c r="CW430" s="60">
        <v>0</v>
      </c>
      <c r="CX430" s="60">
        <f>Table2[[#This Row],[Penalty Paid Through FY20]]+Table2[[#This Row],[Penalty Paid FY20 and After]]</f>
        <v>0</v>
      </c>
      <c r="CY430" s="60">
        <v>6.9027000000000003</v>
      </c>
      <c r="CZ430" s="60">
        <v>326.02569999999997</v>
      </c>
      <c r="DA430" s="60">
        <v>29.500900000000001</v>
      </c>
      <c r="DB430" s="60">
        <f>Table2[[#This Row],[TOTAL Assistance Net of Recapture Penalties Through FY20]]+Table2[[#This Row],[TOTAL Assistance Net of Recapture Penalties FY20 and After]]</f>
        <v>355.52659999999997</v>
      </c>
      <c r="DC430" s="60">
        <v>363.5059</v>
      </c>
      <c r="DD430" s="60">
        <v>2267.5616</v>
      </c>
      <c r="DE430" s="60">
        <v>1799.5454999999999</v>
      </c>
      <c r="DF430" s="60">
        <f>Table2[[#This Row],[Company Direct Tax Revenue Before Assistance Through FY20]]+Table2[[#This Row],[Company Direct Tax Revenue Before Assistance FY20 and After]]</f>
        <v>4067.1071000000002</v>
      </c>
      <c r="DG430" s="60">
        <v>829.41470000000004</v>
      </c>
      <c r="DH430" s="60">
        <v>4516.2691000000004</v>
      </c>
      <c r="DI430" s="60">
        <v>4106.0392000000002</v>
      </c>
      <c r="DJ430" s="60">
        <f>Table2[[#This Row],[Indirect and Induced Tax Revenues FY20 and After]]+Table2[[#This Row],[Indirect and Induced Tax Revenues Through FY20]]</f>
        <v>8622.3083000000006</v>
      </c>
      <c r="DK430" s="60">
        <v>1192.9205999999999</v>
      </c>
      <c r="DL430" s="60">
        <v>6783.8307000000004</v>
      </c>
      <c r="DM430" s="60">
        <v>5905.5847000000003</v>
      </c>
      <c r="DN430" s="60">
        <f>Table2[[#This Row],[TOTAL Tax Revenues Before Assistance FY20 and After]]+Table2[[#This Row],[TOTAL Tax Revenues Before Assistance Through FY20]]</f>
        <v>12689.415400000002</v>
      </c>
      <c r="DO430" s="60">
        <v>1186.0179000000001</v>
      </c>
      <c r="DP430" s="60">
        <v>6457.8050000000003</v>
      </c>
      <c r="DQ430" s="60">
        <v>5876.0838000000003</v>
      </c>
      <c r="DR430" s="60">
        <f>Table2[[#This Row],[TOTAL Tax Revenues Net of Assistance Recapture and Penalty Through FY20]]+Table2[[#This Row],[TOTAL Tax Revenues Net of Assistance Recapture and Penalty FY20 and After]]</f>
        <v>12333.888800000001</v>
      </c>
      <c r="DS430" s="60">
        <v>0</v>
      </c>
      <c r="DT430" s="60">
        <v>0</v>
      </c>
      <c r="DU430" s="60">
        <v>0</v>
      </c>
      <c r="DV430" s="60">
        <v>0</v>
      </c>
      <c r="DW430" s="74">
        <v>0</v>
      </c>
      <c r="DX430" s="74">
        <v>0</v>
      </c>
      <c r="DY430" s="74">
        <v>0</v>
      </c>
      <c r="DZ430" s="74">
        <v>247</v>
      </c>
      <c r="EA430" s="74">
        <v>0</v>
      </c>
      <c r="EB430" s="74">
        <v>0</v>
      </c>
      <c r="EC430" s="74">
        <v>0</v>
      </c>
      <c r="ED430" s="74">
        <v>247</v>
      </c>
      <c r="EE430" s="74">
        <v>0</v>
      </c>
      <c r="EF430" s="74">
        <v>0</v>
      </c>
      <c r="EG430" s="74">
        <v>0</v>
      </c>
      <c r="EH430" s="74">
        <v>100</v>
      </c>
      <c r="EI430" s="8">
        <f>Table2[[#This Row],[Total Industrial Employees FY20]]+Table2[[#This Row],[Total Restaurant Employees FY20]]+Table2[[#This Row],[Total Retail Employees FY20]]+Table2[[#This Row],[Total Other Employees FY20]]</f>
        <v>247</v>
      </c>
      <c r="EJ430" s="8">
        <f>Table2[[#This Row],[Number of Industrial Employees Earning More than Living Wage FY20]]+Table2[[#This Row],[Number of Restaurant Employees Earning More than Living Wage FY20]]+Table2[[#This Row],[Number of Retail Employees Earning More than Living Wage FY20]]+Table2[[#This Row],[Number of Other Employees Earning More than Living Wage FY20]]</f>
        <v>247</v>
      </c>
      <c r="EK430" s="72">
        <f>Table2[[#This Row],[Total Employees Earning More than Living Wage FY20]]/Table2[[#This Row],[Total Jobs FY20]]</f>
        <v>1</v>
      </c>
    </row>
    <row r="431" spans="1:141" x14ac:dyDescent="0.25">
      <c r="A431" s="9">
        <v>92629</v>
      </c>
      <c r="B431" s="11" t="s">
        <v>219</v>
      </c>
      <c r="C431" s="11" t="s">
        <v>673</v>
      </c>
      <c r="D431" s="11" t="s">
        <v>1046</v>
      </c>
      <c r="E431" s="15">
        <v>3</v>
      </c>
      <c r="F431" s="7">
        <v>630</v>
      </c>
      <c r="G431" s="7">
        <v>9</v>
      </c>
      <c r="H431" s="7">
        <v>17946</v>
      </c>
      <c r="I431" s="7">
        <v>46092</v>
      </c>
      <c r="J431" s="7">
        <v>611110</v>
      </c>
      <c r="K431" s="11" t="s">
        <v>1067</v>
      </c>
      <c r="L431" s="11" t="s">
        <v>1153</v>
      </c>
      <c r="M431" s="11" t="s">
        <v>1154</v>
      </c>
      <c r="N431" s="18">
        <v>6500000</v>
      </c>
      <c r="O431" s="11" t="s">
        <v>1663</v>
      </c>
      <c r="P431" s="8">
        <v>0</v>
      </c>
      <c r="Q431" s="8">
        <v>0</v>
      </c>
      <c r="R431" s="8">
        <v>0</v>
      </c>
      <c r="S431" s="8">
        <v>0</v>
      </c>
      <c r="T431" s="8">
        <v>0</v>
      </c>
      <c r="U431" s="8">
        <v>0</v>
      </c>
      <c r="V431" s="8">
        <v>96</v>
      </c>
      <c r="W431" s="8">
        <v>0</v>
      </c>
      <c r="X431" s="8">
        <v>0</v>
      </c>
      <c r="Y431" s="8">
        <v>59</v>
      </c>
      <c r="Z431" s="8">
        <v>10</v>
      </c>
      <c r="AA431" s="19">
        <v>0</v>
      </c>
      <c r="AB431" s="8">
        <v>0</v>
      </c>
      <c r="AC431" s="8">
        <v>0</v>
      </c>
      <c r="AD431" s="8">
        <v>0</v>
      </c>
      <c r="AE431" s="8">
        <v>0</v>
      </c>
      <c r="AF431" s="8">
        <v>0</v>
      </c>
      <c r="AI431" s="60">
        <v>0</v>
      </c>
      <c r="AJ431" s="60">
        <v>0</v>
      </c>
      <c r="AK431" s="60">
        <v>0</v>
      </c>
      <c r="AL431" s="60">
        <f>Table2[[#This Row],[Company Direct Land Through FY20]]+Table2[[#This Row],[Company Direct Land FY20 and After]]</f>
        <v>0</v>
      </c>
      <c r="AM431" s="60">
        <v>0</v>
      </c>
      <c r="AN431" s="60">
        <v>0</v>
      </c>
      <c r="AO431" s="60">
        <v>0</v>
      </c>
      <c r="AP431" s="60">
        <f>Table2[[#This Row],[Company Direct Building Through FY20]]+Table2[[#This Row],[Company Direct Building FY20 and After]]</f>
        <v>0</v>
      </c>
      <c r="AQ431" s="60">
        <v>0</v>
      </c>
      <c r="AR431" s="60">
        <v>0</v>
      </c>
      <c r="AS431" s="60">
        <v>0</v>
      </c>
      <c r="AT431" s="60">
        <f>Table2[[#This Row],[Mortgage Recording Tax Through FY20]]+Table2[[#This Row],[Mortgage Recording Tax FY20 and After]]</f>
        <v>0</v>
      </c>
      <c r="AU431" s="60">
        <v>0</v>
      </c>
      <c r="AV431" s="60">
        <v>0</v>
      </c>
      <c r="AW431" s="60">
        <v>0</v>
      </c>
      <c r="AX431" s="60">
        <f>Table2[[#This Row],[Pilot Savings Through FY20]]+Table2[[#This Row],[Pilot Savings FY20 and After]]</f>
        <v>0</v>
      </c>
      <c r="AY431" s="60">
        <v>0</v>
      </c>
      <c r="AZ431" s="60">
        <v>0</v>
      </c>
      <c r="BA431" s="60">
        <v>0</v>
      </c>
      <c r="BB431" s="60">
        <f>Table2[[#This Row],[Mortgage Recording Tax Exemption Through FY20]]+Table2[[#This Row],[Indirect and Induced Land FY20]]</f>
        <v>38.475099999999998</v>
      </c>
      <c r="BC431" s="60">
        <v>38.475099999999998</v>
      </c>
      <c r="BD431" s="60">
        <v>341.48880000000003</v>
      </c>
      <c r="BE431" s="60">
        <v>0</v>
      </c>
      <c r="BF431" s="60">
        <f>Table2[[#This Row],[Indirect and Induced Land Through FY20]]+Table2[[#This Row],[Indirect and Induced Land FY20 and After]]</f>
        <v>341.48880000000003</v>
      </c>
      <c r="BG431" s="60">
        <v>136.4117</v>
      </c>
      <c r="BH431" s="60">
        <v>1210.7328</v>
      </c>
      <c r="BI431" s="60">
        <v>0</v>
      </c>
      <c r="BJ431" s="60">
        <f>Table2[[#This Row],[Indirect and Induced Building Through FY20]]+Table2[[#This Row],[Indirect and Induced Building FY20 and After]]</f>
        <v>1210.7328</v>
      </c>
      <c r="BK431" s="60">
        <v>174.88679999999999</v>
      </c>
      <c r="BL431" s="60">
        <v>1552.2216000000001</v>
      </c>
      <c r="BM431" s="60">
        <v>0</v>
      </c>
      <c r="BN431" s="60">
        <f>Table2[[#This Row],[TOTAL Real Property Related Taxes Through FY20]]+Table2[[#This Row],[TOTAL Real Property Related Taxes FY20 and After]]</f>
        <v>1552.2216000000001</v>
      </c>
      <c r="BO431" s="60">
        <v>161.46369999999999</v>
      </c>
      <c r="BP431" s="60">
        <v>1519.7447999999999</v>
      </c>
      <c r="BQ431" s="60">
        <v>0</v>
      </c>
      <c r="BR431" s="60">
        <f>Table2[[#This Row],[Company Direct Through FY20]]+Table2[[#This Row],[Company Direct FY20 and After]]</f>
        <v>1519.7447999999999</v>
      </c>
      <c r="BS431" s="60">
        <v>0</v>
      </c>
      <c r="BT431" s="60">
        <v>0</v>
      </c>
      <c r="BU431" s="60">
        <v>0</v>
      </c>
      <c r="BV431" s="60">
        <f>Table2[[#This Row],[Sales Tax Exemption Through FY20]]+Table2[[#This Row],[Sales Tax Exemption FY20 and After]]</f>
        <v>0</v>
      </c>
      <c r="BW431" s="60">
        <v>0</v>
      </c>
      <c r="BX431" s="60">
        <v>0</v>
      </c>
      <c r="BY431" s="60">
        <v>0</v>
      </c>
      <c r="BZ431" s="60">
        <f>Table2[[#This Row],[Energy Tax Savings Through FY20]]+Table2[[#This Row],[Energy Tax Savings FY20 and After]]</f>
        <v>0</v>
      </c>
      <c r="CA431" s="60">
        <v>0.41599999999999998</v>
      </c>
      <c r="CB431" s="60">
        <v>9.8272999999999993</v>
      </c>
      <c r="CC431" s="60">
        <v>0</v>
      </c>
      <c r="CD431" s="60">
        <f>Table2[[#This Row],[Tax Exempt Bond Savings Through FY20]]+Table2[[#This Row],[Tax Exempt Bond Savings FY20 and After]]</f>
        <v>9.8272999999999993</v>
      </c>
      <c r="CE431" s="60">
        <v>155.9297</v>
      </c>
      <c r="CF431" s="60">
        <v>1795.1161999999999</v>
      </c>
      <c r="CG431" s="60">
        <v>0</v>
      </c>
      <c r="CH431" s="60">
        <f>Table2[[#This Row],[Indirect and Induced Through FY20]]+Table2[[#This Row],[Indirect and Induced FY20 and After]]</f>
        <v>1795.1161999999999</v>
      </c>
      <c r="CI431" s="60">
        <v>316.97739999999999</v>
      </c>
      <c r="CJ431" s="60">
        <v>3305.0337</v>
      </c>
      <c r="CK431" s="60">
        <v>0</v>
      </c>
      <c r="CL431" s="60">
        <f>Table2[[#This Row],[TOTAL Income Consumption Use Taxes Through FY20]]+Table2[[#This Row],[TOTAL Income Consumption Use Taxes FY20 and After]]</f>
        <v>3305.0337</v>
      </c>
      <c r="CM431" s="60">
        <v>0.41599999999999998</v>
      </c>
      <c r="CN431" s="60">
        <v>9.8272999999999993</v>
      </c>
      <c r="CO431" s="60">
        <v>0</v>
      </c>
      <c r="CP431" s="60">
        <f>Table2[[#This Row],[Assistance Provided Through FY20]]+Table2[[#This Row],[Assistance Provided FY20 and After]]</f>
        <v>9.8272999999999993</v>
      </c>
      <c r="CQ431" s="60">
        <v>0</v>
      </c>
      <c r="CR431" s="60">
        <v>0</v>
      </c>
      <c r="CS431" s="60">
        <v>0</v>
      </c>
      <c r="CT431" s="60">
        <f>Table2[[#This Row],[Recapture Cancellation Reduction Amount Through FY20]]+Table2[[#This Row],[Recapture Cancellation Reduction Amount FY20 and After]]</f>
        <v>0</v>
      </c>
      <c r="CU431" s="60">
        <v>0</v>
      </c>
      <c r="CV431" s="60">
        <v>0</v>
      </c>
      <c r="CW431" s="60">
        <v>0</v>
      </c>
      <c r="CX431" s="60">
        <f>Table2[[#This Row],[Penalty Paid Through FY20]]+Table2[[#This Row],[Penalty Paid FY20 and After]]</f>
        <v>0</v>
      </c>
      <c r="CY431" s="60">
        <v>0.41599999999999998</v>
      </c>
      <c r="CZ431" s="60">
        <v>9.8272999999999993</v>
      </c>
      <c r="DA431" s="60">
        <v>0</v>
      </c>
      <c r="DB431" s="60">
        <f>Table2[[#This Row],[TOTAL Assistance Net of Recapture Penalties Through FY20]]+Table2[[#This Row],[TOTAL Assistance Net of Recapture Penalties FY20 and After]]</f>
        <v>9.8272999999999993</v>
      </c>
      <c r="DC431" s="60">
        <v>161.46369999999999</v>
      </c>
      <c r="DD431" s="60">
        <v>1519.7447999999999</v>
      </c>
      <c r="DE431" s="60">
        <v>0</v>
      </c>
      <c r="DF431" s="60">
        <f>Table2[[#This Row],[Company Direct Tax Revenue Before Assistance Through FY20]]+Table2[[#This Row],[Company Direct Tax Revenue Before Assistance FY20 and After]]</f>
        <v>1519.7447999999999</v>
      </c>
      <c r="DG431" s="60">
        <v>330.81650000000002</v>
      </c>
      <c r="DH431" s="60">
        <v>3347.3377999999998</v>
      </c>
      <c r="DI431" s="60">
        <v>0</v>
      </c>
      <c r="DJ431" s="60">
        <f>Table2[[#This Row],[Indirect and Induced Tax Revenues FY20 and After]]+Table2[[#This Row],[Indirect and Induced Tax Revenues Through FY20]]</f>
        <v>3347.3377999999998</v>
      </c>
      <c r="DK431" s="60">
        <v>492.28019999999998</v>
      </c>
      <c r="DL431" s="60">
        <v>4867.0825999999997</v>
      </c>
      <c r="DM431" s="60">
        <v>0</v>
      </c>
      <c r="DN431" s="60">
        <f>Table2[[#This Row],[TOTAL Tax Revenues Before Assistance FY20 and After]]+Table2[[#This Row],[TOTAL Tax Revenues Before Assistance Through FY20]]</f>
        <v>4867.0825999999997</v>
      </c>
      <c r="DO431" s="60">
        <v>491.86419999999998</v>
      </c>
      <c r="DP431" s="60">
        <v>4857.2552999999998</v>
      </c>
      <c r="DQ431" s="60">
        <v>0</v>
      </c>
      <c r="DR431" s="60">
        <f>Table2[[#This Row],[TOTAL Tax Revenues Net of Assistance Recapture and Penalty Through FY20]]+Table2[[#This Row],[TOTAL Tax Revenues Net of Assistance Recapture and Penalty FY20 and After]]</f>
        <v>4857.2552999999998</v>
      </c>
      <c r="DS431" s="60">
        <v>0</v>
      </c>
      <c r="DT431" s="60">
        <v>0</v>
      </c>
      <c r="DU431" s="60">
        <v>0</v>
      </c>
      <c r="DV431" s="60">
        <v>0</v>
      </c>
      <c r="DW431" s="75">
        <v>0</v>
      </c>
      <c r="DX431" s="75">
        <v>0</v>
      </c>
      <c r="DY431" s="75">
        <v>0</v>
      </c>
      <c r="DZ431" s="75">
        <v>0</v>
      </c>
      <c r="EA431" s="75">
        <v>0</v>
      </c>
      <c r="EB431" s="75">
        <v>0</v>
      </c>
      <c r="EC431" s="75">
        <v>0</v>
      </c>
      <c r="ED431" s="75">
        <v>0</v>
      </c>
      <c r="EE431" s="75">
        <v>0</v>
      </c>
      <c r="EF431" s="75">
        <v>0</v>
      </c>
      <c r="EG431" s="75">
        <v>0</v>
      </c>
      <c r="EH431" s="75">
        <v>0</v>
      </c>
      <c r="EI431" s="76">
        <v>0</v>
      </c>
      <c r="EJ431" s="76">
        <v>0</v>
      </c>
      <c r="EK431" s="77">
        <v>0</v>
      </c>
    </row>
    <row r="432" spans="1:141" x14ac:dyDescent="0.25">
      <c r="A432" s="9">
        <v>94210</v>
      </c>
      <c r="B432" s="11" t="s">
        <v>595</v>
      </c>
      <c r="C432" s="11" t="s">
        <v>1038</v>
      </c>
      <c r="D432" s="11" t="s">
        <v>1046</v>
      </c>
      <c r="E432" s="15">
        <v>3</v>
      </c>
      <c r="F432" s="7">
        <v>630</v>
      </c>
      <c r="G432" s="7">
        <v>12</v>
      </c>
      <c r="H432" s="7">
        <v>18100</v>
      </c>
      <c r="I432" s="7">
        <v>24700</v>
      </c>
      <c r="J432" s="7">
        <v>611110</v>
      </c>
      <c r="K432" s="11" t="s">
        <v>1097</v>
      </c>
      <c r="L432" s="11" t="s">
        <v>1650</v>
      </c>
      <c r="M432" s="11" t="s">
        <v>1651</v>
      </c>
      <c r="N432" s="18">
        <v>21000000</v>
      </c>
      <c r="O432" s="11" t="s">
        <v>1663</v>
      </c>
      <c r="P432" s="8">
        <v>21</v>
      </c>
      <c r="Q432" s="8">
        <v>18</v>
      </c>
      <c r="R432" s="8">
        <v>76</v>
      </c>
      <c r="S432" s="8">
        <v>0</v>
      </c>
      <c r="T432" s="8">
        <v>0</v>
      </c>
      <c r="U432" s="8">
        <v>115</v>
      </c>
      <c r="V432" s="8">
        <v>95</v>
      </c>
      <c r="W432" s="8">
        <v>17</v>
      </c>
      <c r="X432" s="8">
        <v>0</v>
      </c>
      <c r="Y432" s="8">
        <v>106</v>
      </c>
      <c r="Z432" s="8">
        <v>0</v>
      </c>
      <c r="AA432" s="19">
        <v>0</v>
      </c>
      <c r="AB432" s="8">
        <v>0</v>
      </c>
      <c r="AC432" s="8">
        <v>0</v>
      </c>
      <c r="AD432" s="8">
        <v>0</v>
      </c>
      <c r="AE432" s="8">
        <v>0</v>
      </c>
      <c r="AF432" s="8">
        <v>83.478260869565219</v>
      </c>
      <c r="AG432" s="8" t="s">
        <v>1686</v>
      </c>
      <c r="AH432" s="8" t="s">
        <v>1687</v>
      </c>
      <c r="AI432" s="60">
        <v>0</v>
      </c>
      <c r="AJ432" s="60">
        <v>0</v>
      </c>
      <c r="AK432" s="60">
        <v>0</v>
      </c>
      <c r="AL432" s="60">
        <f>Table2[[#This Row],[Company Direct Land Through FY20]]+Table2[[#This Row],[Company Direct Land FY20 and After]]</f>
        <v>0</v>
      </c>
      <c r="AM432" s="60">
        <v>0</v>
      </c>
      <c r="AN432" s="60">
        <v>0</v>
      </c>
      <c r="AO432" s="60">
        <v>0</v>
      </c>
      <c r="AP432" s="60">
        <f>Table2[[#This Row],[Company Direct Building Through FY20]]+Table2[[#This Row],[Company Direct Building FY20 and After]]</f>
        <v>0</v>
      </c>
      <c r="AQ432" s="60">
        <v>0</v>
      </c>
      <c r="AR432" s="60">
        <v>0</v>
      </c>
      <c r="AS432" s="60">
        <v>0</v>
      </c>
      <c r="AT432" s="60">
        <f>Table2[[#This Row],[Mortgage Recording Tax Through FY20]]+Table2[[#This Row],[Mortgage Recording Tax FY20 and After]]</f>
        <v>0</v>
      </c>
      <c r="AU432" s="60">
        <v>0</v>
      </c>
      <c r="AV432" s="60">
        <v>0</v>
      </c>
      <c r="AW432" s="60">
        <v>0</v>
      </c>
      <c r="AX432" s="60">
        <f>Table2[[#This Row],[Pilot Savings Through FY20]]+Table2[[#This Row],[Pilot Savings FY20 and After]]</f>
        <v>0</v>
      </c>
      <c r="AY432" s="60">
        <v>0</v>
      </c>
      <c r="AZ432" s="60">
        <v>0</v>
      </c>
      <c r="BA432" s="60">
        <v>0</v>
      </c>
      <c r="BB432" s="60">
        <f>Table2[[#This Row],[Mortgage Recording Tax Exemption Through FY20]]+Table2[[#This Row],[Indirect and Induced Land FY20]]</f>
        <v>51.9482</v>
      </c>
      <c r="BC432" s="60">
        <v>51.9482</v>
      </c>
      <c r="BD432" s="60">
        <v>51.9482</v>
      </c>
      <c r="BE432" s="60">
        <v>842.90129999999999</v>
      </c>
      <c r="BF432" s="60">
        <f>Table2[[#This Row],[Indirect and Induced Land Through FY20]]+Table2[[#This Row],[Indirect and Induced Land FY20 and After]]</f>
        <v>894.84950000000003</v>
      </c>
      <c r="BG432" s="60">
        <v>184.18</v>
      </c>
      <c r="BH432" s="60">
        <v>184.18</v>
      </c>
      <c r="BI432" s="60">
        <v>2988.4681</v>
      </c>
      <c r="BJ432" s="60">
        <f>Table2[[#This Row],[Indirect and Induced Building Through FY20]]+Table2[[#This Row],[Indirect and Induced Building FY20 and After]]</f>
        <v>3172.6480999999999</v>
      </c>
      <c r="BK432" s="60">
        <v>236.12819999999999</v>
      </c>
      <c r="BL432" s="60">
        <v>236.12819999999999</v>
      </c>
      <c r="BM432" s="60">
        <v>3831.3694</v>
      </c>
      <c r="BN432" s="60">
        <f>Table2[[#This Row],[TOTAL Real Property Related Taxes Through FY20]]+Table2[[#This Row],[TOTAL Real Property Related Taxes FY20 and After]]</f>
        <v>4067.4976000000001</v>
      </c>
      <c r="BO432" s="60">
        <v>218.00290000000001</v>
      </c>
      <c r="BP432" s="60">
        <v>218.00290000000001</v>
      </c>
      <c r="BQ432" s="60">
        <v>3275.3325</v>
      </c>
      <c r="BR432" s="60">
        <f>Table2[[#This Row],[Company Direct Through FY20]]+Table2[[#This Row],[Company Direct FY20 and After]]</f>
        <v>3493.3353999999999</v>
      </c>
      <c r="BS432" s="60">
        <v>0</v>
      </c>
      <c r="BT432" s="60">
        <v>0</v>
      </c>
      <c r="BU432" s="60">
        <v>0</v>
      </c>
      <c r="BV432" s="60">
        <f>Table2[[#This Row],[Sales Tax Exemption Through FY20]]+Table2[[#This Row],[Sales Tax Exemption FY20 and After]]</f>
        <v>0</v>
      </c>
      <c r="BW432" s="60">
        <v>0</v>
      </c>
      <c r="BX432" s="60">
        <v>0</v>
      </c>
      <c r="BY432" s="60">
        <v>0</v>
      </c>
      <c r="BZ432" s="60">
        <f>Table2[[#This Row],[Energy Tax Savings Through FY20]]+Table2[[#This Row],[Energy Tax Savings FY20 and After]]</f>
        <v>0</v>
      </c>
      <c r="CA432" s="60">
        <v>4.1904000000000003</v>
      </c>
      <c r="CB432" s="60">
        <v>4.1904000000000003</v>
      </c>
      <c r="CC432" s="60">
        <v>56.169499999999999</v>
      </c>
      <c r="CD432" s="60">
        <f>Table2[[#This Row],[Tax Exempt Bond Savings Through FY20]]+Table2[[#This Row],[Tax Exempt Bond Savings FY20 and After]]</f>
        <v>60.359899999999996</v>
      </c>
      <c r="CE432" s="60">
        <v>210.53280000000001</v>
      </c>
      <c r="CF432" s="60">
        <v>210.53280000000001</v>
      </c>
      <c r="CG432" s="60">
        <v>4315.6588000000002</v>
      </c>
      <c r="CH432" s="60">
        <f>Table2[[#This Row],[Indirect and Induced Through FY20]]+Table2[[#This Row],[Indirect and Induced FY20 and After]]</f>
        <v>4526.1916000000001</v>
      </c>
      <c r="CI432" s="60">
        <v>424.34530000000001</v>
      </c>
      <c r="CJ432" s="60">
        <v>424.34530000000001</v>
      </c>
      <c r="CK432" s="60">
        <v>7534.8217999999997</v>
      </c>
      <c r="CL432" s="60">
        <f>Table2[[#This Row],[TOTAL Income Consumption Use Taxes Through FY20]]+Table2[[#This Row],[TOTAL Income Consumption Use Taxes FY20 and After]]</f>
        <v>7959.1670999999997</v>
      </c>
      <c r="CM432" s="60">
        <v>4.1904000000000003</v>
      </c>
      <c r="CN432" s="60">
        <v>4.1904000000000003</v>
      </c>
      <c r="CO432" s="60">
        <v>56.169499999999999</v>
      </c>
      <c r="CP432" s="60">
        <f>Table2[[#This Row],[Assistance Provided Through FY20]]+Table2[[#This Row],[Assistance Provided FY20 and After]]</f>
        <v>60.359899999999996</v>
      </c>
      <c r="CQ432" s="60">
        <v>0</v>
      </c>
      <c r="CR432" s="60">
        <v>0</v>
      </c>
      <c r="CS432" s="60">
        <v>0</v>
      </c>
      <c r="CT432" s="60">
        <f>Table2[[#This Row],[Recapture Cancellation Reduction Amount Through FY20]]+Table2[[#This Row],[Recapture Cancellation Reduction Amount FY20 and After]]</f>
        <v>0</v>
      </c>
      <c r="CU432" s="60">
        <v>0</v>
      </c>
      <c r="CV432" s="60">
        <v>0</v>
      </c>
      <c r="CW432" s="60">
        <v>0</v>
      </c>
      <c r="CX432" s="60">
        <f>Table2[[#This Row],[Penalty Paid Through FY20]]+Table2[[#This Row],[Penalty Paid FY20 and After]]</f>
        <v>0</v>
      </c>
      <c r="CY432" s="60">
        <v>4.1904000000000003</v>
      </c>
      <c r="CZ432" s="60">
        <v>4.1904000000000003</v>
      </c>
      <c r="DA432" s="60">
        <v>56.169499999999999</v>
      </c>
      <c r="DB432" s="60">
        <f>Table2[[#This Row],[TOTAL Assistance Net of Recapture Penalties Through FY20]]+Table2[[#This Row],[TOTAL Assistance Net of Recapture Penalties FY20 and After]]</f>
        <v>60.359899999999996</v>
      </c>
      <c r="DC432" s="60">
        <v>218.00290000000001</v>
      </c>
      <c r="DD432" s="60">
        <v>218.00290000000001</v>
      </c>
      <c r="DE432" s="60">
        <v>3275.3325</v>
      </c>
      <c r="DF432" s="60">
        <f>Table2[[#This Row],[Company Direct Tax Revenue Before Assistance Through FY20]]+Table2[[#This Row],[Company Direct Tax Revenue Before Assistance FY20 and After]]</f>
        <v>3493.3353999999999</v>
      </c>
      <c r="DG432" s="60">
        <v>446.661</v>
      </c>
      <c r="DH432" s="60">
        <v>446.661</v>
      </c>
      <c r="DI432" s="60">
        <v>8147.0281999999997</v>
      </c>
      <c r="DJ432" s="60">
        <f>Table2[[#This Row],[Indirect and Induced Tax Revenues FY20 and After]]+Table2[[#This Row],[Indirect and Induced Tax Revenues Through FY20]]</f>
        <v>8593.6891999999989</v>
      </c>
      <c r="DK432" s="60">
        <v>664.66390000000001</v>
      </c>
      <c r="DL432" s="60">
        <v>664.66390000000001</v>
      </c>
      <c r="DM432" s="60">
        <v>11422.360699999999</v>
      </c>
      <c r="DN432" s="60">
        <f>Table2[[#This Row],[TOTAL Tax Revenues Before Assistance FY20 and After]]+Table2[[#This Row],[TOTAL Tax Revenues Before Assistance Through FY20]]</f>
        <v>12087.024599999999</v>
      </c>
      <c r="DO432" s="60">
        <v>660.47349999999994</v>
      </c>
      <c r="DP432" s="60">
        <v>660.47349999999994</v>
      </c>
      <c r="DQ432" s="60">
        <v>11366.191199999999</v>
      </c>
      <c r="DR432" s="60">
        <f>Table2[[#This Row],[TOTAL Tax Revenues Net of Assistance Recapture and Penalty Through FY20]]+Table2[[#This Row],[TOTAL Tax Revenues Net of Assistance Recapture and Penalty FY20 and After]]</f>
        <v>12026.664699999999</v>
      </c>
      <c r="DS432" s="60">
        <v>21000</v>
      </c>
      <c r="DT432" s="60">
        <v>0</v>
      </c>
      <c r="DU432" s="60">
        <v>0</v>
      </c>
      <c r="DV432" s="60">
        <v>0</v>
      </c>
      <c r="DW432" s="74">
        <v>0</v>
      </c>
      <c r="DX432" s="74">
        <v>0</v>
      </c>
      <c r="DY432" s="74">
        <v>0</v>
      </c>
      <c r="DZ432" s="74">
        <v>132</v>
      </c>
      <c r="EA432" s="74">
        <v>0</v>
      </c>
      <c r="EB432" s="74">
        <v>0</v>
      </c>
      <c r="EC432" s="74">
        <v>0</v>
      </c>
      <c r="ED432" s="74">
        <v>132</v>
      </c>
      <c r="EE432" s="74">
        <v>0</v>
      </c>
      <c r="EF432" s="74">
        <v>0</v>
      </c>
      <c r="EG432" s="74">
        <v>0</v>
      </c>
      <c r="EH432" s="74">
        <v>100</v>
      </c>
      <c r="EI432" s="8">
        <f>Table2[[#This Row],[Total Industrial Employees FY20]]+Table2[[#This Row],[Total Restaurant Employees FY20]]+Table2[[#This Row],[Total Retail Employees FY20]]+Table2[[#This Row],[Total Other Employees FY20]]</f>
        <v>132</v>
      </c>
      <c r="EJ432" s="8">
        <f>Table2[[#This Row],[Number of Industrial Employees Earning More than Living Wage FY20]]+Table2[[#This Row],[Number of Restaurant Employees Earning More than Living Wage FY20]]+Table2[[#This Row],[Number of Retail Employees Earning More than Living Wage FY20]]+Table2[[#This Row],[Number of Other Employees Earning More than Living Wage FY20]]</f>
        <v>132</v>
      </c>
      <c r="EK432" s="72">
        <f>Table2[[#This Row],[Total Employees Earning More than Living Wage FY20]]/Table2[[#This Row],[Total Jobs FY20]]</f>
        <v>1</v>
      </c>
    </row>
    <row r="433" spans="1:141" x14ac:dyDescent="0.25">
      <c r="A433" s="9">
        <v>94141</v>
      </c>
      <c r="B433" s="11" t="s">
        <v>519</v>
      </c>
      <c r="C433" s="11" t="s">
        <v>968</v>
      </c>
      <c r="D433" s="11" t="s">
        <v>1043</v>
      </c>
      <c r="E433" s="15">
        <v>18</v>
      </c>
      <c r="F433" s="7">
        <v>3673</v>
      </c>
      <c r="G433" s="7">
        <v>2</v>
      </c>
      <c r="H433" s="7">
        <v>120002</v>
      </c>
      <c r="I433" s="7">
        <v>83680</v>
      </c>
      <c r="J433" s="7">
        <v>445110</v>
      </c>
      <c r="K433" s="11" t="s">
        <v>1309</v>
      </c>
      <c r="L433" s="11" t="s">
        <v>1549</v>
      </c>
      <c r="M433" s="11" t="s">
        <v>1400</v>
      </c>
      <c r="N433" s="18">
        <v>14000000</v>
      </c>
      <c r="O433" s="11" t="s">
        <v>1662</v>
      </c>
      <c r="P433" s="8">
        <v>189</v>
      </c>
      <c r="Q433" s="8">
        <v>0</v>
      </c>
      <c r="R433" s="8">
        <v>46</v>
      </c>
      <c r="S433" s="8">
        <v>0</v>
      </c>
      <c r="T433" s="8">
        <v>0</v>
      </c>
      <c r="U433" s="8">
        <v>235</v>
      </c>
      <c r="V433" s="8">
        <v>140</v>
      </c>
      <c r="W433" s="8">
        <v>0</v>
      </c>
      <c r="X433" s="8">
        <v>0</v>
      </c>
      <c r="Y433" s="8">
        <v>0</v>
      </c>
      <c r="Z433" s="8">
        <v>156</v>
      </c>
      <c r="AA433" s="19">
        <v>0</v>
      </c>
      <c r="AB433" s="8">
        <v>0</v>
      </c>
      <c r="AC433" s="8">
        <v>0</v>
      </c>
      <c r="AD433" s="8">
        <v>0</v>
      </c>
      <c r="AE433" s="8">
        <v>0</v>
      </c>
      <c r="AF433" s="8">
        <v>93.191489361702125</v>
      </c>
      <c r="AG433" s="8" t="s">
        <v>1686</v>
      </c>
      <c r="AH433" s="8" t="s">
        <v>1687</v>
      </c>
      <c r="AI433" s="60">
        <v>223.6951</v>
      </c>
      <c r="AJ433" s="60">
        <v>437.11669999999998</v>
      </c>
      <c r="AK433" s="60">
        <v>3377.6426000000001</v>
      </c>
      <c r="AL433" s="60">
        <f>Table2[[#This Row],[Company Direct Land Through FY20]]+Table2[[#This Row],[Company Direct Land FY20 and After]]</f>
        <v>3814.7593000000002</v>
      </c>
      <c r="AM433" s="60">
        <v>415.43389999999999</v>
      </c>
      <c r="AN433" s="60">
        <v>867.77</v>
      </c>
      <c r="AO433" s="60">
        <v>6272.7678999999998</v>
      </c>
      <c r="AP433" s="60">
        <f>Table2[[#This Row],[Company Direct Building Through FY20]]+Table2[[#This Row],[Company Direct Building FY20 and After]]</f>
        <v>7140.5378999999994</v>
      </c>
      <c r="AQ433" s="60">
        <v>0</v>
      </c>
      <c r="AR433" s="60">
        <v>0</v>
      </c>
      <c r="AS433" s="60">
        <v>0</v>
      </c>
      <c r="AT433" s="60">
        <f>Table2[[#This Row],[Mortgage Recording Tax Through FY20]]+Table2[[#This Row],[Mortgage Recording Tax FY20 and After]]</f>
        <v>0</v>
      </c>
      <c r="AU433" s="60">
        <v>116.5421</v>
      </c>
      <c r="AV433" s="60">
        <v>181.47399999999999</v>
      </c>
      <c r="AW433" s="60">
        <v>1759.7049</v>
      </c>
      <c r="AX433" s="60">
        <f>Table2[[#This Row],[Pilot Savings Through FY20]]+Table2[[#This Row],[Pilot Savings FY20 and After]]</f>
        <v>1941.1788999999999</v>
      </c>
      <c r="AY433" s="60">
        <v>0</v>
      </c>
      <c r="AZ433" s="60">
        <v>0</v>
      </c>
      <c r="BA433" s="60">
        <v>0</v>
      </c>
      <c r="BB433" s="60">
        <f>Table2[[#This Row],[Mortgage Recording Tax Exemption Through FY20]]+Table2[[#This Row],[Indirect and Induced Land FY20]]</f>
        <v>43.160699999999999</v>
      </c>
      <c r="BC433" s="60">
        <v>43.160699999999999</v>
      </c>
      <c r="BD433" s="60">
        <v>132.53829999999999</v>
      </c>
      <c r="BE433" s="60">
        <v>651.69629999999995</v>
      </c>
      <c r="BF433" s="60">
        <f>Table2[[#This Row],[Indirect and Induced Land Through FY20]]+Table2[[#This Row],[Indirect and Induced Land FY20 and After]]</f>
        <v>784.2346</v>
      </c>
      <c r="BG433" s="60">
        <v>153.0241</v>
      </c>
      <c r="BH433" s="60">
        <v>469.9085</v>
      </c>
      <c r="BI433" s="60">
        <v>2310.5589</v>
      </c>
      <c r="BJ433" s="60">
        <f>Table2[[#This Row],[Indirect and Induced Building Through FY20]]+Table2[[#This Row],[Indirect and Induced Building FY20 and After]]</f>
        <v>2780.4674</v>
      </c>
      <c r="BK433" s="60">
        <v>718.77170000000001</v>
      </c>
      <c r="BL433" s="60">
        <v>1725.8595</v>
      </c>
      <c r="BM433" s="60">
        <v>10852.960800000001</v>
      </c>
      <c r="BN433" s="60">
        <f>Table2[[#This Row],[TOTAL Real Property Related Taxes Through FY20]]+Table2[[#This Row],[TOTAL Real Property Related Taxes FY20 and After]]</f>
        <v>12578.820300000001</v>
      </c>
      <c r="BO433" s="60">
        <v>328.41219999999998</v>
      </c>
      <c r="BP433" s="60">
        <v>1048.6612</v>
      </c>
      <c r="BQ433" s="60">
        <v>4958.7988999999998</v>
      </c>
      <c r="BR433" s="60">
        <f>Table2[[#This Row],[Company Direct Through FY20]]+Table2[[#This Row],[Company Direct FY20 and After]]</f>
        <v>6007.4601000000002</v>
      </c>
      <c r="BS433" s="60">
        <v>0</v>
      </c>
      <c r="BT433" s="60">
        <v>403.04820000000001</v>
      </c>
      <c r="BU433" s="60">
        <v>0</v>
      </c>
      <c r="BV433" s="60">
        <f>Table2[[#This Row],[Sales Tax Exemption Through FY20]]+Table2[[#This Row],[Sales Tax Exemption FY20 and After]]</f>
        <v>403.04820000000001</v>
      </c>
      <c r="BW433" s="60">
        <v>0</v>
      </c>
      <c r="BX433" s="60">
        <v>0</v>
      </c>
      <c r="BY433" s="60">
        <v>0</v>
      </c>
      <c r="BZ433" s="60">
        <f>Table2[[#This Row],[Energy Tax Savings Through FY20]]+Table2[[#This Row],[Energy Tax Savings FY20 and After]]</f>
        <v>0</v>
      </c>
      <c r="CA433" s="60">
        <v>0</v>
      </c>
      <c r="CB433" s="60">
        <v>0</v>
      </c>
      <c r="CC433" s="60">
        <v>0</v>
      </c>
      <c r="CD433" s="60">
        <f>Table2[[#This Row],[Tax Exempt Bond Savings Through FY20]]+Table2[[#This Row],[Tax Exempt Bond Savings FY20 and After]]</f>
        <v>0</v>
      </c>
      <c r="CE433" s="60">
        <v>195.37039999999999</v>
      </c>
      <c r="CF433" s="60">
        <v>627.81579999999997</v>
      </c>
      <c r="CG433" s="60">
        <v>2949.9596999999999</v>
      </c>
      <c r="CH433" s="60">
        <f>Table2[[#This Row],[Indirect and Induced Through FY20]]+Table2[[#This Row],[Indirect and Induced FY20 and After]]</f>
        <v>3577.7754999999997</v>
      </c>
      <c r="CI433" s="60">
        <v>523.7826</v>
      </c>
      <c r="CJ433" s="60">
        <v>1273.4287999999999</v>
      </c>
      <c r="CK433" s="60">
        <v>7908.7586000000001</v>
      </c>
      <c r="CL433" s="60">
        <f>Table2[[#This Row],[TOTAL Income Consumption Use Taxes Through FY20]]+Table2[[#This Row],[TOTAL Income Consumption Use Taxes FY20 and After]]</f>
        <v>9182.1874000000007</v>
      </c>
      <c r="CM433" s="60">
        <v>116.5421</v>
      </c>
      <c r="CN433" s="60">
        <v>584.5222</v>
      </c>
      <c r="CO433" s="60">
        <v>1759.7049</v>
      </c>
      <c r="CP433" s="60">
        <f>Table2[[#This Row],[Assistance Provided Through FY20]]+Table2[[#This Row],[Assistance Provided FY20 and After]]</f>
        <v>2344.2271000000001</v>
      </c>
      <c r="CQ433" s="60">
        <v>0</v>
      </c>
      <c r="CR433" s="60">
        <v>0</v>
      </c>
      <c r="CS433" s="60">
        <v>0</v>
      </c>
      <c r="CT433" s="60">
        <f>Table2[[#This Row],[Recapture Cancellation Reduction Amount Through FY20]]+Table2[[#This Row],[Recapture Cancellation Reduction Amount FY20 and After]]</f>
        <v>0</v>
      </c>
      <c r="CU433" s="60">
        <v>0</v>
      </c>
      <c r="CV433" s="60">
        <v>0</v>
      </c>
      <c r="CW433" s="60">
        <v>0</v>
      </c>
      <c r="CX433" s="60">
        <f>Table2[[#This Row],[Penalty Paid Through FY20]]+Table2[[#This Row],[Penalty Paid FY20 and After]]</f>
        <v>0</v>
      </c>
      <c r="CY433" s="60">
        <v>116.5421</v>
      </c>
      <c r="CZ433" s="60">
        <v>584.5222</v>
      </c>
      <c r="DA433" s="60">
        <v>1759.7049</v>
      </c>
      <c r="DB433" s="60">
        <f>Table2[[#This Row],[TOTAL Assistance Net of Recapture Penalties Through FY20]]+Table2[[#This Row],[TOTAL Assistance Net of Recapture Penalties FY20 and After]]</f>
        <v>2344.2271000000001</v>
      </c>
      <c r="DC433" s="60">
        <v>967.5412</v>
      </c>
      <c r="DD433" s="60">
        <v>2353.5479</v>
      </c>
      <c r="DE433" s="60">
        <v>14609.2094</v>
      </c>
      <c r="DF433" s="60">
        <f>Table2[[#This Row],[Company Direct Tax Revenue Before Assistance Through FY20]]+Table2[[#This Row],[Company Direct Tax Revenue Before Assistance FY20 and After]]</f>
        <v>16962.757300000001</v>
      </c>
      <c r="DG433" s="60">
        <v>391.55520000000001</v>
      </c>
      <c r="DH433" s="60">
        <v>1230.2626</v>
      </c>
      <c r="DI433" s="60">
        <v>5912.2148999999999</v>
      </c>
      <c r="DJ433" s="60">
        <f>Table2[[#This Row],[Indirect and Induced Tax Revenues FY20 and After]]+Table2[[#This Row],[Indirect and Induced Tax Revenues Through FY20]]</f>
        <v>7142.4775</v>
      </c>
      <c r="DK433" s="60">
        <v>1359.0963999999999</v>
      </c>
      <c r="DL433" s="60">
        <v>3583.8105</v>
      </c>
      <c r="DM433" s="60">
        <v>20521.424299999999</v>
      </c>
      <c r="DN433" s="60">
        <f>Table2[[#This Row],[TOTAL Tax Revenues Before Assistance FY20 and After]]+Table2[[#This Row],[TOTAL Tax Revenues Before Assistance Through FY20]]</f>
        <v>24105.234799999998</v>
      </c>
      <c r="DO433" s="60">
        <v>1242.5543</v>
      </c>
      <c r="DP433" s="60">
        <v>2999.2883000000002</v>
      </c>
      <c r="DQ433" s="60">
        <v>18761.719400000002</v>
      </c>
      <c r="DR433" s="60">
        <f>Table2[[#This Row],[TOTAL Tax Revenues Net of Assistance Recapture and Penalty Through FY20]]+Table2[[#This Row],[TOTAL Tax Revenues Net of Assistance Recapture and Penalty FY20 and After]]</f>
        <v>21761.007700000002</v>
      </c>
      <c r="DS433" s="60">
        <v>0</v>
      </c>
      <c r="DT433" s="60">
        <v>0</v>
      </c>
      <c r="DU433" s="60">
        <v>0</v>
      </c>
      <c r="DV433" s="60">
        <v>0</v>
      </c>
      <c r="DW433" s="74">
        <v>0</v>
      </c>
      <c r="DX433" s="74">
        <v>0</v>
      </c>
      <c r="DY433" s="74">
        <v>0</v>
      </c>
      <c r="DZ433" s="74">
        <v>0</v>
      </c>
      <c r="EA433" s="74">
        <v>0</v>
      </c>
      <c r="EB433" s="74">
        <v>0</v>
      </c>
      <c r="EC433" s="74">
        <v>0</v>
      </c>
      <c r="ED433" s="74">
        <v>0</v>
      </c>
      <c r="EE433" s="74">
        <v>0</v>
      </c>
      <c r="EF433" s="74">
        <v>0</v>
      </c>
      <c r="EG433" s="74">
        <v>0</v>
      </c>
      <c r="EH433" s="74">
        <v>0</v>
      </c>
      <c r="EI433" s="8">
        <f>Table2[[#This Row],[Total Industrial Employees FY20]]+Table2[[#This Row],[Total Restaurant Employees FY20]]+Table2[[#This Row],[Total Retail Employees FY20]]+Table2[[#This Row],[Total Other Employees FY20]]</f>
        <v>0</v>
      </c>
      <c r="EJ433" s="8">
        <f>Table2[[#This Row],[Number of Industrial Employees Earning More than Living Wage FY20]]+Table2[[#This Row],[Number of Restaurant Employees Earning More than Living Wage FY20]]+Table2[[#This Row],[Number of Retail Employees Earning More than Living Wage FY20]]+Table2[[#This Row],[Number of Other Employees Earning More than Living Wage FY20]]</f>
        <v>0</v>
      </c>
      <c r="EK433" s="72">
        <v>0</v>
      </c>
    </row>
    <row r="434" spans="1:141" x14ac:dyDescent="0.25">
      <c r="A434" s="9">
        <v>94101</v>
      </c>
      <c r="B434" s="11" t="s">
        <v>506</v>
      </c>
      <c r="C434" s="11" t="s">
        <v>955</v>
      </c>
      <c r="D434" s="11" t="s">
        <v>1046</v>
      </c>
      <c r="E434" s="15">
        <v>8</v>
      </c>
      <c r="F434" s="7">
        <v>1680</v>
      </c>
      <c r="G434" s="7">
        <v>50</v>
      </c>
      <c r="H434" s="7">
        <v>3366</v>
      </c>
      <c r="I434" s="7">
        <v>9996</v>
      </c>
      <c r="J434" s="7">
        <v>624190</v>
      </c>
      <c r="K434" s="11" t="s">
        <v>1097</v>
      </c>
      <c r="L434" s="11" t="s">
        <v>1531</v>
      </c>
      <c r="M434" s="11" t="s">
        <v>1499</v>
      </c>
      <c r="N434" s="18">
        <v>5515000</v>
      </c>
      <c r="O434" s="11" t="s">
        <v>1671</v>
      </c>
      <c r="P434" s="8">
        <v>5</v>
      </c>
      <c r="Q434" s="8">
        <v>0</v>
      </c>
      <c r="R434" s="8">
        <v>16</v>
      </c>
      <c r="S434" s="8">
        <v>0</v>
      </c>
      <c r="T434" s="8">
        <v>0</v>
      </c>
      <c r="U434" s="8">
        <v>21</v>
      </c>
      <c r="V434" s="8">
        <v>18</v>
      </c>
      <c r="W434" s="8">
        <v>0</v>
      </c>
      <c r="X434" s="8">
        <v>0</v>
      </c>
      <c r="Y434" s="8">
        <v>25</v>
      </c>
      <c r="Z434" s="8">
        <v>0</v>
      </c>
      <c r="AA434" s="19">
        <v>0</v>
      </c>
      <c r="AB434" s="8">
        <v>0</v>
      </c>
      <c r="AC434" s="8">
        <v>0</v>
      </c>
      <c r="AD434" s="8">
        <v>0</v>
      </c>
      <c r="AE434" s="8">
        <v>0</v>
      </c>
      <c r="AF434" s="8">
        <v>76.19047619047619</v>
      </c>
      <c r="AG434" s="8" t="s">
        <v>1686</v>
      </c>
      <c r="AH434" s="8" t="s">
        <v>1687</v>
      </c>
      <c r="AI434" s="60">
        <v>0</v>
      </c>
      <c r="AJ434" s="60">
        <v>0</v>
      </c>
      <c r="AK434" s="60">
        <v>0</v>
      </c>
      <c r="AL434" s="60">
        <f>Table2[[#This Row],[Company Direct Land Through FY20]]+Table2[[#This Row],[Company Direct Land FY20 and After]]</f>
        <v>0</v>
      </c>
      <c r="AM434" s="60">
        <v>0</v>
      </c>
      <c r="AN434" s="60">
        <v>0</v>
      </c>
      <c r="AO434" s="60">
        <v>0</v>
      </c>
      <c r="AP434" s="60">
        <f>Table2[[#This Row],[Company Direct Building Through FY20]]+Table2[[#This Row],[Company Direct Building FY20 and After]]</f>
        <v>0</v>
      </c>
      <c r="AQ434" s="60">
        <v>0</v>
      </c>
      <c r="AR434" s="60">
        <v>90.335700000000003</v>
      </c>
      <c r="AS434" s="60">
        <v>0</v>
      </c>
      <c r="AT434" s="60">
        <f>Table2[[#This Row],[Mortgage Recording Tax Through FY20]]+Table2[[#This Row],[Mortgage Recording Tax FY20 and After]]</f>
        <v>90.335700000000003</v>
      </c>
      <c r="AU434" s="60">
        <v>0</v>
      </c>
      <c r="AV434" s="60">
        <v>0</v>
      </c>
      <c r="AW434" s="60">
        <v>0</v>
      </c>
      <c r="AX434" s="60">
        <f>Table2[[#This Row],[Pilot Savings Through FY20]]+Table2[[#This Row],[Pilot Savings FY20 and After]]</f>
        <v>0</v>
      </c>
      <c r="AY434" s="60">
        <v>0</v>
      </c>
      <c r="AZ434" s="60">
        <v>90.335700000000003</v>
      </c>
      <c r="BA434" s="60">
        <v>0</v>
      </c>
      <c r="BB434" s="60">
        <f>Table2[[#This Row],[Mortgage Recording Tax Exemption Through FY20]]+Table2[[#This Row],[Indirect and Induced Land FY20]]</f>
        <v>96.07650000000001</v>
      </c>
      <c r="BC434" s="60">
        <v>5.7408000000000001</v>
      </c>
      <c r="BD434" s="60">
        <v>27.561699999999998</v>
      </c>
      <c r="BE434" s="60">
        <v>83.800399999999996</v>
      </c>
      <c r="BF434" s="60">
        <f>Table2[[#This Row],[Indirect and Induced Land Through FY20]]+Table2[[#This Row],[Indirect and Induced Land FY20 and After]]</f>
        <v>111.3621</v>
      </c>
      <c r="BG434" s="60">
        <v>20.3537</v>
      </c>
      <c r="BH434" s="60">
        <v>97.718500000000006</v>
      </c>
      <c r="BI434" s="60">
        <v>297.11380000000003</v>
      </c>
      <c r="BJ434" s="60">
        <f>Table2[[#This Row],[Indirect and Induced Building Through FY20]]+Table2[[#This Row],[Indirect and Induced Building FY20 and After]]</f>
        <v>394.83230000000003</v>
      </c>
      <c r="BK434" s="60">
        <v>26.0945</v>
      </c>
      <c r="BL434" s="60">
        <v>125.28019999999999</v>
      </c>
      <c r="BM434" s="60">
        <v>380.91419999999999</v>
      </c>
      <c r="BN434" s="60">
        <f>Table2[[#This Row],[TOTAL Real Property Related Taxes Through FY20]]+Table2[[#This Row],[TOTAL Real Property Related Taxes FY20 and After]]</f>
        <v>506.19439999999997</v>
      </c>
      <c r="BO434" s="60">
        <v>22.363099999999999</v>
      </c>
      <c r="BP434" s="60">
        <v>111.7807</v>
      </c>
      <c r="BQ434" s="60">
        <v>326.44630000000001</v>
      </c>
      <c r="BR434" s="60">
        <f>Table2[[#This Row],[Company Direct Through FY20]]+Table2[[#This Row],[Company Direct FY20 and After]]</f>
        <v>438.22699999999998</v>
      </c>
      <c r="BS434" s="60">
        <v>0</v>
      </c>
      <c r="BT434" s="60">
        <v>0</v>
      </c>
      <c r="BU434" s="60">
        <v>0</v>
      </c>
      <c r="BV434" s="60">
        <f>Table2[[#This Row],[Sales Tax Exemption Through FY20]]+Table2[[#This Row],[Sales Tax Exemption FY20 and After]]</f>
        <v>0</v>
      </c>
      <c r="BW434" s="60">
        <v>0</v>
      </c>
      <c r="BX434" s="60">
        <v>0</v>
      </c>
      <c r="BY434" s="60">
        <v>0</v>
      </c>
      <c r="BZ434" s="60">
        <f>Table2[[#This Row],[Energy Tax Savings Through FY20]]+Table2[[#This Row],[Energy Tax Savings FY20 and After]]</f>
        <v>0</v>
      </c>
      <c r="CA434" s="60">
        <v>2.8502000000000001</v>
      </c>
      <c r="CB434" s="60">
        <v>11.7204</v>
      </c>
      <c r="CC434" s="60">
        <v>28.384899999999998</v>
      </c>
      <c r="CD434" s="60">
        <f>Table2[[#This Row],[Tax Exempt Bond Savings Through FY20]]+Table2[[#This Row],[Tax Exempt Bond Savings FY20 and After]]</f>
        <v>40.1053</v>
      </c>
      <c r="CE434" s="60">
        <v>23.265999999999998</v>
      </c>
      <c r="CF434" s="60">
        <v>122.16540000000001</v>
      </c>
      <c r="CG434" s="60">
        <v>339.6241</v>
      </c>
      <c r="CH434" s="60">
        <f>Table2[[#This Row],[Indirect and Induced Through FY20]]+Table2[[#This Row],[Indirect and Induced FY20 and After]]</f>
        <v>461.78949999999998</v>
      </c>
      <c r="CI434" s="60">
        <v>42.7789</v>
      </c>
      <c r="CJ434" s="60">
        <v>222.22569999999999</v>
      </c>
      <c r="CK434" s="60">
        <v>637.68550000000005</v>
      </c>
      <c r="CL434" s="60">
        <f>Table2[[#This Row],[TOTAL Income Consumption Use Taxes Through FY20]]+Table2[[#This Row],[TOTAL Income Consumption Use Taxes FY20 and After]]</f>
        <v>859.91120000000001</v>
      </c>
      <c r="CM434" s="60">
        <v>2.8502000000000001</v>
      </c>
      <c r="CN434" s="60">
        <v>102.0561</v>
      </c>
      <c r="CO434" s="60">
        <v>28.384899999999998</v>
      </c>
      <c r="CP434" s="60">
        <f>Table2[[#This Row],[Assistance Provided Through FY20]]+Table2[[#This Row],[Assistance Provided FY20 and After]]</f>
        <v>130.441</v>
      </c>
      <c r="CQ434" s="60">
        <v>0</v>
      </c>
      <c r="CR434" s="60">
        <v>0</v>
      </c>
      <c r="CS434" s="60">
        <v>0</v>
      </c>
      <c r="CT434" s="60">
        <f>Table2[[#This Row],[Recapture Cancellation Reduction Amount Through FY20]]+Table2[[#This Row],[Recapture Cancellation Reduction Amount FY20 and After]]</f>
        <v>0</v>
      </c>
      <c r="CU434" s="60">
        <v>0</v>
      </c>
      <c r="CV434" s="60">
        <v>0</v>
      </c>
      <c r="CW434" s="60">
        <v>0</v>
      </c>
      <c r="CX434" s="60">
        <f>Table2[[#This Row],[Penalty Paid Through FY20]]+Table2[[#This Row],[Penalty Paid FY20 and After]]</f>
        <v>0</v>
      </c>
      <c r="CY434" s="60">
        <v>2.8502000000000001</v>
      </c>
      <c r="CZ434" s="60">
        <v>102.0561</v>
      </c>
      <c r="DA434" s="60">
        <v>28.384899999999998</v>
      </c>
      <c r="DB434" s="60">
        <f>Table2[[#This Row],[TOTAL Assistance Net of Recapture Penalties Through FY20]]+Table2[[#This Row],[TOTAL Assistance Net of Recapture Penalties FY20 and After]]</f>
        <v>130.441</v>
      </c>
      <c r="DC434" s="60">
        <v>22.363099999999999</v>
      </c>
      <c r="DD434" s="60">
        <v>202.1164</v>
      </c>
      <c r="DE434" s="60">
        <v>326.44630000000001</v>
      </c>
      <c r="DF434" s="60">
        <f>Table2[[#This Row],[Company Direct Tax Revenue Before Assistance Through FY20]]+Table2[[#This Row],[Company Direct Tax Revenue Before Assistance FY20 and After]]</f>
        <v>528.56269999999995</v>
      </c>
      <c r="DG434" s="60">
        <v>49.360500000000002</v>
      </c>
      <c r="DH434" s="60">
        <v>247.44560000000001</v>
      </c>
      <c r="DI434" s="60">
        <v>720.53830000000005</v>
      </c>
      <c r="DJ434" s="60">
        <f>Table2[[#This Row],[Indirect and Induced Tax Revenues FY20 and After]]+Table2[[#This Row],[Indirect and Induced Tax Revenues Through FY20]]</f>
        <v>967.98390000000006</v>
      </c>
      <c r="DK434" s="60">
        <v>71.723600000000005</v>
      </c>
      <c r="DL434" s="60">
        <v>449.56200000000001</v>
      </c>
      <c r="DM434" s="60">
        <v>1046.9846</v>
      </c>
      <c r="DN434" s="60">
        <f>Table2[[#This Row],[TOTAL Tax Revenues Before Assistance FY20 and After]]+Table2[[#This Row],[TOTAL Tax Revenues Before Assistance Through FY20]]</f>
        <v>1496.5466000000001</v>
      </c>
      <c r="DO434" s="60">
        <v>68.873400000000004</v>
      </c>
      <c r="DP434" s="60">
        <v>347.5059</v>
      </c>
      <c r="DQ434" s="60">
        <v>1018.5997</v>
      </c>
      <c r="DR434" s="60">
        <f>Table2[[#This Row],[TOTAL Tax Revenues Net of Assistance Recapture and Penalty Through FY20]]+Table2[[#This Row],[TOTAL Tax Revenues Net of Assistance Recapture and Penalty FY20 and After]]</f>
        <v>1366.1055999999999</v>
      </c>
      <c r="DS434" s="60">
        <v>0</v>
      </c>
      <c r="DT434" s="60">
        <v>0</v>
      </c>
      <c r="DU434" s="60">
        <v>0</v>
      </c>
      <c r="DV434" s="60">
        <v>0</v>
      </c>
      <c r="DW434" s="74">
        <v>0</v>
      </c>
      <c r="DX434" s="74">
        <v>0</v>
      </c>
      <c r="DY434" s="74">
        <v>0</v>
      </c>
      <c r="DZ434" s="74">
        <v>21</v>
      </c>
      <c r="EA434" s="74">
        <v>0</v>
      </c>
      <c r="EB434" s="74">
        <v>0</v>
      </c>
      <c r="EC434" s="74">
        <v>0</v>
      </c>
      <c r="ED434" s="74">
        <v>21</v>
      </c>
      <c r="EE434" s="74">
        <v>0</v>
      </c>
      <c r="EF434" s="74">
        <v>0</v>
      </c>
      <c r="EG434" s="74">
        <v>0</v>
      </c>
      <c r="EH434" s="74">
        <v>100</v>
      </c>
      <c r="EI434" s="8">
        <f>Table2[[#This Row],[Total Industrial Employees FY20]]+Table2[[#This Row],[Total Restaurant Employees FY20]]+Table2[[#This Row],[Total Retail Employees FY20]]+Table2[[#This Row],[Total Other Employees FY20]]</f>
        <v>21</v>
      </c>
      <c r="EJ434" s="8">
        <f>Table2[[#This Row],[Number of Industrial Employees Earning More than Living Wage FY20]]+Table2[[#This Row],[Number of Restaurant Employees Earning More than Living Wage FY20]]+Table2[[#This Row],[Number of Retail Employees Earning More than Living Wage FY20]]+Table2[[#This Row],[Number of Other Employees Earning More than Living Wage FY20]]</f>
        <v>21</v>
      </c>
      <c r="EK434" s="72">
        <f>Table2[[#This Row],[Total Employees Earning More than Living Wage FY20]]/Table2[[#This Row],[Total Jobs FY20]]</f>
        <v>1</v>
      </c>
    </row>
    <row r="435" spans="1:141" x14ac:dyDescent="0.25">
      <c r="A435" s="9">
        <v>94165</v>
      </c>
      <c r="B435" s="11" t="s">
        <v>559</v>
      </c>
      <c r="C435" s="11" t="s">
        <v>1007</v>
      </c>
      <c r="D435" s="11" t="s">
        <v>1046</v>
      </c>
      <c r="E435" s="15">
        <v>4</v>
      </c>
      <c r="F435" s="7">
        <v>1003</v>
      </c>
      <c r="G435" s="7">
        <v>5</v>
      </c>
      <c r="H435" s="7">
        <v>48200</v>
      </c>
      <c r="I435" s="7">
        <v>865759</v>
      </c>
      <c r="J435" s="7">
        <v>624190</v>
      </c>
      <c r="K435" s="11" t="s">
        <v>1097</v>
      </c>
      <c r="L435" s="11" t="s">
        <v>1577</v>
      </c>
      <c r="M435" s="11" t="s">
        <v>1602</v>
      </c>
      <c r="N435" s="18">
        <v>5553000</v>
      </c>
      <c r="O435" s="11" t="s">
        <v>1663</v>
      </c>
      <c r="P435" s="8">
        <v>3</v>
      </c>
      <c r="Q435" s="8">
        <v>0</v>
      </c>
      <c r="R435" s="8">
        <v>83</v>
      </c>
      <c r="S435" s="8">
        <v>1</v>
      </c>
      <c r="T435" s="8">
        <v>0</v>
      </c>
      <c r="U435" s="8">
        <v>87</v>
      </c>
      <c r="V435" s="8">
        <v>85</v>
      </c>
      <c r="W435" s="8">
        <v>0</v>
      </c>
      <c r="X435" s="8">
        <v>0</v>
      </c>
      <c r="Y435" s="8">
        <v>114</v>
      </c>
      <c r="Z435" s="8">
        <v>6</v>
      </c>
      <c r="AA435" s="19">
        <v>0</v>
      </c>
      <c r="AB435" s="8">
        <v>0</v>
      </c>
      <c r="AC435" s="8">
        <v>0</v>
      </c>
      <c r="AD435" s="8">
        <v>0</v>
      </c>
      <c r="AE435" s="8">
        <v>0</v>
      </c>
      <c r="AF435" s="8">
        <v>62.068965517241381</v>
      </c>
      <c r="AG435" s="8" t="s">
        <v>1686</v>
      </c>
      <c r="AH435" s="8" t="s">
        <v>1687</v>
      </c>
      <c r="AI435" s="60">
        <v>0</v>
      </c>
      <c r="AJ435" s="60">
        <v>0</v>
      </c>
      <c r="AK435" s="60">
        <v>0</v>
      </c>
      <c r="AL435" s="60">
        <f>Table2[[#This Row],[Company Direct Land Through FY20]]+Table2[[#This Row],[Company Direct Land FY20 and After]]</f>
        <v>0</v>
      </c>
      <c r="AM435" s="60">
        <v>0</v>
      </c>
      <c r="AN435" s="60">
        <v>0</v>
      </c>
      <c r="AO435" s="60">
        <v>0</v>
      </c>
      <c r="AP435" s="60">
        <f>Table2[[#This Row],[Company Direct Building Through FY20]]+Table2[[#This Row],[Company Direct Building FY20 and After]]</f>
        <v>0</v>
      </c>
      <c r="AQ435" s="60">
        <v>0</v>
      </c>
      <c r="AR435" s="60">
        <v>0</v>
      </c>
      <c r="AS435" s="60">
        <v>0</v>
      </c>
      <c r="AT435" s="60">
        <f>Table2[[#This Row],[Mortgage Recording Tax Through FY20]]+Table2[[#This Row],[Mortgage Recording Tax FY20 and After]]</f>
        <v>0</v>
      </c>
      <c r="AU435" s="60">
        <v>0</v>
      </c>
      <c r="AV435" s="60">
        <v>0</v>
      </c>
      <c r="AW435" s="60">
        <v>0</v>
      </c>
      <c r="AX435" s="60">
        <f>Table2[[#This Row],[Pilot Savings Through FY20]]+Table2[[#This Row],[Pilot Savings FY20 and After]]</f>
        <v>0</v>
      </c>
      <c r="AY435" s="60">
        <v>0</v>
      </c>
      <c r="AZ435" s="60">
        <v>0</v>
      </c>
      <c r="BA435" s="60">
        <v>0</v>
      </c>
      <c r="BB435" s="60">
        <f>Table2[[#This Row],[Mortgage Recording Tax Exemption Through FY20]]+Table2[[#This Row],[Indirect and Induced Land FY20]]</f>
        <v>27.107800000000001</v>
      </c>
      <c r="BC435" s="60">
        <v>27.107800000000001</v>
      </c>
      <c r="BD435" s="60">
        <v>84.792000000000002</v>
      </c>
      <c r="BE435" s="60">
        <v>261.0652</v>
      </c>
      <c r="BF435" s="60">
        <f>Table2[[#This Row],[Indirect and Induced Land Through FY20]]+Table2[[#This Row],[Indirect and Induced Land FY20 and After]]</f>
        <v>345.85720000000003</v>
      </c>
      <c r="BG435" s="60">
        <v>96.109300000000005</v>
      </c>
      <c r="BH435" s="60">
        <v>300.62639999999999</v>
      </c>
      <c r="BI435" s="60">
        <v>925.59130000000005</v>
      </c>
      <c r="BJ435" s="60">
        <f>Table2[[#This Row],[Indirect and Induced Building Through FY20]]+Table2[[#This Row],[Indirect and Induced Building FY20 and After]]</f>
        <v>1226.2177000000001</v>
      </c>
      <c r="BK435" s="60">
        <v>123.2171</v>
      </c>
      <c r="BL435" s="60">
        <v>385.41840000000002</v>
      </c>
      <c r="BM435" s="60">
        <v>1186.6565000000001</v>
      </c>
      <c r="BN435" s="60">
        <f>Table2[[#This Row],[TOTAL Real Property Related Taxes Through FY20]]+Table2[[#This Row],[TOTAL Real Property Related Taxes FY20 and After]]</f>
        <v>1572.0749000000001</v>
      </c>
      <c r="BO435" s="60">
        <v>105.6033</v>
      </c>
      <c r="BP435" s="60">
        <v>342.80220000000003</v>
      </c>
      <c r="BQ435" s="60">
        <v>1017.0247000000001</v>
      </c>
      <c r="BR435" s="60">
        <f>Table2[[#This Row],[Company Direct Through FY20]]+Table2[[#This Row],[Company Direct FY20 and After]]</f>
        <v>1359.8269</v>
      </c>
      <c r="BS435" s="60">
        <v>0</v>
      </c>
      <c r="BT435" s="60">
        <v>0</v>
      </c>
      <c r="BU435" s="60">
        <v>0</v>
      </c>
      <c r="BV435" s="60">
        <f>Table2[[#This Row],[Sales Tax Exemption Through FY20]]+Table2[[#This Row],[Sales Tax Exemption FY20 and After]]</f>
        <v>0</v>
      </c>
      <c r="BW435" s="60">
        <v>0</v>
      </c>
      <c r="BX435" s="60">
        <v>0</v>
      </c>
      <c r="BY435" s="60">
        <v>0</v>
      </c>
      <c r="BZ435" s="60">
        <f>Table2[[#This Row],[Energy Tax Savings Through FY20]]+Table2[[#This Row],[Energy Tax Savings FY20 and After]]</f>
        <v>0</v>
      </c>
      <c r="CA435" s="60">
        <v>2.4157000000000002</v>
      </c>
      <c r="CB435" s="60">
        <v>5.8776999999999999</v>
      </c>
      <c r="CC435" s="60">
        <v>18.669899999999998</v>
      </c>
      <c r="CD435" s="60">
        <f>Table2[[#This Row],[Tax Exempt Bond Savings Through FY20]]+Table2[[#This Row],[Tax Exempt Bond Savings FY20 and After]]</f>
        <v>24.547599999999999</v>
      </c>
      <c r="CE435" s="60">
        <v>109.8608</v>
      </c>
      <c r="CF435" s="60">
        <v>361.95240000000001</v>
      </c>
      <c r="CG435" s="60">
        <v>1058.0265999999999</v>
      </c>
      <c r="CH435" s="60">
        <f>Table2[[#This Row],[Indirect and Induced Through FY20]]+Table2[[#This Row],[Indirect and Induced FY20 and After]]</f>
        <v>1419.9789999999998</v>
      </c>
      <c r="CI435" s="60">
        <v>213.04839999999999</v>
      </c>
      <c r="CJ435" s="60">
        <v>698.87689999999998</v>
      </c>
      <c r="CK435" s="60">
        <v>2056.3814000000002</v>
      </c>
      <c r="CL435" s="60">
        <f>Table2[[#This Row],[TOTAL Income Consumption Use Taxes Through FY20]]+Table2[[#This Row],[TOTAL Income Consumption Use Taxes FY20 and After]]</f>
        <v>2755.2583000000004</v>
      </c>
      <c r="CM435" s="60">
        <v>2.4157000000000002</v>
      </c>
      <c r="CN435" s="60">
        <v>5.8776999999999999</v>
      </c>
      <c r="CO435" s="60">
        <v>18.669899999999998</v>
      </c>
      <c r="CP435" s="60">
        <f>Table2[[#This Row],[Assistance Provided Through FY20]]+Table2[[#This Row],[Assistance Provided FY20 and After]]</f>
        <v>24.547599999999999</v>
      </c>
      <c r="CQ435" s="60">
        <v>0</v>
      </c>
      <c r="CR435" s="60">
        <v>0</v>
      </c>
      <c r="CS435" s="60">
        <v>0</v>
      </c>
      <c r="CT435" s="60">
        <f>Table2[[#This Row],[Recapture Cancellation Reduction Amount Through FY20]]+Table2[[#This Row],[Recapture Cancellation Reduction Amount FY20 and After]]</f>
        <v>0</v>
      </c>
      <c r="CU435" s="60">
        <v>0</v>
      </c>
      <c r="CV435" s="60">
        <v>0</v>
      </c>
      <c r="CW435" s="60">
        <v>0</v>
      </c>
      <c r="CX435" s="60">
        <f>Table2[[#This Row],[Penalty Paid Through FY20]]+Table2[[#This Row],[Penalty Paid FY20 and After]]</f>
        <v>0</v>
      </c>
      <c r="CY435" s="60">
        <v>2.4157000000000002</v>
      </c>
      <c r="CZ435" s="60">
        <v>5.8776999999999999</v>
      </c>
      <c r="DA435" s="60">
        <v>18.669899999999998</v>
      </c>
      <c r="DB435" s="60">
        <f>Table2[[#This Row],[TOTAL Assistance Net of Recapture Penalties Through FY20]]+Table2[[#This Row],[TOTAL Assistance Net of Recapture Penalties FY20 and After]]</f>
        <v>24.547599999999999</v>
      </c>
      <c r="DC435" s="60">
        <v>105.6033</v>
      </c>
      <c r="DD435" s="60">
        <v>342.80220000000003</v>
      </c>
      <c r="DE435" s="60">
        <v>1017.0247000000001</v>
      </c>
      <c r="DF435" s="60">
        <f>Table2[[#This Row],[Company Direct Tax Revenue Before Assistance Through FY20]]+Table2[[#This Row],[Company Direct Tax Revenue Before Assistance FY20 and After]]</f>
        <v>1359.8269</v>
      </c>
      <c r="DG435" s="60">
        <v>233.0779</v>
      </c>
      <c r="DH435" s="60">
        <v>747.37080000000003</v>
      </c>
      <c r="DI435" s="60">
        <v>2244.6831000000002</v>
      </c>
      <c r="DJ435" s="60">
        <f>Table2[[#This Row],[Indirect and Induced Tax Revenues FY20 and After]]+Table2[[#This Row],[Indirect and Induced Tax Revenues Through FY20]]</f>
        <v>2992.0539000000003</v>
      </c>
      <c r="DK435" s="60">
        <v>338.68119999999999</v>
      </c>
      <c r="DL435" s="60">
        <v>1090.173</v>
      </c>
      <c r="DM435" s="60">
        <v>3261.7078000000001</v>
      </c>
      <c r="DN435" s="60">
        <f>Table2[[#This Row],[TOTAL Tax Revenues Before Assistance FY20 and After]]+Table2[[#This Row],[TOTAL Tax Revenues Before Assistance Through FY20]]</f>
        <v>4351.8807999999999</v>
      </c>
      <c r="DO435" s="60">
        <v>336.26549999999997</v>
      </c>
      <c r="DP435" s="60">
        <v>1084.2953</v>
      </c>
      <c r="DQ435" s="60">
        <v>3243.0378999999998</v>
      </c>
      <c r="DR435" s="60">
        <f>Table2[[#This Row],[TOTAL Tax Revenues Net of Assistance Recapture and Penalty Through FY20]]+Table2[[#This Row],[TOTAL Tax Revenues Net of Assistance Recapture and Penalty FY20 and After]]</f>
        <v>4327.3332</v>
      </c>
      <c r="DS435" s="60">
        <v>0</v>
      </c>
      <c r="DT435" s="60">
        <v>0</v>
      </c>
      <c r="DU435" s="60">
        <v>0</v>
      </c>
      <c r="DV435" s="60">
        <v>0</v>
      </c>
      <c r="DW435" s="74">
        <v>0</v>
      </c>
      <c r="DX435" s="74">
        <v>0</v>
      </c>
      <c r="DY435" s="74">
        <v>0</v>
      </c>
      <c r="DZ435" s="74">
        <v>87</v>
      </c>
      <c r="EA435" s="74">
        <v>0</v>
      </c>
      <c r="EB435" s="74">
        <v>0</v>
      </c>
      <c r="EC435" s="74">
        <v>0</v>
      </c>
      <c r="ED435" s="74">
        <v>87</v>
      </c>
      <c r="EE435" s="74">
        <v>0</v>
      </c>
      <c r="EF435" s="74">
        <v>0</v>
      </c>
      <c r="EG435" s="74">
        <v>0</v>
      </c>
      <c r="EH435" s="74">
        <v>100</v>
      </c>
      <c r="EI435" s="8">
        <f>Table2[[#This Row],[Total Industrial Employees FY20]]+Table2[[#This Row],[Total Restaurant Employees FY20]]+Table2[[#This Row],[Total Retail Employees FY20]]+Table2[[#This Row],[Total Other Employees FY20]]</f>
        <v>87</v>
      </c>
      <c r="EJ435" s="8">
        <f>Table2[[#This Row],[Number of Industrial Employees Earning More than Living Wage FY20]]+Table2[[#This Row],[Number of Restaurant Employees Earning More than Living Wage FY20]]+Table2[[#This Row],[Number of Retail Employees Earning More than Living Wage FY20]]+Table2[[#This Row],[Number of Other Employees Earning More than Living Wage FY20]]</f>
        <v>87</v>
      </c>
      <c r="EK435" s="72">
        <f>Table2[[#This Row],[Total Employees Earning More than Living Wage FY20]]/Table2[[#This Row],[Total Jobs FY20]]</f>
        <v>1</v>
      </c>
    </row>
    <row r="436" spans="1:141" x14ac:dyDescent="0.25">
      <c r="A436" s="9">
        <v>93980</v>
      </c>
      <c r="B436" s="11" t="s">
        <v>446</v>
      </c>
      <c r="C436" s="11" t="s">
        <v>899</v>
      </c>
      <c r="D436" s="11" t="s">
        <v>1043</v>
      </c>
      <c r="E436" s="15">
        <v>15</v>
      </c>
      <c r="F436" s="7">
        <v>2918</v>
      </c>
      <c r="G436" s="7">
        <v>24</v>
      </c>
      <c r="H436" s="7">
        <v>14527</v>
      </c>
      <c r="I436" s="7">
        <v>31711</v>
      </c>
      <c r="J436" s="7">
        <v>624190</v>
      </c>
      <c r="K436" s="11" t="s">
        <v>1097</v>
      </c>
      <c r="L436" s="11" t="s">
        <v>1442</v>
      </c>
      <c r="M436" s="11" t="s">
        <v>1443</v>
      </c>
      <c r="N436" s="18">
        <v>9520000</v>
      </c>
      <c r="O436" s="11" t="s">
        <v>1671</v>
      </c>
      <c r="P436" s="8">
        <v>4</v>
      </c>
      <c r="Q436" s="8">
        <v>0</v>
      </c>
      <c r="R436" s="8">
        <v>102</v>
      </c>
      <c r="S436" s="8">
        <v>0</v>
      </c>
      <c r="T436" s="8">
        <v>0</v>
      </c>
      <c r="U436" s="8">
        <v>106</v>
      </c>
      <c r="V436" s="8">
        <v>104</v>
      </c>
      <c r="W436" s="8">
        <v>0</v>
      </c>
      <c r="X436" s="8">
        <v>0</v>
      </c>
      <c r="Y436" s="8">
        <v>112</v>
      </c>
      <c r="Z436" s="8">
        <v>0</v>
      </c>
      <c r="AA436" s="19">
        <v>0</v>
      </c>
      <c r="AB436" s="8">
        <v>0</v>
      </c>
      <c r="AC436" s="8">
        <v>0</v>
      </c>
      <c r="AD436" s="8">
        <v>0</v>
      </c>
      <c r="AE436" s="8">
        <v>0</v>
      </c>
      <c r="AF436" s="8">
        <v>82.075471698113205</v>
      </c>
      <c r="AG436" s="8" t="s">
        <v>1686</v>
      </c>
      <c r="AH436" s="8" t="s">
        <v>1687</v>
      </c>
      <c r="AI436" s="60">
        <v>0</v>
      </c>
      <c r="AJ436" s="60">
        <v>0</v>
      </c>
      <c r="AK436" s="60">
        <v>0</v>
      </c>
      <c r="AL436" s="60">
        <f>Table2[[#This Row],[Company Direct Land Through FY20]]+Table2[[#This Row],[Company Direct Land FY20 and After]]</f>
        <v>0</v>
      </c>
      <c r="AM436" s="60">
        <v>0</v>
      </c>
      <c r="AN436" s="60">
        <v>0</v>
      </c>
      <c r="AO436" s="60">
        <v>0</v>
      </c>
      <c r="AP436" s="60">
        <f>Table2[[#This Row],[Company Direct Building Through FY20]]+Table2[[#This Row],[Company Direct Building FY20 and After]]</f>
        <v>0</v>
      </c>
      <c r="AQ436" s="60">
        <v>0</v>
      </c>
      <c r="AR436" s="60">
        <v>159.39089999999999</v>
      </c>
      <c r="AS436" s="60">
        <v>0</v>
      </c>
      <c r="AT436" s="60">
        <f>Table2[[#This Row],[Mortgage Recording Tax Through FY20]]+Table2[[#This Row],[Mortgage Recording Tax FY20 and After]]</f>
        <v>159.39089999999999</v>
      </c>
      <c r="AU436" s="60">
        <v>0</v>
      </c>
      <c r="AV436" s="60">
        <v>0</v>
      </c>
      <c r="AW436" s="60">
        <v>0</v>
      </c>
      <c r="AX436" s="60">
        <f>Table2[[#This Row],[Pilot Savings Through FY20]]+Table2[[#This Row],[Pilot Savings FY20 and After]]</f>
        <v>0</v>
      </c>
      <c r="AY436" s="60">
        <v>0</v>
      </c>
      <c r="AZ436" s="60">
        <v>159.39089999999999</v>
      </c>
      <c r="BA436" s="60">
        <v>0</v>
      </c>
      <c r="BB436" s="60">
        <f>Table2[[#This Row],[Mortgage Recording Tax Exemption Through FY20]]+Table2[[#This Row],[Indirect and Induced Land FY20]]</f>
        <v>192.55839999999998</v>
      </c>
      <c r="BC436" s="60">
        <v>33.167499999999997</v>
      </c>
      <c r="BD436" s="60">
        <v>187.53649999999999</v>
      </c>
      <c r="BE436" s="60">
        <v>405.25049999999999</v>
      </c>
      <c r="BF436" s="60">
        <f>Table2[[#This Row],[Indirect and Induced Land Through FY20]]+Table2[[#This Row],[Indirect and Induced Land FY20 and After]]</f>
        <v>592.78700000000003</v>
      </c>
      <c r="BG436" s="60">
        <v>117.5937</v>
      </c>
      <c r="BH436" s="60">
        <v>664.90229999999997</v>
      </c>
      <c r="BI436" s="60">
        <v>1436.7974999999999</v>
      </c>
      <c r="BJ436" s="60">
        <f>Table2[[#This Row],[Indirect and Induced Building Through FY20]]+Table2[[#This Row],[Indirect and Induced Building FY20 and After]]</f>
        <v>2101.6997999999999</v>
      </c>
      <c r="BK436" s="60">
        <v>150.7612</v>
      </c>
      <c r="BL436" s="60">
        <v>852.43880000000001</v>
      </c>
      <c r="BM436" s="60">
        <v>1842.048</v>
      </c>
      <c r="BN436" s="60">
        <f>Table2[[#This Row],[TOTAL Real Property Related Taxes Through FY20]]+Table2[[#This Row],[TOTAL Real Property Related Taxes FY20 and After]]</f>
        <v>2694.4868000000001</v>
      </c>
      <c r="BO436" s="60">
        <v>144.31569999999999</v>
      </c>
      <c r="BP436" s="60">
        <v>830.82979999999998</v>
      </c>
      <c r="BQ436" s="60">
        <v>1763.2959000000001</v>
      </c>
      <c r="BR436" s="60">
        <f>Table2[[#This Row],[Company Direct Through FY20]]+Table2[[#This Row],[Company Direct FY20 and After]]</f>
        <v>2594.1257000000001</v>
      </c>
      <c r="BS436" s="60">
        <v>0</v>
      </c>
      <c r="BT436" s="60">
        <v>0</v>
      </c>
      <c r="BU436" s="60">
        <v>0</v>
      </c>
      <c r="BV436" s="60">
        <f>Table2[[#This Row],[Sales Tax Exemption Through FY20]]+Table2[[#This Row],[Sales Tax Exemption FY20 and After]]</f>
        <v>0</v>
      </c>
      <c r="BW436" s="60">
        <v>0</v>
      </c>
      <c r="BX436" s="60">
        <v>0</v>
      </c>
      <c r="BY436" s="60">
        <v>0</v>
      </c>
      <c r="BZ436" s="60">
        <f>Table2[[#This Row],[Energy Tax Savings Through FY20]]+Table2[[#This Row],[Energy Tax Savings FY20 and After]]</f>
        <v>0</v>
      </c>
      <c r="CA436" s="60">
        <v>4.9233000000000002</v>
      </c>
      <c r="CB436" s="60">
        <v>28.394200000000001</v>
      </c>
      <c r="CC436" s="60">
        <v>41.972900000000003</v>
      </c>
      <c r="CD436" s="60">
        <f>Table2[[#This Row],[Tax Exempt Bond Savings Through FY20]]+Table2[[#This Row],[Tax Exempt Bond Savings FY20 and After]]</f>
        <v>70.367100000000008</v>
      </c>
      <c r="CE436" s="60">
        <v>150.1353</v>
      </c>
      <c r="CF436" s="60">
        <v>934.18039999999996</v>
      </c>
      <c r="CG436" s="60">
        <v>1834.4025999999999</v>
      </c>
      <c r="CH436" s="60">
        <f>Table2[[#This Row],[Indirect and Induced Through FY20]]+Table2[[#This Row],[Indirect and Induced FY20 and After]]</f>
        <v>2768.5829999999996</v>
      </c>
      <c r="CI436" s="60">
        <v>289.52769999999998</v>
      </c>
      <c r="CJ436" s="60">
        <v>1736.616</v>
      </c>
      <c r="CK436" s="60">
        <v>3555.7256000000002</v>
      </c>
      <c r="CL436" s="60">
        <f>Table2[[#This Row],[TOTAL Income Consumption Use Taxes Through FY20]]+Table2[[#This Row],[TOTAL Income Consumption Use Taxes FY20 and After]]</f>
        <v>5292.3415999999997</v>
      </c>
      <c r="CM436" s="60">
        <v>4.9233000000000002</v>
      </c>
      <c r="CN436" s="60">
        <v>187.7851</v>
      </c>
      <c r="CO436" s="60">
        <v>41.972900000000003</v>
      </c>
      <c r="CP436" s="60">
        <f>Table2[[#This Row],[Assistance Provided Through FY20]]+Table2[[#This Row],[Assistance Provided FY20 and After]]</f>
        <v>229.75800000000001</v>
      </c>
      <c r="CQ436" s="60">
        <v>0</v>
      </c>
      <c r="CR436" s="60">
        <v>0</v>
      </c>
      <c r="CS436" s="60">
        <v>0</v>
      </c>
      <c r="CT436" s="60">
        <f>Table2[[#This Row],[Recapture Cancellation Reduction Amount Through FY20]]+Table2[[#This Row],[Recapture Cancellation Reduction Amount FY20 and After]]</f>
        <v>0</v>
      </c>
      <c r="CU436" s="60">
        <v>0</v>
      </c>
      <c r="CV436" s="60">
        <v>0</v>
      </c>
      <c r="CW436" s="60">
        <v>0</v>
      </c>
      <c r="CX436" s="60">
        <f>Table2[[#This Row],[Penalty Paid Through FY20]]+Table2[[#This Row],[Penalty Paid FY20 and After]]</f>
        <v>0</v>
      </c>
      <c r="CY436" s="60">
        <v>4.9233000000000002</v>
      </c>
      <c r="CZ436" s="60">
        <v>187.7851</v>
      </c>
      <c r="DA436" s="60">
        <v>41.972900000000003</v>
      </c>
      <c r="DB436" s="60">
        <f>Table2[[#This Row],[TOTAL Assistance Net of Recapture Penalties Through FY20]]+Table2[[#This Row],[TOTAL Assistance Net of Recapture Penalties FY20 and After]]</f>
        <v>229.75800000000001</v>
      </c>
      <c r="DC436" s="60">
        <v>144.31569999999999</v>
      </c>
      <c r="DD436" s="60">
        <v>990.22069999999997</v>
      </c>
      <c r="DE436" s="60">
        <v>1763.2959000000001</v>
      </c>
      <c r="DF436" s="60">
        <f>Table2[[#This Row],[Company Direct Tax Revenue Before Assistance Through FY20]]+Table2[[#This Row],[Company Direct Tax Revenue Before Assistance FY20 and After]]</f>
        <v>2753.5165999999999</v>
      </c>
      <c r="DG436" s="60">
        <v>300.8965</v>
      </c>
      <c r="DH436" s="60">
        <v>1786.6192000000001</v>
      </c>
      <c r="DI436" s="60">
        <v>3676.4506000000001</v>
      </c>
      <c r="DJ436" s="60">
        <f>Table2[[#This Row],[Indirect and Induced Tax Revenues FY20 and After]]+Table2[[#This Row],[Indirect and Induced Tax Revenues Through FY20]]</f>
        <v>5463.0698000000002</v>
      </c>
      <c r="DK436" s="60">
        <v>445.2122</v>
      </c>
      <c r="DL436" s="60">
        <v>2776.8398999999999</v>
      </c>
      <c r="DM436" s="60">
        <v>5439.7465000000002</v>
      </c>
      <c r="DN436" s="60">
        <f>Table2[[#This Row],[TOTAL Tax Revenues Before Assistance FY20 and After]]+Table2[[#This Row],[TOTAL Tax Revenues Before Assistance Through FY20]]</f>
        <v>8216.5864000000001</v>
      </c>
      <c r="DO436" s="60">
        <v>440.28890000000001</v>
      </c>
      <c r="DP436" s="60">
        <v>2589.0547999999999</v>
      </c>
      <c r="DQ436" s="60">
        <v>5397.7736000000004</v>
      </c>
      <c r="DR436" s="60">
        <f>Table2[[#This Row],[TOTAL Tax Revenues Net of Assistance Recapture and Penalty Through FY20]]+Table2[[#This Row],[TOTAL Tax Revenues Net of Assistance Recapture and Penalty FY20 and After]]</f>
        <v>7986.8284000000003</v>
      </c>
      <c r="DS436" s="60">
        <v>0</v>
      </c>
      <c r="DT436" s="60">
        <v>0</v>
      </c>
      <c r="DU436" s="60">
        <v>0</v>
      </c>
      <c r="DV436" s="60">
        <v>0</v>
      </c>
      <c r="DW436" s="74">
        <v>0</v>
      </c>
      <c r="DX436" s="74">
        <v>0</v>
      </c>
      <c r="DY436" s="74">
        <v>0</v>
      </c>
      <c r="DZ436" s="74">
        <v>106</v>
      </c>
      <c r="EA436" s="74">
        <v>0</v>
      </c>
      <c r="EB436" s="74">
        <v>0</v>
      </c>
      <c r="EC436" s="74">
        <v>0</v>
      </c>
      <c r="ED436" s="74">
        <v>106</v>
      </c>
      <c r="EE436" s="74">
        <v>0</v>
      </c>
      <c r="EF436" s="74">
        <v>0</v>
      </c>
      <c r="EG436" s="74">
        <v>0</v>
      </c>
      <c r="EH436" s="74">
        <v>100</v>
      </c>
      <c r="EI436" s="8">
        <f>Table2[[#This Row],[Total Industrial Employees FY20]]+Table2[[#This Row],[Total Restaurant Employees FY20]]+Table2[[#This Row],[Total Retail Employees FY20]]+Table2[[#This Row],[Total Other Employees FY20]]</f>
        <v>106</v>
      </c>
      <c r="EJ436" s="8">
        <f>Table2[[#This Row],[Number of Industrial Employees Earning More than Living Wage FY20]]+Table2[[#This Row],[Number of Restaurant Employees Earning More than Living Wage FY20]]+Table2[[#This Row],[Number of Retail Employees Earning More than Living Wage FY20]]+Table2[[#This Row],[Number of Other Employees Earning More than Living Wage FY20]]</f>
        <v>106</v>
      </c>
      <c r="EK436" s="72">
        <f>Table2[[#This Row],[Total Employees Earning More than Living Wage FY20]]/Table2[[#This Row],[Total Jobs FY20]]</f>
        <v>1</v>
      </c>
    </row>
    <row r="437" spans="1:141" x14ac:dyDescent="0.25">
      <c r="A437" s="9">
        <v>93803</v>
      </c>
      <c r="B437" s="11" t="s">
        <v>177</v>
      </c>
      <c r="C437" s="11" t="s">
        <v>631</v>
      </c>
      <c r="D437" s="11" t="s">
        <v>1047</v>
      </c>
      <c r="E437" s="15">
        <v>49</v>
      </c>
      <c r="F437" s="7">
        <v>620</v>
      </c>
      <c r="G437" s="7">
        <v>1</v>
      </c>
      <c r="H437" s="7">
        <v>4477898</v>
      </c>
      <c r="I437" s="7">
        <v>825585</v>
      </c>
      <c r="J437" s="7">
        <v>611310</v>
      </c>
      <c r="K437" s="11" t="s">
        <v>1097</v>
      </c>
      <c r="L437" s="11" t="s">
        <v>1098</v>
      </c>
      <c r="M437" s="11" t="s">
        <v>1099</v>
      </c>
      <c r="N437" s="18">
        <v>12705000</v>
      </c>
      <c r="O437" s="11" t="s">
        <v>1671</v>
      </c>
      <c r="P437" s="8">
        <v>99</v>
      </c>
      <c r="Q437" s="8">
        <v>0</v>
      </c>
      <c r="R437" s="8">
        <v>353</v>
      </c>
      <c r="S437" s="8">
        <v>16</v>
      </c>
      <c r="T437" s="8">
        <v>0</v>
      </c>
      <c r="U437" s="8">
        <v>468</v>
      </c>
      <c r="V437" s="8">
        <v>418</v>
      </c>
      <c r="W437" s="8">
        <v>0</v>
      </c>
      <c r="X437" s="8">
        <v>0</v>
      </c>
      <c r="Y437" s="8">
        <v>544</v>
      </c>
      <c r="Z437" s="8">
        <v>0</v>
      </c>
      <c r="AA437" s="19">
        <v>31</v>
      </c>
      <c r="AB437" s="8">
        <v>17</v>
      </c>
      <c r="AC437" s="8">
        <v>10</v>
      </c>
      <c r="AD437" s="8">
        <v>10</v>
      </c>
      <c r="AE437" s="8">
        <v>31</v>
      </c>
      <c r="AF437" s="8">
        <v>77.991452991452988</v>
      </c>
      <c r="AG437" s="8" t="s">
        <v>1686</v>
      </c>
      <c r="AH437" s="8" t="s">
        <v>1687</v>
      </c>
      <c r="AI437" s="60">
        <v>0</v>
      </c>
      <c r="AJ437" s="60">
        <v>0</v>
      </c>
      <c r="AK437" s="60">
        <v>0</v>
      </c>
      <c r="AL437" s="60">
        <f>Table2[[#This Row],[Company Direct Land Through FY20]]+Table2[[#This Row],[Company Direct Land FY20 and After]]</f>
        <v>0</v>
      </c>
      <c r="AM437" s="60">
        <v>0</v>
      </c>
      <c r="AN437" s="60">
        <v>0</v>
      </c>
      <c r="AO437" s="60">
        <v>0</v>
      </c>
      <c r="AP437" s="60">
        <f>Table2[[#This Row],[Company Direct Building Through FY20]]+Table2[[#This Row],[Company Direct Building FY20 and After]]</f>
        <v>0</v>
      </c>
      <c r="AQ437" s="60">
        <v>0</v>
      </c>
      <c r="AR437" s="60">
        <v>370.83199999999999</v>
      </c>
      <c r="AS437" s="60">
        <v>0</v>
      </c>
      <c r="AT437" s="60">
        <f>Table2[[#This Row],[Mortgage Recording Tax Through FY20]]+Table2[[#This Row],[Mortgage Recording Tax FY20 and After]]</f>
        <v>370.83199999999999</v>
      </c>
      <c r="AU437" s="60">
        <v>0</v>
      </c>
      <c r="AV437" s="60">
        <v>0</v>
      </c>
      <c r="AW437" s="60">
        <v>0</v>
      </c>
      <c r="AX437" s="60">
        <f>Table2[[#This Row],[Pilot Savings Through FY20]]+Table2[[#This Row],[Pilot Savings FY20 and After]]</f>
        <v>0</v>
      </c>
      <c r="AY437" s="60">
        <v>0</v>
      </c>
      <c r="AZ437" s="60">
        <v>370.83199999999999</v>
      </c>
      <c r="BA437" s="60">
        <v>0</v>
      </c>
      <c r="BB437" s="60">
        <f>Table2[[#This Row],[Mortgage Recording Tax Exemption Through FY20]]+Table2[[#This Row],[Indirect and Induced Land FY20]]</f>
        <v>538.36109999999996</v>
      </c>
      <c r="BC437" s="60">
        <v>167.5291</v>
      </c>
      <c r="BD437" s="60">
        <v>1215.0571</v>
      </c>
      <c r="BE437" s="60">
        <v>867.12580000000003</v>
      </c>
      <c r="BF437" s="60">
        <f>Table2[[#This Row],[Indirect and Induced Land Through FY20]]+Table2[[#This Row],[Indirect and Induced Land FY20 and After]]</f>
        <v>2082.1828999999998</v>
      </c>
      <c r="BG437" s="60">
        <v>593.96690000000001</v>
      </c>
      <c r="BH437" s="60">
        <v>4307.9296000000004</v>
      </c>
      <c r="BI437" s="60">
        <v>3074.3566999999998</v>
      </c>
      <c r="BJ437" s="60">
        <f>Table2[[#This Row],[Indirect and Induced Building Through FY20]]+Table2[[#This Row],[Indirect and Induced Building FY20 and After]]</f>
        <v>7382.2862999999998</v>
      </c>
      <c r="BK437" s="60">
        <v>761.49599999999998</v>
      </c>
      <c r="BL437" s="60">
        <v>5522.9867000000004</v>
      </c>
      <c r="BM437" s="60">
        <v>3941.4825000000001</v>
      </c>
      <c r="BN437" s="60">
        <f>Table2[[#This Row],[TOTAL Real Property Related Taxes Through FY20]]+Table2[[#This Row],[TOTAL Real Property Related Taxes FY20 and After]]</f>
        <v>9464.4691999999995</v>
      </c>
      <c r="BO437" s="60">
        <v>858.73350000000005</v>
      </c>
      <c r="BP437" s="60">
        <v>6121.8635999999997</v>
      </c>
      <c r="BQ437" s="60">
        <v>4444.7816999999995</v>
      </c>
      <c r="BR437" s="60">
        <f>Table2[[#This Row],[Company Direct Through FY20]]+Table2[[#This Row],[Company Direct FY20 and After]]</f>
        <v>10566.6453</v>
      </c>
      <c r="BS437" s="60">
        <v>0</v>
      </c>
      <c r="BT437" s="60">
        <v>0</v>
      </c>
      <c r="BU437" s="60">
        <v>0</v>
      </c>
      <c r="BV437" s="60">
        <f>Table2[[#This Row],[Sales Tax Exemption Through FY20]]+Table2[[#This Row],[Sales Tax Exemption FY20 and After]]</f>
        <v>0</v>
      </c>
      <c r="BW437" s="60">
        <v>0</v>
      </c>
      <c r="BX437" s="60">
        <v>0</v>
      </c>
      <c r="BY437" s="60">
        <v>0</v>
      </c>
      <c r="BZ437" s="60">
        <f>Table2[[#This Row],[Energy Tax Savings Through FY20]]+Table2[[#This Row],[Energy Tax Savings FY20 and After]]</f>
        <v>0</v>
      </c>
      <c r="CA437" s="60">
        <v>10.697100000000001</v>
      </c>
      <c r="CB437" s="60">
        <v>64.536799999999999</v>
      </c>
      <c r="CC437" s="60">
        <v>47.083599999999997</v>
      </c>
      <c r="CD437" s="60">
        <f>Table2[[#This Row],[Tax Exempt Bond Savings Through FY20]]+Table2[[#This Row],[Tax Exempt Bond Savings FY20 and After]]</f>
        <v>111.62039999999999</v>
      </c>
      <c r="CE437" s="60">
        <v>829.31230000000005</v>
      </c>
      <c r="CF437" s="60">
        <v>6728.0691999999999</v>
      </c>
      <c r="CG437" s="60">
        <v>4292.4976999999999</v>
      </c>
      <c r="CH437" s="60">
        <f>Table2[[#This Row],[Indirect and Induced Through FY20]]+Table2[[#This Row],[Indirect and Induced FY20 and After]]</f>
        <v>11020.5669</v>
      </c>
      <c r="CI437" s="60">
        <v>1677.3487</v>
      </c>
      <c r="CJ437" s="60">
        <v>12785.396000000001</v>
      </c>
      <c r="CK437" s="60">
        <v>8690.1957999999995</v>
      </c>
      <c r="CL437" s="60">
        <f>Table2[[#This Row],[TOTAL Income Consumption Use Taxes Through FY20]]+Table2[[#This Row],[TOTAL Income Consumption Use Taxes FY20 and After]]</f>
        <v>21475.591800000002</v>
      </c>
      <c r="CM437" s="60">
        <v>10.697100000000001</v>
      </c>
      <c r="CN437" s="60">
        <v>435.36880000000002</v>
      </c>
      <c r="CO437" s="60">
        <v>47.083599999999997</v>
      </c>
      <c r="CP437" s="60">
        <f>Table2[[#This Row],[Assistance Provided Through FY20]]+Table2[[#This Row],[Assistance Provided FY20 and After]]</f>
        <v>482.45240000000001</v>
      </c>
      <c r="CQ437" s="60">
        <v>0</v>
      </c>
      <c r="CR437" s="60">
        <v>0</v>
      </c>
      <c r="CS437" s="60">
        <v>0</v>
      </c>
      <c r="CT437" s="60">
        <f>Table2[[#This Row],[Recapture Cancellation Reduction Amount Through FY20]]+Table2[[#This Row],[Recapture Cancellation Reduction Amount FY20 and After]]</f>
        <v>0</v>
      </c>
      <c r="CU437" s="60">
        <v>0</v>
      </c>
      <c r="CV437" s="60">
        <v>0</v>
      </c>
      <c r="CW437" s="60">
        <v>0</v>
      </c>
      <c r="CX437" s="60">
        <f>Table2[[#This Row],[Penalty Paid Through FY20]]+Table2[[#This Row],[Penalty Paid FY20 and After]]</f>
        <v>0</v>
      </c>
      <c r="CY437" s="60">
        <v>10.697100000000001</v>
      </c>
      <c r="CZ437" s="60">
        <v>435.36880000000002</v>
      </c>
      <c r="DA437" s="60">
        <v>47.083599999999997</v>
      </c>
      <c r="DB437" s="60">
        <f>Table2[[#This Row],[TOTAL Assistance Net of Recapture Penalties Through FY20]]+Table2[[#This Row],[TOTAL Assistance Net of Recapture Penalties FY20 and After]]</f>
        <v>482.45240000000001</v>
      </c>
      <c r="DC437" s="60">
        <v>858.73350000000005</v>
      </c>
      <c r="DD437" s="60">
        <v>6492.6956</v>
      </c>
      <c r="DE437" s="60">
        <v>4444.7816999999995</v>
      </c>
      <c r="DF437" s="60">
        <f>Table2[[#This Row],[Company Direct Tax Revenue Before Assistance Through FY20]]+Table2[[#This Row],[Company Direct Tax Revenue Before Assistance FY20 and After]]</f>
        <v>10937.477299999999</v>
      </c>
      <c r="DG437" s="60">
        <v>1590.8082999999999</v>
      </c>
      <c r="DH437" s="60">
        <v>12251.055899999999</v>
      </c>
      <c r="DI437" s="60">
        <v>8233.9802</v>
      </c>
      <c r="DJ437" s="60">
        <f>Table2[[#This Row],[Indirect and Induced Tax Revenues FY20 and After]]+Table2[[#This Row],[Indirect and Induced Tax Revenues Through FY20]]</f>
        <v>20485.036099999998</v>
      </c>
      <c r="DK437" s="60">
        <v>2449.5418</v>
      </c>
      <c r="DL437" s="60">
        <v>18743.751499999998</v>
      </c>
      <c r="DM437" s="60">
        <v>12678.7619</v>
      </c>
      <c r="DN437" s="60">
        <f>Table2[[#This Row],[TOTAL Tax Revenues Before Assistance FY20 and After]]+Table2[[#This Row],[TOTAL Tax Revenues Before Assistance Through FY20]]</f>
        <v>31422.513399999996</v>
      </c>
      <c r="DO437" s="60">
        <v>2438.8447000000001</v>
      </c>
      <c r="DP437" s="60">
        <v>18308.382699999998</v>
      </c>
      <c r="DQ437" s="60">
        <v>12631.6783</v>
      </c>
      <c r="DR437" s="60">
        <f>Table2[[#This Row],[TOTAL Tax Revenues Net of Assistance Recapture and Penalty Through FY20]]+Table2[[#This Row],[TOTAL Tax Revenues Net of Assistance Recapture and Penalty FY20 and After]]</f>
        <v>30940.060999999998</v>
      </c>
      <c r="DS437" s="60">
        <v>0</v>
      </c>
      <c r="DT437" s="60">
        <v>0</v>
      </c>
      <c r="DU437" s="60">
        <v>0</v>
      </c>
      <c r="DV437" s="60">
        <v>0</v>
      </c>
      <c r="DW437" s="74">
        <v>0</v>
      </c>
      <c r="DX437" s="74">
        <v>0</v>
      </c>
      <c r="DY437" s="74">
        <v>0</v>
      </c>
      <c r="DZ437" s="74">
        <v>468</v>
      </c>
      <c r="EA437" s="74">
        <v>0</v>
      </c>
      <c r="EB437" s="74">
        <v>0</v>
      </c>
      <c r="EC437" s="74">
        <v>0</v>
      </c>
      <c r="ED437" s="74">
        <v>468</v>
      </c>
      <c r="EE437" s="74">
        <v>0</v>
      </c>
      <c r="EF437" s="74">
        <v>0</v>
      </c>
      <c r="EG437" s="74">
        <v>0</v>
      </c>
      <c r="EH437" s="74">
        <v>100</v>
      </c>
      <c r="EI437" s="8">
        <f>Table2[[#This Row],[Total Industrial Employees FY20]]+Table2[[#This Row],[Total Restaurant Employees FY20]]+Table2[[#This Row],[Total Retail Employees FY20]]+Table2[[#This Row],[Total Other Employees FY20]]</f>
        <v>468</v>
      </c>
      <c r="EJ437" s="8">
        <f>Table2[[#This Row],[Number of Industrial Employees Earning More than Living Wage FY20]]+Table2[[#This Row],[Number of Restaurant Employees Earning More than Living Wage FY20]]+Table2[[#This Row],[Number of Retail Employees Earning More than Living Wage FY20]]+Table2[[#This Row],[Number of Other Employees Earning More than Living Wage FY20]]</f>
        <v>468</v>
      </c>
      <c r="EK437" s="72">
        <f>Table2[[#This Row],[Total Employees Earning More than Living Wage FY20]]/Table2[[#This Row],[Total Jobs FY20]]</f>
        <v>1</v>
      </c>
    </row>
    <row r="438" spans="1:141" x14ac:dyDescent="0.25">
      <c r="A438" s="9">
        <v>93183</v>
      </c>
      <c r="B438" s="11" t="s">
        <v>298</v>
      </c>
      <c r="C438" s="11" t="s">
        <v>751</v>
      </c>
      <c r="D438" s="11" t="s">
        <v>1044</v>
      </c>
      <c r="E438" s="15">
        <v>42</v>
      </c>
      <c r="F438" s="7">
        <v>3882</v>
      </c>
      <c r="G438" s="7">
        <v>6</v>
      </c>
      <c r="H438" s="7">
        <v>60000</v>
      </c>
      <c r="I438" s="7">
        <v>52475</v>
      </c>
      <c r="J438" s="7">
        <v>332913</v>
      </c>
      <c r="K438" s="11" t="s">
        <v>1056</v>
      </c>
      <c r="L438" s="11" t="s">
        <v>1248</v>
      </c>
      <c r="M438" s="11" t="s">
        <v>1225</v>
      </c>
      <c r="N438" s="18">
        <v>5500000</v>
      </c>
      <c r="O438" s="11" t="s">
        <v>1664</v>
      </c>
      <c r="P438" s="8">
        <v>0</v>
      </c>
      <c r="Q438" s="8">
        <v>0</v>
      </c>
      <c r="R438" s="8">
        <v>0</v>
      </c>
      <c r="S438" s="8">
        <v>0</v>
      </c>
      <c r="T438" s="8">
        <v>0</v>
      </c>
      <c r="U438" s="8">
        <v>0</v>
      </c>
      <c r="V438" s="8">
        <v>78</v>
      </c>
      <c r="W438" s="8">
        <v>0</v>
      </c>
      <c r="X438" s="8">
        <v>0</v>
      </c>
      <c r="Y438" s="8">
        <v>0</v>
      </c>
      <c r="Z438" s="8">
        <v>11</v>
      </c>
      <c r="AA438" s="19">
        <v>0</v>
      </c>
      <c r="AB438" s="8">
        <v>0</v>
      </c>
      <c r="AC438" s="8">
        <v>0</v>
      </c>
      <c r="AD438" s="8">
        <v>0</v>
      </c>
      <c r="AE438" s="8">
        <v>0</v>
      </c>
      <c r="AF438" s="8">
        <v>0</v>
      </c>
      <c r="AI438" s="60">
        <v>124.706</v>
      </c>
      <c r="AJ438" s="60">
        <v>433.19240000000002</v>
      </c>
      <c r="AK438" s="60">
        <v>0</v>
      </c>
      <c r="AL438" s="60">
        <f>Table2[[#This Row],[Company Direct Land Through FY20]]+Table2[[#This Row],[Company Direct Land FY20 and After]]</f>
        <v>433.19240000000002</v>
      </c>
      <c r="AM438" s="60">
        <v>166.9675</v>
      </c>
      <c r="AN438" s="60">
        <v>449.48899999999998</v>
      </c>
      <c r="AO438" s="60">
        <v>0</v>
      </c>
      <c r="AP438" s="60">
        <f>Table2[[#This Row],[Company Direct Building Through FY20]]+Table2[[#This Row],[Company Direct Building FY20 and After]]</f>
        <v>449.48899999999998</v>
      </c>
      <c r="AQ438" s="60">
        <v>0</v>
      </c>
      <c r="AR438" s="60">
        <v>98.251999999999995</v>
      </c>
      <c r="AS438" s="60">
        <v>0</v>
      </c>
      <c r="AT438" s="60">
        <f>Table2[[#This Row],[Mortgage Recording Tax Through FY20]]+Table2[[#This Row],[Mortgage Recording Tax FY20 and After]]</f>
        <v>98.251999999999995</v>
      </c>
      <c r="AU438" s="60">
        <v>12.1942</v>
      </c>
      <c r="AV438" s="60">
        <v>438.10160000000002</v>
      </c>
      <c r="AW438" s="60">
        <v>0</v>
      </c>
      <c r="AX438" s="60">
        <f>Table2[[#This Row],[Pilot Savings Through FY20]]+Table2[[#This Row],[Pilot Savings FY20 and After]]</f>
        <v>438.10160000000002</v>
      </c>
      <c r="AY438" s="60">
        <v>0</v>
      </c>
      <c r="AZ438" s="60">
        <v>98.251999999999995</v>
      </c>
      <c r="BA438" s="60">
        <v>0</v>
      </c>
      <c r="BB438" s="60">
        <f>Table2[[#This Row],[Mortgage Recording Tax Exemption Through FY20]]+Table2[[#This Row],[Indirect and Induced Land FY20]]</f>
        <v>159.8407</v>
      </c>
      <c r="BC438" s="60">
        <v>61.588700000000003</v>
      </c>
      <c r="BD438" s="60">
        <v>360.18</v>
      </c>
      <c r="BE438" s="60">
        <v>0</v>
      </c>
      <c r="BF438" s="60">
        <f>Table2[[#This Row],[Indirect and Induced Land Through FY20]]+Table2[[#This Row],[Indirect and Induced Land FY20 and After]]</f>
        <v>360.18</v>
      </c>
      <c r="BG438" s="60">
        <v>218.35990000000001</v>
      </c>
      <c r="BH438" s="60">
        <v>1277.002</v>
      </c>
      <c r="BI438" s="60">
        <v>0</v>
      </c>
      <c r="BJ438" s="60">
        <f>Table2[[#This Row],[Indirect and Induced Building Through FY20]]+Table2[[#This Row],[Indirect and Induced Building FY20 and After]]</f>
        <v>1277.002</v>
      </c>
      <c r="BK438" s="60">
        <v>559.42790000000002</v>
      </c>
      <c r="BL438" s="60">
        <v>2081.7618000000002</v>
      </c>
      <c r="BM438" s="60">
        <v>0</v>
      </c>
      <c r="BN438" s="60">
        <f>Table2[[#This Row],[TOTAL Real Property Related Taxes Through FY20]]+Table2[[#This Row],[TOTAL Real Property Related Taxes FY20 and After]]</f>
        <v>2081.7618000000002</v>
      </c>
      <c r="BO438" s="60">
        <v>793.25599999999997</v>
      </c>
      <c r="BP438" s="60">
        <v>4966.5142999999998</v>
      </c>
      <c r="BQ438" s="60">
        <v>0</v>
      </c>
      <c r="BR438" s="60">
        <f>Table2[[#This Row],[Company Direct Through FY20]]+Table2[[#This Row],[Company Direct FY20 and After]]</f>
        <v>4966.5142999999998</v>
      </c>
      <c r="BS438" s="60">
        <v>0</v>
      </c>
      <c r="BT438" s="60">
        <v>25.058299999999999</v>
      </c>
      <c r="BU438" s="60">
        <v>0</v>
      </c>
      <c r="BV438" s="60">
        <f>Table2[[#This Row],[Sales Tax Exemption Through FY20]]+Table2[[#This Row],[Sales Tax Exemption FY20 and After]]</f>
        <v>25.058299999999999</v>
      </c>
      <c r="BW438" s="60">
        <v>0</v>
      </c>
      <c r="BX438" s="60">
        <v>3.7608999999999999</v>
      </c>
      <c r="BY438" s="60">
        <v>0</v>
      </c>
      <c r="BZ438" s="60">
        <f>Table2[[#This Row],[Energy Tax Savings Through FY20]]+Table2[[#This Row],[Energy Tax Savings FY20 and After]]</f>
        <v>3.7608999999999999</v>
      </c>
      <c r="CA438" s="60">
        <v>1.1503000000000001</v>
      </c>
      <c r="CB438" s="60">
        <v>33.130699999999997</v>
      </c>
      <c r="CC438" s="60">
        <v>0</v>
      </c>
      <c r="CD438" s="60">
        <f>Table2[[#This Row],[Tax Exempt Bond Savings Through FY20]]+Table2[[#This Row],[Tax Exempt Bond Savings FY20 and After]]</f>
        <v>33.130699999999997</v>
      </c>
      <c r="CE438" s="60">
        <v>303.50659999999999</v>
      </c>
      <c r="CF438" s="60">
        <v>2161.0250000000001</v>
      </c>
      <c r="CG438" s="60">
        <v>0</v>
      </c>
      <c r="CH438" s="60">
        <f>Table2[[#This Row],[Indirect and Induced Through FY20]]+Table2[[#This Row],[Indirect and Induced FY20 and After]]</f>
        <v>2161.0250000000001</v>
      </c>
      <c r="CI438" s="60">
        <v>1095.6123</v>
      </c>
      <c r="CJ438" s="60">
        <v>7065.5893999999998</v>
      </c>
      <c r="CK438" s="60">
        <v>0</v>
      </c>
      <c r="CL438" s="60">
        <f>Table2[[#This Row],[TOTAL Income Consumption Use Taxes Through FY20]]+Table2[[#This Row],[TOTAL Income Consumption Use Taxes FY20 and After]]</f>
        <v>7065.5893999999998</v>
      </c>
      <c r="CM438" s="60">
        <v>13.3445</v>
      </c>
      <c r="CN438" s="60">
        <v>598.30349999999999</v>
      </c>
      <c r="CO438" s="60">
        <v>0</v>
      </c>
      <c r="CP438" s="60">
        <f>Table2[[#This Row],[Assistance Provided Through FY20]]+Table2[[#This Row],[Assistance Provided FY20 and After]]</f>
        <v>598.30349999999999</v>
      </c>
      <c r="CQ438" s="60">
        <v>0</v>
      </c>
      <c r="CR438" s="60">
        <v>0</v>
      </c>
      <c r="CS438" s="60">
        <v>0</v>
      </c>
      <c r="CT438" s="60">
        <f>Table2[[#This Row],[Recapture Cancellation Reduction Amount Through FY20]]+Table2[[#This Row],[Recapture Cancellation Reduction Amount FY20 and After]]</f>
        <v>0</v>
      </c>
      <c r="CU438" s="60">
        <v>0</v>
      </c>
      <c r="CV438" s="60">
        <v>0</v>
      </c>
      <c r="CW438" s="60">
        <v>0</v>
      </c>
      <c r="CX438" s="60">
        <f>Table2[[#This Row],[Penalty Paid Through FY20]]+Table2[[#This Row],[Penalty Paid FY20 and After]]</f>
        <v>0</v>
      </c>
      <c r="CY438" s="60">
        <v>13.3445</v>
      </c>
      <c r="CZ438" s="60">
        <v>598.30349999999999</v>
      </c>
      <c r="DA438" s="60">
        <v>0</v>
      </c>
      <c r="DB438" s="60">
        <f>Table2[[#This Row],[TOTAL Assistance Net of Recapture Penalties Through FY20]]+Table2[[#This Row],[TOTAL Assistance Net of Recapture Penalties FY20 and After]]</f>
        <v>598.30349999999999</v>
      </c>
      <c r="DC438" s="60">
        <v>1084.9295</v>
      </c>
      <c r="DD438" s="60">
        <v>5947.4476999999997</v>
      </c>
      <c r="DE438" s="60">
        <v>0</v>
      </c>
      <c r="DF438" s="60">
        <f>Table2[[#This Row],[Company Direct Tax Revenue Before Assistance Through FY20]]+Table2[[#This Row],[Company Direct Tax Revenue Before Assistance FY20 and After]]</f>
        <v>5947.4476999999997</v>
      </c>
      <c r="DG438" s="60">
        <v>583.45519999999999</v>
      </c>
      <c r="DH438" s="60">
        <v>3798.2069999999999</v>
      </c>
      <c r="DI438" s="60">
        <v>0</v>
      </c>
      <c r="DJ438" s="60">
        <f>Table2[[#This Row],[Indirect and Induced Tax Revenues FY20 and After]]+Table2[[#This Row],[Indirect and Induced Tax Revenues Through FY20]]</f>
        <v>3798.2069999999999</v>
      </c>
      <c r="DK438" s="60">
        <v>1668.3847000000001</v>
      </c>
      <c r="DL438" s="60">
        <v>9745.6546999999991</v>
      </c>
      <c r="DM438" s="60">
        <v>0</v>
      </c>
      <c r="DN438" s="60">
        <f>Table2[[#This Row],[TOTAL Tax Revenues Before Assistance FY20 and After]]+Table2[[#This Row],[TOTAL Tax Revenues Before Assistance Through FY20]]</f>
        <v>9745.6546999999991</v>
      </c>
      <c r="DO438" s="60">
        <v>1655.0401999999999</v>
      </c>
      <c r="DP438" s="60">
        <v>9147.3511999999992</v>
      </c>
      <c r="DQ438" s="60">
        <v>0</v>
      </c>
      <c r="DR438" s="60">
        <f>Table2[[#This Row],[TOTAL Tax Revenues Net of Assistance Recapture and Penalty Through FY20]]+Table2[[#This Row],[TOTAL Tax Revenues Net of Assistance Recapture and Penalty FY20 and After]]</f>
        <v>9147.3511999999992</v>
      </c>
      <c r="DS438" s="60">
        <v>0</v>
      </c>
      <c r="DT438" s="60">
        <v>0</v>
      </c>
      <c r="DU438" s="60">
        <v>0</v>
      </c>
      <c r="DV438" s="60">
        <v>0</v>
      </c>
      <c r="DW438" s="75">
        <v>0</v>
      </c>
      <c r="DX438" s="75">
        <v>0</v>
      </c>
      <c r="DY438" s="75">
        <v>0</v>
      </c>
      <c r="DZ438" s="75">
        <v>0</v>
      </c>
      <c r="EA438" s="75">
        <v>0</v>
      </c>
      <c r="EB438" s="75">
        <v>0</v>
      </c>
      <c r="EC438" s="75">
        <v>0</v>
      </c>
      <c r="ED438" s="75">
        <v>0</v>
      </c>
      <c r="EE438" s="75">
        <v>0</v>
      </c>
      <c r="EF438" s="75">
        <v>0</v>
      </c>
      <c r="EG438" s="75">
        <v>0</v>
      </c>
      <c r="EH438" s="75">
        <v>0</v>
      </c>
      <c r="EI438" s="76">
        <v>0</v>
      </c>
      <c r="EJ438" s="76">
        <v>0</v>
      </c>
      <c r="EK438" s="77">
        <v>0</v>
      </c>
    </row>
    <row r="439" spans="1:141" x14ac:dyDescent="0.25">
      <c r="A439" s="9">
        <v>92469</v>
      </c>
      <c r="B439" s="11" t="s">
        <v>180</v>
      </c>
      <c r="C439" s="11" t="s">
        <v>634</v>
      </c>
      <c r="D439" s="11" t="s">
        <v>1044</v>
      </c>
      <c r="E439" s="15">
        <v>37</v>
      </c>
      <c r="F439" s="7">
        <v>3700</v>
      </c>
      <c r="G439" s="7">
        <v>1</v>
      </c>
      <c r="H439" s="7">
        <v>97600</v>
      </c>
      <c r="I439" s="7">
        <v>38650</v>
      </c>
      <c r="J439" s="7">
        <v>424440</v>
      </c>
      <c r="K439" s="11" t="s">
        <v>1048</v>
      </c>
      <c r="L439" s="11" t="s">
        <v>1102</v>
      </c>
      <c r="M439" s="11" t="s">
        <v>1087</v>
      </c>
      <c r="N439" s="18">
        <v>1600000</v>
      </c>
      <c r="O439" s="11" t="s">
        <v>1658</v>
      </c>
      <c r="P439" s="8">
        <v>0</v>
      </c>
      <c r="Q439" s="8">
        <v>0</v>
      </c>
      <c r="R439" s="8">
        <v>49</v>
      </c>
      <c r="S439" s="8">
        <v>0</v>
      </c>
      <c r="T439" s="8">
        <v>0</v>
      </c>
      <c r="U439" s="8">
        <v>49</v>
      </c>
      <c r="V439" s="8">
        <v>49</v>
      </c>
      <c r="W439" s="8">
        <v>0</v>
      </c>
      <c r="X439" s="8">
        <v>0</v>
      </c>
      <c r="Y439" s="8">
        <v>0</v>
      </c>
      <c r="Z439" s="8">
        <v>13</v>
      </c>
      <c r="AA439" s="19">
        <v>0</v>
      </c>
      <c r="AB439" s="8">
        <v>0</v>
      </c>
      <c r="AC439" s="8">
        <v>0</v>
      </c>
      <c r="AD439" s="8">
        <v>0</v>
      </c>
      <c r="AE439" s="8">
        <v>0</v>
      </c>
      <c r="AF439" s="8">
        <v>87.755102040816325</v>
      </c>
      <c r="AG439" s="8" t="s">
        <v>1686</v>
      </c>
      <c r="AH439" s="8" t="s">
        <v>1687</v>
      </c>
      <c r="AI439" s="60">
        <v>19.219000000000001</v>
      </c>
      <c r="AJ439" s="60">
        <v>353.3175</v>
      </c>
      <c r="AK439" s="60">
        <v>19.170300000000001</v>
      </c>
      <c r="AL439" s="60">
        <f>Table2[[#This Row],[Company Direct Land Through FY20]]+Table2[[#This Row],[Company Direct Land FY20 and After]]</f>
        <v>372.48779999999999</v>
      </c>
      <c r="AM439" s="60">
        <v>9.9864999999999995</v>
      </c>
      <c r="AN439" s="60">
        <v>218.67590000000001</v>
      </c>
      <c r="AO439" s="60">
        <v>9.9611999999999998</v>
      </c>
      <c r="AP439" s="60">
        <f>Table2[[#This Row],[Company Direct Building Through FY20]]+Table2[[#This Row],[Company Direct Building FY20 and After]]</f>
        <v>228.6371</v>
      </c>
      <c r="AQ439" s="60">
        <v>0</v>
      </c>
      <c r="AR439" s="60">
        <v>28.071999999999999</v>
      </c>
      <c r="AS439" s="60">
        <v>0</v>
      </c>
      <c r="AT439" s="60">
        <f>Table2[[#This Row],[Mortgage Recording Tax Through FY20]]+Table2[[#This Row],[Mortgage Recording Tax FY20 and After]]</f>
        <v>28.071999999999999</v>
      </c>
      <c r="AU439" s="60">
        <v>28.092500000000001</v>
      </c>
      <c r="AV439" s="60">
        <v>226.62129999999999</v>
      </c>
      <c r="AW439" s="60">
        <v>28.0212</v>
      </c>
      <c r="AX439" s="60">
        <f>Table2[[#This Row],[Pilot Savings Through FY20]]+Table2[[#This Row],[Pilot Savings FY20 and After]]</f>
        <v>254.64249999999998</v>
      </c>
      <c r="AY439" s="60">
        <v>0</v>
      </c>
      <c r="AZ439" s="60">
        <v>28.071999999999999</v>
      </c>
      <c r="BA439" s="60">
        <v>0</v>
      </c>
      <c r="BB439" s="60">
        <f>Table2[[#This Row],[Mortgage Recording Tax Exemption Through FY20]]+Table2[[#This Row],[Indirect and Induced Land FY20]]</f>
        <v>111.32210000000001</v>
      </c>
      <c r="BC439" s="60">
        <v>83.250100000000003</v>
      </c>
      <c r="BD439" s="60">
        <v>484.10539999999997</v>
      </c>
      <c r="BE439" s="60">
        <v>83.038899999999998</v>
      </c>
      <c r="BF439" s="60">
        <f>Table2[[#This Row],[Indirect and Induced Land Through FY20]]+Table2[[#This Row],[Indirect and Induced Land FY20 and After]]</f>
        <v>567.14429999999993</v>
      </c>
      <c r="BG439" s="60">
        <v>295.15929999999997</v>
      </c>
      <c r="BH439" s="60">
        <v>1716.3733999999999</v>
      </c>
      <c r="BI439" s="60">
        <v>294.41039999999998</v>
      </c>
      <c r="BJ439" s="60">
        <f>Table2[[#This Row],[Indirect and Induced Building Through FY20]]+Table2[[#This Row],[Indirect and Induced Building FY20 and After]]</f>
        <v>2010.7837999999999</v>
      </c>
      <c r="BK439" s="60">
        <v>379.5224</v>
      </c>
      <c r="BL439" s="60">
        <v>2545.8508999999999</v>
      </c>
      <c r="BM439" s="60">
        <v>378.55959999999999</v>
      </c>
      <c r="BN439" s="60">
        <f>Table2[[#This Row],[TOTAL Real Property Related Taxes Through FY20]]+Table2[[#This Row],[TOTAL Real Property Related Taxes FY20 and After]]</f>
        <v>2924.4105</v>
      </c>
      <c r="BO439" s="60">
        <v>699.33540000000005</v>
      </c>
      <c r="BP439" s="60">
        <v>5386.5207</v>
      </c>
      <c r="BQ439" s="60">
        <v>697.56089999999995</v>
      </c>
      <c r="BR439" s="60">
        <f>Table2[[#This Row],[Company Direct Through FY20]]+Table2[[#This Row],[Company Direct FY20 and After]]</f>
        <v>6084.0815999999995</v>
      </c>
      <c r="BS439" s="60">
        <v>0</v>
      </c>
      <c r="BT439" s="60">
        <v>0</v>
      </c>
      <c r="BU439" s="60">
        <v>0</v>
      </c>
      <c r="BV439" s="60">
        <f>Table2[[#This Row],[Sales Tax Exemption Through FY20]]+Table2[[#This Row],[Sales Tax Exemption FY20 and After]]</f>
        <v>0</v>
      </c>
      <c r="BW439" s="60">
        <v>0</v>
      </c>
      <c r="BX439" s="60">
        <v>0</v>
      </c>
      <c r="BY439" s="60">
        <v>0</v>
      </c>
      <c r="BZ439" s="60">
        <f>Table2[[#This Row],[Energy Tax Savings Through FY20]]+Table2[[#This Row],[Energy Tax Savings FY20 and After]]</f>
        <v>0</v>
      </c>
      <c r="CA439" s="60">
        <v>0</v>
      </c>
      <c r="CB439" s="60">
        <v>0</v>
      </c>
      <c r="CC439" s="60">
        <v>0</v>
      </c>
      <c r="CD439" s="60">
        <f>Table2[[#This Row],[Tax Exempt Bond Savings Through FY20]]+Table2[[#This Row],[Tax Exempt Bond Savings FY20 and After]]</f>
        <v>0</v>
      </c>
      <c r="CE439" s="60">
        <v>410.25290000000001</v>
      </c>
      <c r="CF439" s="60">
        <v>3035.6086</v>
      </c>
      <c r="CG439" s="60">
        <v>409.21199999999999</v>
      </c>
      <c r="CH439" s="60">
        <f>Table2[[#This Row],[Indirect and Induced Through FY20]]+Table2[[#This Row],[Indirect and Induced FY20 and After]]</f>
        <v>3444.8206</v>
      </c>
      <c r="CI439" s="60">
        <v>1109.5882999999999</v>
      </c>
      <c r="CJ439" s="60">
        <v>8422.1293000000005</v>
      </c>
      <c r="CK439" s="60">
        <v>1106.7728999999999</v>
      </c>
      <c r="CL439" s="60">
        <f>Table2[[#This Row],[TOTAL Income Consumption Use Taxes Through FY20]]+Table2[[#This Row],[TOTAL Income Consumption Use Taxes FY20 and After]]</f>
        <v>9528.9022000000004</v>
      </c>
      <c r="CM439" s="60">
        <v>28.092500000000001</v>
      </c>
      <c r="CN439" s="60">
        <v>254.69329999999999</v>
      </c>
      <c r="CO439" s="60">
        <v>28.0212</v>
      </c>
      <c r="CP439" s="60">
        <f>Table2[[#This Row],[Assistance Provided Through FY20]]+Table2[[#This Row],[Assistance Provided FY20 and After]]</f>
        <v>282.71449999999999</v>
      </c>
      <c r="CQ439" s="60">
        <v>0</v>
      </c>
      <c r="CR439" s="60">
        <v>0</v>
      </c>
      <c r="CS439" s="60">
        <v>0</v>
      </c>
      <c r="CT439" s="60">
        <f>Table2[[#This Row],[Recapture Cancellation Reduction Amount Through FY20]]+Table2[[#This Row],[Recapture Cancellation Reduction Amount FY20 and After]]</f>
        <v>0</v>
      </c>
      <c r="CU439" s="60">
        <v>0</v>
      </c>
      <c r="CV439" s="60">
        <v>0</v>
      </c>
      <c r="CW439" s="60">
        <v>0</v>
      </c>
      <c r="CX439" s="60">
        <f>Table2[[#This Row],[Penalty Paid Through FY20]]+Table2[[#This Row],[Penalty Paid FY20 and After]]</f>
        <v>0</v>
      </c>
      <c r="CY439" s="60">
        <v>28.092500000000001</v>
      </c>
      <c r="CZ439" s="60">
        <v>254.69329999999999</v>
      </c>
      <c r="DA439" s="60">
        <v>28.0212</v>
      </c>
      <c r="DB439" s="60">
        <f>Table2[[#This Row],[TOTAL Assistance Net of Recapture Penalties Through FY20]]+Table2[[#This Row],[TOTAL Assistance Net of Recapture Penalties FY20 and After]]</f>
        <v>282.71449999999999</v>
      </c>
      <c r="DC439" s="60">
        <v>728.54089999999997</v>
      </c>
      <c r="DD439" s="60">
        <v>5986.5861000000004</v>
      </c>
      <c r="DE439" s="60">
        <v>726.69240000000002</v>
      </c>
      <c r="DF439" s="60">
        <f>Table2[[#This Row],[Company Direct Tax Revenue Before Assistance Through FY20]]+Table2[[#This Row],[Company Direct Tax Revenue Before Assistance FY20 and After]]</f>
        <v>6713.2785000000003</v>
      </c>
      <c r="DG439" s="60">
        <v>788.66229999999996</v>
      </c>
      <c r="DH439" s="60">
        <v>5236.0874000000003</v>
      </c>
      <c r="DI439" s="60">
        <v>786.66129999999998</v>
      </c>
      <c r="DJ439" s="60">
        <f>Table2[[#This Row],[Indirect and Induced Tax Revenues FY20 and After]]+Table2[[#This Row],[Indirect and Induced Tax Revenues Through FY20]]</f>
        <v>6022.7487000000001</v>
      </c>
      <c r="DK439" s="60">
        <v>1517.2031999999999</v>
      </c>
      <c r="DL439" s="60">
        <v>11222.673500000001</v>
      </c>
      <c r="DM439" s="60">
        <v>1513.3536999999999</v>
      </c>
      <c r="DN439" s="60">
        <f>Table2[[#This Row],[TOTAL Tax Revenues Before Assistance FY20 and After]]+Table2[[#This Row],[TOTAL Tax Revenues Before Assistance Through FY20]]</f>
        <v>12736.0272</v>
      </c>
      <c r="DO439" s="60">
        <v>1489.1107</v>
      </c>
      <c r="DP439" s="60">
        <v>10967.9802</v>
      </c>
      <c r="DQ439" s="60">
        <v>1485.3325</v>
      </c>
      <c r="DR439" s="60">
        <f>Table2[[#This Row],[TOTAL Tax Revenues Net of Assistance Recapture and Penalty Through FY20]]+Table2[[#This Row],[TOTAL Tax Revenues Net of Assistance Recapture and Penalty FY20 and After]]</f>
        <v>12453.3127</v>
      </c>
      <c r="DS439" s="60">
        <v>0</v>
      </c>
      <c r="DT439" s="60">
        <v>0</v>
      </c>
      <c r="DU439" s="60">
        <v>0</v>
      </c>
      <c r="DV439" s="60">
        <v>0</v>
      </c>
      <c r="DW439" s="74">
        <v>43</v>
      </c>
      <c r="DX439" s="74">
        <v>0</v>
      </c>
      <c r="DY439" s="74">
        <v>0</v>
      </c>
      <c r="DZ439" s="74">
        <v>6</v>
      </c>
      <c r="EA439" s="74">
        <v>43</v>
      </c>
      <c r="EB439" s="74">
        <v>0</v>
      </c>
      <c r="EC439" s="74">
        <v>0</v>
      </c>
      <c r="ED439" s="74">
        <v>6</v>
      </c>
      <c r="EE439" s="74">
        <v>100</v>
      </c>
      <c r="EF439" s="74">
        <v>0</v>
      </c>
      <c r="EG439" s="74">
        <v>0</v>
      </c>
      <c r="EH439" s="74">
        <v>100</v>
      </c>
      <c r="EI439" s="8">
        <f>Table2[[#This Row],[Total Industrial Employees FY20]]+Table2[[#This Row],[Total Restaurant Employees FY20]]+Table2[[#This Row],[Total Retail Employees FY20]]+Table2[[#This Row],[Total Other Employees FY20]]</f>
        <v>49</v>
      </c>
      <c r="EJ439" s="8">
        <f>Table2[[#This Row],[Number of Industrial Employees Earning More than Living Wage FY20]]+Table2[[#This Row],[Number of Restaurant Employees Earning More than Living Wage FY20]]+Table2[[#This Row],[Number of Retail Employees Earning More than Living Wage FY20]]+Table2[[#This Row],[Number of Other Employees Earning More than Living Wage FY20]]</f>
        <v>49</v>
      </c>
      <c r="EK439" s="72">
        <f>Table2[[#This Row],[Total Employees Earning More than Living Wage FY20]]/Table2[[#This Row],[Total Jobs FY20]]</f>
        <v>1</v>
      </c>
    </row>
    <row r="440" spans="1:141" x14ac:dyDescent="0.25">
      <c r="A440" s="9">
        <v>92935</v>
      </c>
      <c r="B440" s="11" t="s">
        <v>263</v>
      </c>
      <c r="C440" s="11" t="s">
        <v>717</v>
      </c>
      <c r="D440" s="11" t="s">
        <v>1045</v>
      </c>
      <c r="E440" s="15">
        <v>30</v>
      </c>
      <c r="F440" s="7">
        <v>2575</v>
      </c>
      <c r="G440" s="7">
        <v>5</v>
      </c>
      <c r="H440" s="7">
        <v>34388</v>
      </c>
      <c r="I440" s="7">
        <v>22859</v>
      </c>
      <c r="J440" s="7">
        <v>311612</v>
      </c>
      <c r="K440" s="11" t="s">
        <v>1048</v>
      </c>
      <c r="L440" s="11" t="s">
        <v>1204</v>
      </c>
      <c r="M440" s="11" t="s">
        <v>1161</v>
      </c>
      <c r="N440" s="18">
        <v>2775000</v>
      </c>
      <c r="O440" s="11" t="s">
        <v>1658</v>
      </c>
      <c r="P440" s="8">
        <v>0</v>
      </c>
      <c r="Q440" s="8">
        <v>0</v>
      </c>
      <c r="R440" s="8">
        <v>67</v>
      </c>
      <c r="S440" s="8">
        <v>3</v>
      </c>
      <c r="T440" s="8">
        <v>0</v>
      </c>
      <c r="U440" s="8">
        <v>70</v>
      </c>
      <c r="V440" s="8">
        <v>70</v>
      </c>
      <c r="W440" s="8">
        <v>0</v>
      </c>
      <c r="X440" s="8">
        <v>0</v>
      </c>
      <c r="Y440" s="8">
        <v>0</v>
      </c>
      <c r="Z440" s="8">
        <v>9</v>
      </c>
      <c r="AA440" s="19">
        <v>0</v>
      </c>
      <c r="AB440" s="8">
        <v>0</v>
      </c>
      <c r="AC440" s="8">
        <v>0</v>
      </c>
      <c r="AD440" s="8">
        <v>0</v>
      </c>
      <c r="AE440" s="8">
        <v>0</v>
      </c>
      <c r="AF440" s="8">
        <v>94.285714285714278</v>
      </c>
      <c r="AG440" s="8" t="s">
        <v>1686</v>
      </c>
      <c r="AH440" s="8" t="s">
        <v>1687</v>
      </c>
      <c r="AI440" s="60">
        <v>19.816199999999998</v>
      </c>
      <c r="AJ440" s="60">
        <v>221.03299999999999</v>
      </c>
      <c r="AK440" s="60">
        <v>52.183900000000001</v>
      </c>
      <c r="AL440" s="60">
        <f>Table2[[#This Row],[Company Direct Land Through FY20]]+Table2[[#This Row],[Company Direct Land FY20 and After]]</f>
        <v>273.21690000000001</v>
      </c>
      <c r="AM440" s="60">
        <v>83.581699999999998</v>
      </c>
      <c r="AN440" s="60">
        <v>296.26479999999998</v>
      </c>
      <c r="AO440" s="60">
        <v>220.10300000000001</v>
      </c>
      <c r="AP440" s="60">
        <f>Table2[[#This Row],[Company Direct Building Through FY20]]+Table2[[#This Row],[Company Direct Building FY20 and After]]</f>
        <v>516.36779999999999</v>
      </c>
      <c r="AQ440" s="60">
        <v>0</v>
      </c>
      <c r="AR440" s="60">
        <v>41.230800000000002</v>
      </c>
      <c r="AS440" s="60">
        <v>0</v>
      </c>
      <c r="AT440" s="60">
        <f>Table2[[#This Row],[Mortgage Recording Tax Through FY20]]+Table2[[#This Row],[Mortgage Recording Tax FY20 and After]]</f>
        <v>41.230800000000002</v>
      </c>
      <c r="AU440" s="60">
        <v>63.755800000000001</v>
      </c>
      <c r="AV440" s="60">
        <v>181.89230000000001</v>
      </c>
      <c r="AW440" s="60">
        <v>167.89400000000001</v>
      </c>
      <c r="AX440" s="60">
        <f>Table2[[#This Row],[Pilot Savings Through FY20]]+Table2[[#This Row],[Pilot Savings FY20 and After]]</f>
        <v>349.78629999999998</v>
      </c>
      <c r="AY440" s="60">
        <v>0</v>
      </c>
      <c r="AZ440" s="60">
        <v>41.230800000000002</v>
      </c>
      <c r="BA440" s="60">
        <v>0</v>
      </c>
      <c r="BB440" s="60">
        <f>Table2[[#This Row],[Mortgage Recording Tax Exemption Through FY20]]+Table2[[#This Row],[Indirect and Induced Land FY20]]</f>
        <v>86.799199999999999</v>
      </c>
      <c r="BC440" s="60">
        <v>45.568399999999997</v>
      </c>
      <c r="BD440" s="60">
        <v>213.6378</v>
      </c>
      <c r="BE440" s="60">
        <v>119.99939999999999</v>
      </c>
      <c r="BF440" s="60">
        <f>Table2[[#This Row],[Indirect and Induced Land Through FY20]]+Table2[[#This Row],[Indirect and Induced Land FY20 and After]]</f>
        <v>333.63720000000001</v>
      </c>
      <c r="BG440" s="60">
        <v>161.5609</v>
      </c>
      <c r="BH440" s="60">
        <v>757.44320000000005</v>
      </c>
      <c r="BI440" s="60">
        <v>425.45229999999998</v>
      </c>
      <c r="BJ440" s="60">
        <f>Table2[[#This Row],[Indirect and Induced Building Through FY20]]+Table2[[#This Row],[Indirect and Induced Building FY20 and After]]</f>
        <v>1182.8955000000001</v>
      </c>
      <c r="BK440" s="60">
        <v>246.7714</v>
      </c>
      <c r="BL440" s="60">
        <v>1306.4865</v>
      </c>
      <c r="BM440" s="60">
        <v>649.84460000000001</v>
      </c>
      <c r="BN440" s="60">
        <f>Table2[[#This Row],[TOTAL Real Property Related Taxes Through FY20]]+Table2[[#This Row],[TOTAL Real Property Related Taxes FY20 and After]]</f>
        <v>1956.3310999999999</v>
      </c>
      <c r="BO440" s="60">
        <v>787.41520000000003</v>
      </c>
      <c r="BP440" s="60">
        <v>3714.4272000000001</v>
      </c>
      <c r="BQ440" s="60">
        <v>2073.5698000000002</v>
      </c>
      <c r="BR440" s="60">
        <f>Table2[[#This Row],[Company Direct Through FY20]]+Table2[[#This Row],[Company Direct FY20 and After]]</f>
        <v>5787.9970000000003</v>
      </c>
      <c r="BS440" s="60">
        <v>0</v>
      </c>
      <c r="BT440" s="60">
        <v>1.5955999999999999</v>
      </c>
      <c r="BU440" s="60">
        <v>0</v>
      </c>
      <c r="BV440" s="60">
        <f>Table2[[#This Row],[Sales Tax Exemption Through FY20]]+Table2[[#This Row],[Sales Tax Exemption FY20 and After]]</f>
        <v>1.5955999999999999</v>
      </c>
      <c r="BW440" s="60">
        <v>0</v>
      </c>
      <c r="BX440" s="60">
        <v>0</v>
      </c>
      <c r="BY440" s="60">
        <v>0</v>
      </c>
      <c r="BZ440" s="60">
        <f>Table2[[#This Row],[Energy Tax Savings Through FY20]]+Table2[[#This Row],[Energy Tax Savings FY20 and After]]</f>
        <v>0</v>
      </c>
      <c r="CA440" s="60">
        <v>0</v>
      </c>
      <c r="CB440" s="60">
        <v>0</v>
      </c>
      <c r="CC440" s="60">
        <v>0</v>
      </c>
      <c r="CD440" s="60">
        <f>Table2[[#This Row],[Tax Exempt Bond Savings Through FY20]]+Table2[[#This Row],[Tax Exempt Bond Savings FY20 and After]]</f>
        <v>0</v>
      </c>
      <c r="CE440" s="60">
        <v>206.26949999999999</v>
      </c>
      <c r="CF440" s="60">
        <v>1166.0601999999999</v>
      </c>
      <c r="CG440" s="60">
        <v>543.18759999999997</v>
      </c>
      <c r="CH440" s="60">
        <f>Table2[[#This Row],[Indirect and Induced Through FY20]]+Table2[[#This Row],[Indirect and Induced FY20 and After]]</f>
        <v>1709.2477999999999</v>
      </c>
      <c r="CI440" s="60">
        <v>993.68470000000002</v>
      </c>
      <c r="CJ440" s="60">
        <v>4878.8918000000003</v>
      </c>
      <c r="CK440" s="60">
        <v>2616.7574</v>
      </c>
      <c r="CL440" s="60">
        <f>Table2[[#This Row],[TOTAL Income Consumption Use Taxes Through FY20]]+Table2[[#This Row],[TOTAL Income Consumption Use Taxes FY20 and After]]</f>
        <v>7495.6491999999998</v>
      </c>
      <c r="CM440" s="60">
        <v>63.755800000000001</v>
      </c>
      <c r="CN440" s="60">
        <v>224.71870000000001</v>
      </c>
      <c r="CO440" s="60">
        <v>167.89400000000001</v>
      </c>
      <c r="CP440" s="60">
        <f>Table2[[#This Row],[Assistance Provided Through FY20]]+Table2[[#This Row],[Assistance Provided FY20 and After]]</f>
        <v>392.61270000000002</v>
      </c>
      <c r="CQ440" s="60">
        <v>0</v>
      </c>
      <c r="CR440" s="60">
        <v>0</v>
      </c>
      <c r="CS440" s="60">
        <v>0</v>
      </c>
      <c r="CT440" s="60">
        <f>Table2[[#This Row],[Recapture Cancellation Reduction Amount Through FY20]]+Table2[[#This Row],[Recapture Cancellation Reduction Amount FY20 and After]]</f>
        <v>0</v>
      </c>
      <c r="CU440" s="60">
        <v>0</v>
      </c>
      <c r="CV440" s="60">
        <v>0</v>
      </c>
      <c r="CW440" s="60">
        <v>0</v>
      </c>
      <c r="CX440" s="60">
        <f>Table2[[#This Row],[Penalty Paid Through FY20]]+Table2[[#This Row],[Penalty Paid FY20 and After]]</f>
        <v>0</v>
      </c>
      <c r="CY440" s="60">
        <v>63.755800000000001</v>
      </c>
      <c r="CZ440" s="60">
        <v>224.71870000000001</v>
      </c>
      <c r="DA440" s="60">
        <v>167.89400000000001</v>
      </c>
      <c r="DB440" s="60">
        <f>Table2[[#This Row],[TOTAL Assistance Net of Recapture Penalties Through FY20]]+Table2[[#This Row],[TOTAL Assistance Net of Recapture Penalties FY20 and After]]</f>
        <v>392.61270000000002</v>
      </c>
      <c r="DC440" s="60">
        <v>890.81309999999996</v>
      </c>
      <c r="DD440" s="60">
        <v>4272.9557999999997</v>
      </c>
      <c r="DE440" s="60">
        <v>2345.8566999999998</v>
      </c>
      <c r="DF440" s="60">
        <f>Table2[[#This Row],[Company Direct Tax Revenue Before Assistance Through FY20]]+Table2[[#This Row],[Company Direct Tax Revenue Before Assistance FY20 and After]]</f>
        <v>6618.8125</v>
      </c>
      <c r="DG440" s="60">
        <v>413.39879999999999</v>
      </c>
      <c r="DH440" s="60">
        <v>2137.1412</v>
      </c>
      <c r="DI440" s="60">
        <v>1088.6393</v>
      </c>
      <c r="DJ440" s="60">
        <f>Table2[[#This Row],[Indirect and Induced Tax Revenues FY20 and After]]+Table2[[#This Row],[Indirect and Induced Tax Revenues Through FY20]]</f>
        <v>3225.7804999999998</v>
      </c>
      <c r="DK440" s="60">
        <v>1304.2119</v>
      </c>
      <c r="DL440" s="60">
        <v>6410.0969999999998</v>
      </c>
      <c r="DM440" s="60">
        <v>3434.4960000000001</v>
      </c>
      <c r="DN440" s="60">
        <f>Table2[[#This Row],[TOTAL Tax Revenues Before Assistance FY20 and After]]+Table2[[#This Row],[TOTAL Tax Revenues Before Assistance Through FY20]]</f>
        <v>9844.5930000000008</v>
      </c>
      <c r="DO440" s="60">
        <v>1240.4561000000001</v>
      </c>
      <c r="DP440" s="60">
        <v>6185.3783000000003</v>
      </c>
      <c r="DQ440" s="60">
        <v>3266.6019999999999</v>
      </c>
      <c r="DR440" s="60">
        <f>Table2[[#This Row],[TOTAL Tax Revenues Net of Assistance Recapture and Penalty Through FY20]]+Table2[[#This Row],[TOTAL Tax Revenues Net of Assistance Recapture and Penalty FY20 and After]]</f>
        <v>9451.9802999999993</v>
      </c>
      <c r="DS440" s="60">
        <v>0</v>
      </c>
      <c r="DT440" s="60">
        <v>0</v>
      </c>
      <c r="DU440" s="60">
        <v>0</v>
      </c>
      <c r="DV440" s="60">
        <v>0</v>
      </c>
      <c r="DW440" s="74">
        <v>70</v>
      </c>
      <c r="DX440" s="74">
        <v>0</v>
      </c>
      <c r="DY440" s="74">
        <v>0</v>
      </c>
      <c r="DZ440" s="74">
        <v>0</v>
      </c>
      <c r="EA440" s="74">
        <v>70</v>
      </c>
      <c r="EB440" s="74">
        <v>0</v>
      </c>
      <c r="EC440" s="74">
        <v>0</v>
      </c>
      <c r="ED440" s="74">
        <v>0</v>
      </c>
      <c r="EE440" s="74">
        <v>100</v>
      </c>
      <c r="EF440" s="74">
        <v>0</v>
      </c>
      <c r="EG440" s="74">
        <v>0</v>
      </c>
      <c r="EH440" s="74">
        <v>0</v>
      </c>
      <c r="EI440" s="8">
        <f>Table2[[#This Row],[Total Industrial Employees FY20]]+Table2[[#This Row],[Total Restaurant Employees FY20]]+Table2[[#This Row],[Total Retail Employees FY20]]+Table2[[#This Row],[Total Other Employees FY20]]</f>
        <v>70</v>
      </c>
      <c r="EJ440" s="8">
        <f>Table2[[#This Row],[Number of Industrial Employees Earning More than Living Wage FY20]]+Table2[[#This Row],[Number of Restaurant Employees Earning More than Living Wage FY20]]+Table2[[#This Row],[Number of Retail Employees Earning More than Living Wage FY20]]+Table2[[#This Row],[Number of Other Employees Earning More than Living Wage FY20]]</f>
        <v>70</v>
      </c>
      <c r="EK440" s="72">
        <f>Table2[[#This Row],[Total Employees Earning More than Living Wage FY20]]/Table2[[#This Row],[Total Jobs FY20]]</f>
        <v>1</v>
      </c>
    </row>
    <row r="441" spans="1:141" x14ac:dyDescent="0.25">
      <c r="A441" s="9">
        <v>93981</v>
      </c>
      <c r="B441" s="11" t="s">
        <v>447</v>
      </c>
      <c r="C441" s="11" t="s">
        <v>900</v>
      </c>
      <c r="D441" s="11" t="s">
        <v>1045</v>
      </c>
      <c r="E441" s="15">
        <v>34</v>
      </c>
      <c r="F441" s="7">
        <v>3375</v>
      </c>
      <c r="G441" s="7">
        <v>15</v>
      </c>
      <c r="H441" s="7">
        <v>26273</v>
      </c>
      <c r="I441" s="7">
        <v>55860</v>
      </c>
      <c r="J441" s="7">
        <v>339999</v>
      </c>
      <c r="K441" s="11" t="s">
        <v>1048</v>
      </c>
      <c r="L441" s="11" t="s">
        <v>1444</v>
      </c>
      <c r="M441" s="11" t="s">
        <v>1424</v>
      </c>
      <c r="N441" s="18">
        <v>9610000</v>
      </c>
      <c r="O441" s="11" t="s">
        <v>1658</v>
      </c>
      <c r="P441" s="8">
        <v>7</v>
      </c>
      <c r="Q441" s="8">
        <v>1</v>
      </c>
      <c r="R441" s="8">
        <v>56</v>
      </c>
      <c r="S441" s="8">
        <v>0</v>
      </c>
      <c r="T441" s="8">
        <v>1</v>
      </c>
      <c r="U441" s="8">
        <v>65</v>
      </c>
      <c r="V441" s="8">
        <v>60</v>
      </c>
      <c r="W441" s="8">
        <v>0</v>
      </c>
      <c r="X441" s="8">
        <v>0</v>
      </c>
      <c r="Y441" s="8">
        <v>19</v>
      </c>
      <c r="Z441" s="8">
        <v>12</v>
      </c>
      <c r="AA441" s="19">
        <v>0</v>
      </c>
      <c r="AB441" s="8">
        <v>0</v>
      </c>
      <c r="AC441" s="8">
        <v>0</v>
      </c>
      <c r="AD441" s="8">
        <v>0</v>
      </c>
      <c r="AE441" s="8">
        <v>0</v>
      </c>
      <c r="AF441" s="8">
        <v>80</v>
      </c>
      <c r="AG441" s="8" t="s">
        <v>1686</v>
      </c>
      <c r="AH441" s="8" t="s">
        <v>1687</v>
      </c>
      <c r="AI441" s="60">
        <v>31.029399999999999</v>
      </c>
      <c r="AJ441" s="60">
        <v>251.1362</v>
      </c>
      <c r="AK441" s="60">
        <v>331.28539999999998</v>
      </c>
      <c r="AL441" s="60">
        <f>Table2[[#This Row],[Company Direct Land Through FY20]]+Table2[[#This Row],[Company Direct Land FY20 and After]]</f>
        <v>582.42160000000001</v>
      </c>
      <c r="AM441" s="60">
        <v>108.3108</v>
      </c>
      <c r="AN441" s="60">
        <v>737.2654</v>
      </c>
      <c r="AO441" s="60">
        <v>1156.3839</v>
      </c>
      <c r="AP441" s="60">
        <f>Table2[[#This Row],[Company Direct Building Through FY20]]+Table2[[#This Row],[Company Direct Building FY20 and After]]</f>
        <v>1893.6493</v>
      </c>
      <c r="AQ441" s="60">
        <v>0</v>
      </c>
      <c r="AR441" s="60">
        <v>69.000200000000007</v>
      </c>
      <c r="AS441" s="60">
        <v>0</v>
      </c>
      <c r="AT441" s="60">
        <f>Table2[[#This Row],[Mortgage Recording Tax Through FY20]]+Table2[[#This Row],[Mortgage Recording Tax FY20 and After]]</f>
        <v>69.000200000000007</v>
      </c>
      <c r="AU441" s="60">
        <v>68.817700000000002</v>
      </c>
      <c r="AV441" s="60">
        <v>220.1001</v>
      </c>
      <c r="AW441" s="60">
        <v>734.73329999999999</v>
      </c>
      <c r="AX441" s="60">
        <f>Table2[[#This Row],[Pilot Savings Through FY20]]+Table2[[#This Row],[Pilot Savings FY20 and After]]</f>
        <v>954.83339999999998</v>
      </c>
      <c r="AY441" s="60">
        <v>0</v>
      </c>
      <c r="AZ441" s="60">
        <v>69.000200000000007</v>
      </c>
      <c r="BA441" s="60">
        <v>0</v>
      </c>
      <c r="BB441" s="60">
        <f>Table2[[#This Row],[Mortgage Recording Tax Exemption Through FY20]]+Table2[[#This Row],[Indirect and Induced Land FY20]]</f>
        <v>134.6472</v>
      </c>
      <c r="BC441" s="60">
        <v>65.647000000000006</v>
      </c>
      <c r="BD441" s="60">
        <v>305.0874</v>
      </c>
      <c r="BE441" s="60">
        <v>700.88170000000002</v>
      </c>
      <c r="BF441" s="60">
        <f>Table2[[#This Row],[Indirect and Induced Land Through FY20]]+Table2[[#This Row],[Indirect and Induced Land FY20 and After]]</f>
        <v>1005.9691</v>
      </c>
      <c r="BG441" s="60">
        <v>232.7483</v>
      </c>
      <c r="BH441" s="60">
        <v>1081.6738</v>
      </c>
      <c r="BI441" s="60">
        <v>2484.9414999999999</v>
      </c>
      <c r="BJ441" s="60">
        <f>Table2[[#This Row],[Indirect and Induced Building Through FY20]]+Table2[[#This Row],[Indirect and Induced Building FY20 and After]]</f>
        <v>3566.6152999999999</v>
      </c>
      <c r="BK441" s="60">
        <v>368.9178</v>
      </c>
      <c r="BL441" s="60">
        <v>2155.0626999999999</v>
      </c>
      <c r="BM441" s="60">
        <v>3938.7592</v>
      </c>
      <c r="BN441" s="60">
        <f>Table2[[#This Row],[TOTAL Real Property Related Taxes Through FY20]]+Table2[[#This Row],[TOTAL Real Property Related Taxes FY20 and After]]</f>
        <v>6093.8218999999999</v>
      </c>
      <c r="BO441" s="60">
        <v>658.43859999999995</v>
      </c>
      <c r="BP441" s="60">
        <v>3230.8676</v>
      </c>
      <c r="BQ441" s="60">
        <v>7029.8347999999996</v>
      </c>
      <c r="BR441" s="60">
        <f>Table2[[#This Row],[Company Direct Through FY20]]+Table2[[#This Row],[Company Direct FY20 and After]]</f>
        <v>10260.7024</v>
      </c>
      <c r="BS441" s="60">
        <v>0</v>
      </c>
      <c r="BT441" s="60">
        <v>61.833399999999997</v>
      </c>
      <c r="BU441" s="60">
        <v>0</v>
      </c>
      <c r="BV441" s="60">
        <f>Table2[[#This Row],[Sales Tax Exemption Through FY20]]+Table2[[#This Row],[Sales Tax Exemption FY20 and After]]</f>
        <v>61.833399999999997</v>
      </c>
      <c r="BW441" s="60">
        <v>0</v>
      </c>
      <c r="BX441" s="60">
        <v>0</v>
      </c>
      <c r="BY441" s="60">
        <v>0</v>
      </c>
      <c r="BZ441" s="60">
        <f>Table2[[#This Row],[Energy Tax Savings Through FY20]]+Table2[[#This Row],[Energy Tax Savings FY20 and After]]</f>
        <v>0</v>
      </c>
      <c r="CA441" s="60">
        <v>0</v>
      </c>
      <c r="CB441" s="60">
        <v>0</v>
      </c>
      <c r="CC441" s="60">
        <v>0</v>
      </c>
      <c r="CD441" s="60">
        <f>Table2[[#This Row],[Tax Exempt Bond Savings Through FY20]]+Table2[[#This Row],[Tax Exempt Bond Savings FY20 and After]]</f>
        <v>0</v>
      </c>
      <c r="CE441" s="60">
        <v>297.1567</v>
      </c>
      <c r="CF441" s="60">
        <v>1521.4364</v>
      </c>
      <c r="CG441" s="60">
        <v>3172.6007</v>
      </c>
      <c r="CH441" s="60">
        <f>Table2[[#This Row],[Indirect and Induced Through FY20]]+Table2[[#This Row],[Indirect and Induced FY20 and After]]</f>
        <v>4694.0370999999996</v>
      </c>
      <c r="CI441" s="60">
        <v>955.59529999999995</v>
      </c>
      <c r="CJ441" s="60">
        <v>4690.4705999999996</v>
      </c>
      <c r="CK441" s="60">
        <v>10202.4355</v>
      </c>
      <c r="CL441" s="60">
        <f>Table2[[#This Row],[TOTAL Income Consumption Use Taxes Through FY20]]+Table2[[#This Row],[TOTAL Income Consumption Use Taxes FY20 and After]]</f>
        <v>14892.9061</v>
      </c>
      <c r="CM441" s="60">
        <v>68.817700000000002</v>
      </c>
      <c r="CN441" s="60">
        <v>350.93369999999999</v>
      </c>
      <c r="CO441" s="60">
        <v>734.73329999999999</v>
      </c>
      <c r="CP441" s="60">
        <f>Table2[[#This Row],[Assistance Provided Through FY20]]+Table2[[#This Row],[Assistance Provided FY20 and After]]</f>
        <v>1085.6669999999999</v>
      </c>
      <c r="CQ441" s="60">
        <v>0</v>
      </c>
      <c r="CR441" s="60">
        <v>49.450800000000001</v>
      </c>
      <c r="CS441" s="60">
        <v>0</v>
      </c>
      <c r="CT441" s="60">
        <f>Table2[[#This Row],[Recapture Cancellation Reduction Amount Through FY20]]+Table2[[#This Row],[Recapture Cancellation Reduction Amount FY20 and After]]</f>
        <v>49.450800000000001</v>
      </c>
      <c r="CU441" s="60">
        <v>0</v>
      </c>
      <c r="CV441" s="60">
        <v>0</v>
      </c>
      <c r="CW441" s="60">
        <v>0</v>
      </c>
      <c r="CX441" s="60">
        <f>Table2[[#This Row],[Penalty Paid Through FY20]]+Table2[[#This Row],[Penalty Paid FY20 and After]]</f>
        <v>0</v>
      </c>
      <c r="CY441" s="60">
        <v>68.817700000000002</v>
      </c>
      <c r="CZ441" s="60">
        <v>301.48289999999997</v>
      </c>
      <c r="DA441" s="60">
        <v>734.73329999999999</v>
      </c>
      <c r="DB441" s="60">
        <f>Table2[[#This Row],[TOTAL Assistance Net of Recapture Penalties Through FY20]]+Table2[[#This Row],[TOTAL Assistance Net of Recapture Penalties FY20 and After]]</f>
        <v>1036.2161999999998</v>
      </c>
      <c r="DC441" s="60">
        <v>797.77880000000005</v>
      </c>
      <c r="DD441" s="60">
        <v>4288.2694000000001</v>
      </c>
      <c r="DE441" s="60">
        <v>8517.5041000000001</v>
      </c>
      <c r="DF441" s="60">
        <f>Table2[[#This Row],[Company Direct Tax Revenue Before Assistance Through FY20]]+Table2[[#This Row],[Company Direct Tax Revenue Before Assistance FY20 and After]]</f>
        <v>12805.773499999999</v>
      </c>
      <c r="DG441" s="60">
        <v>595.55200000000002</v>
      </c>
      <c r="DH441" s="60">
        <v>2908.1976</v>
      </c>
      <c r="DI441" s="60">
        <v>6358.4238999999998</v>
      </c>
      <c r="DJ441" s="60">
        <f>Table2[[#This Row],[Indirect and Induced Tax Revenues FY20 and After]]+Table2[[#This Row],[Indirect and Induced Tax Revenues Through FY20]]</f>
        <v>9266.6214999999993</v>
      </c>
      <c r="DK441" s="60">
        <v>1393.3308</v>
      </c>
      <c r="DL441" s="60">
        <v>7196.4669999999996</v>
      </c>
      <c r="DM441" s="60">
        <v>14875.928</v>
      </c>
      <c r="DN441" s="60">
        <f>Table2[[#This Row],[TOTAL Tax Revenues Before Assistance FY20 and After]]+Table2[[#This Row],[TOTAL Tax Revenues Before Assistance Through FY20]]</f>
        <v>22072.395</v>
      </c>
      <c r="DO441" s="60">
        <v>1324.5130999999999</v>
      </c>
      <c r="DP441" s="60">
        <v>6894.9840999999997</v>
      </c>
      <c r="DQ441" s="60">
        <v>14141.1947</v>
      </c>
      <c r="DR441" s="60">
        <f>Table2[[#This Row],[TOTAL Tax Revenues Net of Assistance Recapture and Penalty Through FY20]]+Table2[[#This Row],[TOTAL Tax Revenues Net of Assistance Recapture and Penalty FY20 and After]]</f>
        <v>21036.178800000002</v>
      </c>
      <c r="DS441" s="60">
        <v>0</v>
      </c>
      <c r="DT441" s="60">
        <v>0</v>
      </c>
      <c r="DU441" s="60">
        <v>0</v>
      </c>
      <c r="DV441" s="60">
        <v>0</v>
      </c>
      <c r="DW441" s="74">
        <v>65</v>
      </c>
      <c r="DX441" s="74">
        <v>0</v>
      </c>
      <c r="DY441" s="74">
        <v>0</v>
      </c>
      <c r="DZ441" s="74">
        <v>0</v>
      </c>
      <c r="EA441" s="74">
        <v>65</v>
      </c>
      <c r="EB441" s="74">
        <v>0</v>
      </c>
      <c r="EC441" s="74">
        <v>0</v>
      </c>
      <c r="ED441" s="74">
        <v>0</v>
      </c>
      <c r="EE441" s="74">
        <v>100</v>
      </c>
      <c r="EF441" s="74">
        <v>0</v>
      </c>
      <c r="EG441" s="74">
        <v>0</v>
      </c>
      <c r="EH441" s="74">
        <v>0</v>
      </c>
      <c r="EI441" s="8">
        <f>Table2[[#This Row],[Total Industrial Employees FY20]]+Table2[[#This Row],[Total Restaurant Employees FY20]]+Table2[[#This Row],[Total Retail Employees FY20]]+Table2[[#This Row],[Total Other Employees FY20]]</f>
        <v>65</v>
      </c>
      <c r="EJ441" s="8">
        <f>Table2[[#This Row],[Number of Industrial Employees Earning More than Living Wage FY20]]+Table2[[#This Row],[Number of Restaurant Employees Earning More than Living Wage FY20]]+Table2[[#This Row],[Number of Retail Employees Earning More than Living Wage FY20]]+Table2[[#This Row],[Number of Other Employees Earning More than Living Wage FY20]]</f>
        <v>65</v>
      </c>
      <c r="EK441" s="72">
        <f>Table2[[#This Row],[Total Employees Earning More than Living Wage FY20]]/Table2[[#This Row],[Total Jobs FY20]]</f>
        <v>1</v>
      </c>
    </row>
    <row r="442" spans="1:141" x14ac:dyDescent="0.25">
      <c r="A442" s="9">
        <v>94194</v>
      </c>
      <c r="B442" s="11" t="s">
        <v>585</v>
      </c>
      <c r="C442" s="11" t="s">
        <v>885</v>
      </c>
      <c r="D442" s="11" t="s">
        <v>1046</v>
      </c>
      <c r="E442" s="15">
        <v>3</v>
      </c>
      <c r="F442" s="7">
        <v>702</v>
      </c>
      <c r="G442" s="7">
        <v>1308</v>
      </c>
      <c r="H442" s="7">
        <v>0</v>
      </c>
      <c r="I442" s="7">
        <v>353527</v>
      </c>
      <c r="J442" s="7">
        <v>531120</v>
      </c>
      <c r="K442" s="11" t="s">
        <v>1238</v>
      </c>
      <c r="L442" s="11" t="s">
        <v>1636</v>
      </c>
      <c r="M442" s="11" t="s">
        <v>1357</v>
      </c>
      <c r="N442" s="18">
        <v>0</v>
      </c>
      <c r="O442" s="11" t="s">
        <v>1661</v>
      </c>
      <c r="P442" s="8">
        <v>0</v>
      </c>
      <c r="Q442" s="8">
        <v>0</v>
      </c>
      <c r="R442" s="8">
        <v>0</v>
      </c>
      <c r="S442" s="8">
        <v>0</v>
      </c>
      <c r="T442" s="8">
        <v>0</v>
      </c>
      <c r="U442" s="8">
        <v>0</v>
      </c>
      <c r="V442" s="8">
        <v>3688</v>
      </c>
      <c r="W442" s="8">
        <v>0</v>
      </c>
      <c r="X442" s="8">
        <v>0</v>
      </c>
      <c r="Y442" s="8">
        <v>0</v>
      </c>
      <c r="Z442" s="8">
        <v>0</v>
      </c>
      <c r="AA442" s="19">
        <v>0</v>
      </c>
      <c r="AB442" s="8">
        <v>0</v>
      </c>
      <c r="AC442" s="8">
        <v>0</v>
      </c>
      <c r="AD442" s="8">
        <v>0</v>
      </c>
      <c r="AE442" s="8">
        <v>0</v>
      </c>
      <c r="AF442" s="8">
        <v>0</v>
      </c>
      <c r="AI442" s="60">
        <v>2384.1306</v>
      </c>
      <c r="AJ442" s="60">
        <v>3601.8458999999998</v>
      </c>
      <c r="AK442" s="60">
        <v>39444.506999999998</v>
      </c>
      <c r="AL442" s="60">
        <f>Table2[[#This Row],[Company Direct Land Through FY20]]+Table2[[#This Row],[Company Direct Land FY20 and After]]</f>
        <v>43046.352899999998</v>
      </c>
      <c r="AM442" s="60">
        <v>4427.6711999999998</v>
      </c>
      <c r="AN442" s="60">
        <v>8981.7993999999999</v>
      </c>
      <c r="AO442" s="60">
        <v>73254.081699999995</v>
      </c>
      <c r="AP442" s="60">
        <f>Table2[[#This Row],[Company Direct Building Through FY20]]+Table2[[#This Row],[Company Direct Building FY20 and After]]</f>
        <v>82235.881099999999</v>
      </c>
      <c r="AQ442" s="60">
        <v>0</v>
      </c>
      <c r="AR442" s="60">
        <v>0</v>
      </c>
      <c r="AS442" s="60">
        <v>0</v>
      </c>
      <c r="AT442" s="60">
        <f>Table2[[#This Row],[Mortgage Recording Tax Through FY20]]+Table2[[#This Row],[Mortgage Recording Tax FY20 and After]]</f>
        <v>0</v>
      </c>
      <c r="AU442" s="60">
        <v>2724.7206999999999</v>
      </c>
      <c r="AV442" s="60">
        <v>2564.4430000000002</v>
      </c>
      <c r="AW442" s="60">
        <v>45079.434600000001</v>
      </c>
      <c r="AX442" s="60">
        <f>Table2[[#This Row],[Pilot Savings Through FY20]]+Table2[[#This Row],[Pilot Savings FY20 and After]]</f>
        <v>47643.8776</v>
      </c>
      <c r="AY442" s="60">
        <v>0</v>
      </c>
      <c r="AZ442" s="60">
        <v>0</v>
      </c>
      <c r="BA442" s="60">
        <v>0</v>
      </c>
      <c r="BB442" s="60">
        <f>Table2[[#This Row],[Mortgage Recording Tax Exemption Through FY20]]+Table2[[#This Row],[Indirect and Induced Land FY20]]</f>
        <v>2068.7777999999998</v>
      </c>
      <c r="BC442" s="60">
        <v>2068.7777999999998</v>
      </c>
      <c r="BD442" s="60">
        <v>3984.636</v>
      </c>
      <c r="BE442" s="60">
        <v>34227.1181</v>
      </c>
      <c r="BF442" s="60">
        <f>Table2[[#This Row],[Indirect and Induced Land Through FY20]]+Table2[[#This Row],[Indirect and Induced Land FY20 and After]]</f>
        <v>38211.754099999998</v>
      </c>
      <c r="BG442" s="60">
        <v>7334.7578000000003</v>
      </c>
      <c r="BH442" s="60">
        <v>14127.3459</v>
      </c>
      <c r="BI442" s="60">
        <v>121350.6906</v>
      </c>
      <c r="BJ442" s="60">
        <f>Table2[[#This Row],[Indirect and Induced Building Through FY20]]+Table2[[#This Row],[Indirect and Induced Building FY20 and After]]</f>
        <v>135478.03649999999</v>
      </c>
      <c r="BK442" s="60">
        <v>13490.6167</v>
      </c>
      <c r="BL442" s="60">
        <v>28131.1842</v>
      </c>
      <c r="BM442" s="60">
        <v>223196.96280000001</v>
      </c>
      <c r="BN442" s="60">
        <f>Table2[[#This Row],[TOTAL Real Property Related Taxes Through FY20]]+Table2[[#This Row],[TOTAL Real Property Related Taxes FY20 and After]]</f>
        <v>251328.147</v>
      </c>
      <c r="BO442" s="60">
        <v>20256.017500000002</v>
      </c>
      <c r="BP442" s="60">
        <v>39997.963300000003</v>
      </c>
      <c r="BQ442" s="60">
        <v>335127.86040000001</v>
      </c>
      <c r="BR442" s="60">
        <f>Table2[[#This Row],[Company Direct Through FY20]]+Table2[[#This Row],[Company Direct FY20 and After]]</f>
        <v>375125.82370000001</v>
      </c>
      <c r="BS442" s="60">
        <v>0</v>
      </c>
      <c r="BT442" s="60">
        <v>0</v>
      </c>
      <c r="BU442" s="60">
        <v>0</v>
      </c>
      <c r="BV442" s="60">
        <f>Table2[[#This Row],[Sales Tax Exemption Through FY20]]+Table2[[#This Row],[Sales Tax Exemption FY20 and After]]</f>
        <v>0</v>
      </c>
      <c r="BW442" s="60">
        <v>0</v>
      </c>
      <c r="BX442" s="60">
        <v>0</v>
      </c>
      <c r="BY442" s="60">
        <v>0</v>
      </c>
      <c r="BZ442" s="60">
        <f>Table2[[#This Row],[Energy Tax Savings Through FY20]]+Table2[[#This Row],[Energy Tax Savings FY20 and After]]</f>
        <v>0</v>
      </c>
      <c r="CA442" s="60">
        <v>0</v>
      </c>
      <c r="CB442" s="60">
        <v>0</v>
      </c>
      <c r="CC442" s="60">
        <v>0</v>
      </c>
      <c r="CD442" s="60">
        <f>Table2[[#This Row],[Tax Exempt Bond Savings Through FY20]]+Table2[[#This Row],[Tax Exempt Bond Savings FY20 and After]]</f>
        <v>0</v>
      </c>
      <c r="CE442" s="60">
        <v>8384.2278000000006</v>
      </c>
      <c r="CF442" s="60">
        <v>16610.6348</v>
      </c>
      <c r="CG442" s="60">
        <v>138713.75940000001</v>
      </c>
      <c r="CH442" s="60">
        <f>Table2[[#This Row],[Indirect and Induced Through FY20]]+Table2[[#This Row],[Indirect and Induced FY20 and After]]</f>
        <v>155324.39420000001</v>
      </c>
      <c r="CI442" s="60">
        <v>28640.245299999999</v>
      </c>
      <c r="CJ442" s="60">
        <v>56608.598100000003</v>
      </c>
      <c r="CK442" s="60">
        <v>473841.61979999999</v>
      </c>
      <c r="CL442" s="60">
        <f>Table2[[#This Row],[TOTAL Income Consumption Use Taxes Through FY20]]+Table2[[#This Row],[TOTAL Income Consumption Use Taxes FY20 and After]]</f>
        <v>530450.21790000005</v>
      </c>
      <c r="CM442" s="60">
        <v>2724.7206999999999</v>
      </c>
      <c r="CN442" s="60">
        <v>2564.4430000000002</v>
      </c>
      <c r="CO442" s="60">
        <v>45079.434600000001</v>
      </c>
      <c r="CP442" s="60">
        <f>Table2[[#This Row],[Assistance Provided Through FY20]]+Table2[[#This Row],[Assistance Provided FY20 and After]]</f>
        <v>47643.8776</v>
      </c>
      <c r="CQ442" s="60">
        <v>0</v>
      </c>
      <c r="CR442" s="60">
        <v>0</v>
      </c>
      <c r="CS442" s="60">
        <v>0</v>
      </c>
      <c r="CT442" s="60">
        <f>Table2[[#This Row],[Recapture Cancellation Reduction Amount Through FY20]]+Table2[[#This Row],[Recapture Cancellation Reduction Amount FY20 and After]]</f>
        <v>0</v>
      </c>
      <c r="CU442" s="60">
        <v>0</v>
      </c>
      <c r="CV442" s="60">
        <v>0</v>
      </c>
      <c r="CW442" s="60">
        <v>0</v>
      </c>
      <c r="CX442" s="60">
        <f>Table2[[#This Row],[Penalty Paid Through FY20]]+Table2[[#This Row],[Penalty Paid FY20 and After]]</f>
        <v>0</v>
      </c>
      <c r="CY442" s="60">
        <v>2724.7206999999999</v>
      </c>
      <c r="CZ442" s="60">
        <v>2564.4430000000002</v>
      </c>
      <c r="DA442" s="60">
        <v>45079.434600000001</v>
      </c>
      <c r="DB442" s="60">
        <f>Table2[[#This Row],[TOTAL Assistance Net of Recapture Penalties Through FY20]]+Table2[[#This Row],[TOTAL Assistance Net of Recapture Penalties FY20 and After]]</f>
        <v>47643.8776</v>
      </c>
      <c r="DC442" s="60">
        <v>27067.819299999999</v>
      </c>
      <c r="DD442" s="60">
        <v>52581.6086</v>
      </c>
      <c r="DE442" s="60">
        <v>447826.44910000003</v>
      </c>
      <c r="DF442" s="60">
        <f>Table2[[#This Row],[Company Direct Tax Revenue Before Assistance Through FY20]]+Table2[[#This Row],[Company Direct Tax Revenue Before Assistance FY20 and After]]</f>
        <v>500408.0577</v>
      </c>
      <c r="DG442" s="60">
        <v>17787.7634</v>
      </c>
      <c r="DH442" s="60">
        <v>34722.616699999999</v>
      </c>
      <c r="DI442" s="60">
        <v>294291.56809999997</v>
      </c>
      <c r="DJ442" s="60">
        <f>Table2[[#This Row],[Indirect and Induced Tax Revenues FY20 and After]]+Table2[[#This Row],[Indirect and Induced Tax Revenues Through FY20]]</f>
        <v>329014.18479999999</v>
      </c>
      <c r="DK442" s="60">
        <v>44855.582699999999</v>
      </c>
      <c r="DL442" s="60">
        <v>87304.225300000006</v>
      </c>
      <c r="DM442" s="60">
        <v>742118.0172</v>
      </c>
      <c r="DN442" s="60">
        <f>Table2[[#This Row],[TOTAL Tax Revenues Before Assistance FY20 and After]]+Table2[[#This Row],[TOTAL Tax Revenues Before Assistance Through FY20]]</f>
        <v>829422.24250000005</v>
      </c>
      <c r="DO442" s="60">
        <v>42130.862000000001</v>
      </c>
      <c r="DP442" s="60">
        <v>84739.782300000006</v>
      </c>
      <c r="DQ442" s="60">
        <v>697038.58259999997</v>
      </c>
      <c r="DR442" s="60">
        <f>Table2[[#This Row],[TOTAL Tax Revenues Net of Assistance Recapture and Penalty Through FY20]]+Table2[[#This Row],[TOTAL Tax Revenues Net of Assistance Recapture and Penalty FY20 and After]]</f>
        <v>781778.36489999993</v>
      </c>
      <c r="DS442" s="60">
        <v>0</v>
      </c>
      <c r="DT442" s="60">
        <v>0</v>
      </c>
      <c r="DU442" s="60">
        <v>0</v>
      </c>
      <c r="DV442" s="60">
        <v>0</v>
      </c>
      <c r="DW442" s="75">
        <v>0</v>
      </c>
      <c r="DX442" s="75">
        <v>0</v>
      </c>
      <c r="DY442" s="75">
        <v>0</v>
      </c>
      <c r="DZ442" s="75">
        <v>0</v>
      </c>
      <c r="EA442" s="75">
        <v>0</v>
      </c>
      <c r="EB442" s="75">
        <v>0</v>
      </c>
      <c r="EC442" s="75">
        <v>0</v>
      </c>
      <c r="ED442" s="75">
        <v>0</v>
      </c>
      <c r="EE442" s="75">
        <v>0</v>
      </c>
      <c r="EF442" s="75">
        <v>0</v>
      </c>
      <c r="EG442" s="75">
        <v>0</v>
      </c>
      <c r="EH442" s="75">
        <v>0</v>
      </c>
      <c r="EI442" s="76">
        <v>0</v>
      </c>
      <c r="EJ442" s="76">
        <v>0</v>
      </c>
      <c r="EK442" s="77">
        <v>0</v>
      </c>
    </row>
    <row r="443" spans="1:141" x14ac:dyDescent="0.25">
      <c r="A443" s="9">
        <v>93380</v>
      </c>
      <c r="B443" s="11" t="s">
        <v>346</v>
      </c>
      <c r="C443" s="11" t="s">
        <v>799</v>
      </c>
      <c r="D443" s="11" t="s">
        <v>1043</v>
      </c>
      <c r="E443" s="15">
        <v>15</v>
      </c>
      <c r="F443" s="7">
        <v>3029</v>
      </c>
      <c r="G443" s="7">
        <v>15</v>
      </c>
      <c r="H443" s="7">
        <v>74661</v>
      </c>
      <c r="I443" s="7">
        <v>57556</v>
      </c>
      <c r="J443" s="7">
        <v>445110</v>
      </c>
      <c r="K443" s="11" t="s">
        <v>1309</v>
      </c>
      <c r="L443" s="11" t="s">
        <v>1310</v>
      </c>
      <c r="M443" s="11" t="s">
        <v>1311</v>
      </c>
      <c r="N443" s="18">
        <v>11450000</v>
      </c>
      <c r="O443" s="11" t="s">
        <v>1658</v>
      </c>
      <c r="P443" s="8">
        <v>0</v>
      </c>
      <c r="Q443" s="8">
        <v>0</v>
      </c>
      <c r="R443" s="8">
        <v>0</v>
      </c>
      <c r="S443" s="8">
        <v>0</v>
      </c>
      <c r="T443" s="8">
        <v>0</v>
      </c>
      <c r="U443" s="8">
        <v>0</v>
      </c>
      <c r="V443" s="8">
        <v>72</v>
      </c>
      <c r="W443" s="8">
        <v>0</v>
      </c>
      <c r="X443" s="8">
        <v>0</v>
      </c>
      <c r="Y443" s="8">
        <v>0</v>
      </c>
      <c r="Z443" s="8">
        <v>49</v>
      </c>
      <c r="AA443" s="19">
        <v>0</v>
      </c>
      <c r="AB443" s="8">
        <v>0</v>
      </c>
      <c r="AC443" s="8">
        <v>0</v>
      </c>
      <c r="AD443" s="8">
        <v>0</v>
      </c>
      <c r="AE443" s="8">
        <v>0</v>
      </c>
      <c r="AF443" s="8">
        <v>0</v>
      </c>
      <c r="AI443" s="60">
        <v>60.053800000000003</v>
      </c>
      <c r="AJ443" s="60">
        <v>559.97339999999997</v>
      </c>
      <c r="AK443" s="60">
        <v>422.41300000000001</v>
      </c>
      <c r="AL443" s="60">
        <f>Table2[[#This Row],[Company Direct Land Through FY20]]+Table2[[#This Row],[Company Direct Land FY20 and After]]</f>
        <v>982.38639999999998</v>
      </c>
      <c r="AM443" s="60">
        <v>340.47669999999999</v>
      </c>
      <c r="AN443" s="60">
        <v>1334.8859</v>
      </c>
      <c r="AO443" s="60">
        <v>2394.8791000000001</v>
      </c>
      <c r="AP443" s="60">
        <f>Table2[[#This Row],[Company Direct Building Through FY20]]+Table2[[#This Row],[Company Direct Building FY20 and After]]</f>
        <v>3729.7650000000003</v>
      </c>
      <c r="AQ443" s="60">
        <v>0</v>
      </c>
      <c r="AR443" s="60">
        <v>99.145200000000003</v>
      </c>
      <c r="AS443" s="60">
        <v>0</v>
      </c>
      <c r="AT443" s="60">
        <f>Table2[[#This Row],[Mortgage Recording Tax Through FY20]]+Table2[[#This Row],[Mortgage Recording Tax FY20 and After]]</f>
        <v>99.145200000000003</v>
      </c>
      <c r="AU443" s="60">
        <v>233.35169999999999</v>
      </c>
      <c r="AV443" s="60">
        <v>850.72090000000003</v>
      </c>
      <c r="AW443" s="60">
        <v>1641.3717999999999</v>
      </c>
      <c r="AX443" s="60">
        <f>Table2[[#This Row],[Pilot Savings Through FY20]]+Table2[[#This Row],[Pilot Savings FY20 and After]]</f>
        <v>2492.0927000000001</v>
      </c>
      <c r="AY443" s="60">
        <v>0</v>
      </c>
      <c r="AZ443" s="60">
        <v>99.145200000000003</v>
      </c>
      <c r="BA443" s="60">
        <v>0</v>
      </c>
      <c r="BB443" s="60">
        <f>Table2[[#This Row],[Mortgage Recording Tax Exemption Through FY20]]+Table2[[#This Row],[Indirect and Induced Land FY20]]</f>
        <v>121.34180000000001</v>
      </c>
      <c r="BC443" s="60">
        <v>22.1966</v>
      </c>
      <c r="BD443" s="60">
        <v>284.12209999999999</v>
      </c>
      <c r="BE443" s="60">
        <v>156.12870000000001</v>
      </c>
      <c r="BF443" s="60">
        <f>Table2[[#This Row],[Indirect and Induced Land Through FY20]]+Table2[[#This Row],[Indirect and Induced Land FY20 and After]]</f>
        <v>440.25080000000003</v>
      </c>
      <c r="BG443" s="60">
        <v>78.696899999999999</v>
      </c>
      <c r="BH443" s="60">
        <v>1007.3418</v>
      </c>
      <c r="BI443" s="60">
        <v>553.54629999999997</v>
      </c>
      <c r="BJ443" s="60">
        <f>Table2[[#This Row],[Indirect and Induced Building Through FY20]]+Table2[[#This Row],[Indirect and Induced Building FY20 and After]]</f>
        <v>1560.8881000000001</v>
      </c>
      <c r="BK443" s="60">
        <v>268.07229999999998</v>
      </c>
      <c r="BL443" s="60">
        <v>2335.6023</v>
      </c>
      <c r="BM443" s="60">
        <v>1885.5953</v>
      </c>
      <c r="BN443" s="60">
        <f>Table2[[#This Row],[TOTAL Real Property Related Taxes Through FY20]]+Table2[[#This Row],[TOTAL Real Property Related Taxes FY20 and After]]</f>
        <v>4221.1975999999995</v>
      </c>
      <c r="BO443" s="60">
        <v>168.89769999999999</v>
      </c>
      <c r="BP443" s="60">
        <v>2473.9331000000002</v>
      </c>
      <c r="BQ443" s="60">
        <v>1188.0091</v>
      </c>
      <c r="BR443" s="60">
        <f>Table2[[#This Row],[Company Direct Through FY20]]+Table2[[#This Row],[Company Direct FY20 and After]]</f>
        <v>3661.9422000000004</v>
      </c>
      <c r="BS443" s="60">
        <v>0</v>
      </c>
      <c r="BT443" s="60">
        <v>180.20400000000001</v>
      </c>
      <c r="BU443" s="60">
        <v>0</v>
      </c>
      <c r="BV443" s="60">
        <f>Table2[[#This Row],[Sales Tax Exemption Through FY20]]+Table2[[#This Row],[Sales Tax Exemption FY20 and After]]</f>
        <v>180.20400000000001</v>
      </c>
      <c r="BW443" s="60">
        <v>0</v>
      </c>
      <c r="BX443" s="60">
        <v>0</v>
      </c>
      <c r="BY443" s="60">
        <v>0</v>
      </c>
      <c r="BZ443" s="60">
        <f>Table2[[#This Row],[Energy Tax Savings Through FY20]]+Table2[[#This Row],[Energy Tax Savings FY20 and After]]</f>
        <v>0</v>
      </c>
      <c r="CA443" s="60">
        <v>0</v>
      </c>
      <c r="CB443" s="60">
        <v>0</v>
      </c>
      <c r="CC443" s="60">
        <v>0</v>
      </c>
      <c r="CD443" s="60">
        <f>Table2[[#This Row],[Tax Exempt Bond Savings Through FY20]]+Table2[[#This Row],[Tax Exempt Bond Savings FY20 and After]]</f>
        <v>0</v>
      </c>
      <c r="CE443" s="60">
        <v>100.4746</v>
      </c>
      <c r="CF443" s="60">
        <v>1512.8100999999999</v>
      </c>
      <c r="CG443" s="60">
        <v>706.72760000000005</v>
      </c>
      <c r="CH443" s="60">
        <f>Table2[[#This Row],[Indirect and Induced Through FY20]]+Table2[[#This Row],[Indirect and Induced FY20 and After]]</f>
        <v>2219.5376999999999</v>
      </c>
      <c r="CI443" s="60">
        <v>269.3723</v>
      </c>
      <c r="CJ443" s="60">
        <v>3806.5392000000002</v>
      </c>
      <c r="CK443" s="60">
        <v>1894.7366999999999</v>
      </c>
      <c r="CL443" s="60">
        <f>Table2[[#This Row],[TOTAL Income Consumption Use Taxes Through FY20]]+Table2[[#This Row],[TOTAL Income Consumption Use Taxes FY20 and After]]</f>
        <v>5701.2759000000005</v>
      </c>
      <c r="CM443" s="60">
        <v>233.35169999999999</v>
      </c>
      <c r="CN443" s="60">
        <v>1130.0700999999999</v>
      </c>
      <c r="CO443" s="60">
        <v>1641.3717999999999</v>
      </c>
      <c r="CP443" s="60">
        <f>Table2[[#This Row],[Assistance Provided Through FY20]]+Table2[[#This Row],[Assistance Provided FY20 and After]]</f>
        <v>2771.4418999999998</v>
      </c>
      <c r="CQ443" s="60">
        <v>0</v>
      </c>
      <c r="CR443" s="60">
        <v>0</v>
      </c>
      <c r="CS443" s="60">
        <v>0</v>
      </c>
      <c r="CT443" s="60">
        <f>Table2[[#This Row],[Recapture Cancellation Reduction Amount Through FY20]]+Table2[[#This Row],[Recapture Cancellation Reduction Amount FY20 and After]]</f>
        <v>0</v>
      </c>
      <c r="CU443" s="60">
        <v>0</v>
      </c>
      <c r="CV443" s="60">
        <v>0</v>
      </c>
      <c r="CW443" s="60">
        <v>0</v>
      </c>
      <c r="CX443" s="60">
        <f>Table2[[#This Row],[Penalty Paid Through FY20]]+Table2[[#This Row],[Penalty Paid FY20 and After]]</f>
        <v>0</v>
      </c>
      <c r="CY443" s="60">
        <v>233.35169999999999</v>
      </c>
      <c r="CZ443" s="60">
        <v>1130.0700999999999</v>
      </c>
      <c r="DA443" s="60">
        <v>1641.3717999999999</v>
      </c>
      <c r="DB443" s="60">
        <f>Table2[[#This Row],[TOTAL Assistance Net of Recapture Penalties Through FY20]]+Table2[[#This Row],[TOTAL Assistance Net of Recapture Penalties FY20 and After]]</f>
        <v>2771.4418999999998</v>
      </c>
      <c r="DC443" s="60">
        <v>569.42819999999995</v>
      </c>
      <c r="DD443" s="60">
        <v>4467.9376000000002</v>
      </c>
      <c r="DE443" s="60">
        <v>4005.3011999999999</v>
      </c>
      <c r="DF443" s="60">
        <f>Table2[[#This Row],[Company Direct Tax Revenue Before Assistance Through FY20]]+Table2[[#This Row],[Company Direct Tax Revenue Before Assistance FY20 and After]]</f>
        <v>8473.2387999999992</v>
      </c>
      <c r="DG443" s="60">
        <v>201.3681</v>
      </c>
      <c r="DH443" s="60">
        <v>2804.2739999999999</v>
      </c>
      <c r="DI443" s="60">
        <v>1416.4025999999999</v>
      </c>
      <c r="DJ443" s="60">
        <f>Table2[[#This Row],[Indirect and Induced Tax Revenues FY20 and After]]+Table2[[#This Row],[Indirect and Induced Tax Revenues Through FY20]]</f>
        <v>4220.6765999999998</v>
      </c>
      <c r="DK443" s="60">
        <v>770.79629999999997</v>
      </c>
      <c r="DL443" s="60">
        <v>7272.2115999999996</v>
      </c>
      <c r="DM443" s="60">
        <v>5421.7038000000002</v>
      </c>
      <c r="DN443" s="60">
        <f>Table2[[#This Row],[TOTAL Tax Revenues Before Assistance FY20 and After]]+Table2[[#This Row],[TOTAL Tax Revenues Before Assistance Through FY20]]</f>
        <v>12693.9154</v>
      </c>
      <c r="DO443" s="60">
        <v>537.44460000000004</v>
      </c>
      <c r="DP443" s="60">
        <v>6142.1414999999997</v>
      </c>
      <c r="DQ443" s="60">
        <v>3780.3319999999999</v>
      </c>
      <c r="DR443" s="60">
        <f>Table2[[#This Row],[TOTAL Tax Revenues Net of Assistance Recapture and Penalty Through FY20]]+Table2[[#This Row],[TOTAL Tax Revenues Net of Assistance Recapture and Penalty FY20 and After]]</f>
        <v>9922.4735000000001</v>
      </c>
      <c r="DS443" s="60">
        <v>0</v>
      </c>
      <c r="DT443" s="60">
        <v>0</v>
      </c>
      <c r="DU443" s="60">
        <v>0</v>
      </c>
      <c r="DV443" s="60">
        <v>0</v>
      </c>
      <c r="DW443" s="75">
        <v>0</v>
      </c>
      <c r="DX443" s="75">
        <v>0</v>
      </c>
      <c r="DY443" s="75">
        <v>0</v>
      </c>
      <c r="DZ443" s="75">
        <v>0</v>
      </c>
      <c r="EA443" s="75">
        <v>0</v>
      </c>
      <c r="EB443" s="75">
        <v>0</v>
      </c>
      <c r="EC443" s="75">
        <v>0</v>
      </c>
      <c r="ED443" s="75">
        <v>0</v>
      </c>
      <c r="EE443" s="75">
        <v>0</v>
      </c>
      <c r="EF443" s="75">
        <v>0</v>
      </c>
      <c r="EG443" s="75">
        <v>0</v>
      </c>
      <c r="EH443" s="75">
        <v>0</v>
      </c>
      <c r="EI443" s="76">
        <v>0</v>
      </c>
      <c r="EJ443" s="76">
        <v>0</v>
      </c>
      <c r="EK443" s="77">
        <v>0</v>
      </c>
    </row>
    <row r="444" spans="1:141" x14ac:dyDescent="0.25">
      <c r="A444" s="9">
        <v>94040</v>
      </c>
      <c r="B444" s="11" t="s">
        <v>441</v>
      </c>
      <c r="C444" s="11" t="s">
        <v>894</v>
      </c>
      <c r="D444" s="11" t="s">
        <v>1043</v>
      </c>
      <c r="E444" s="15">
        <v>18</v>
      </c>
      <c r="F444" s="7">
        <v>3730</v>
      </c>
      <c r="G444" s="7">
        <v>100</v>
      </c>
      <c r="H444" s="7">
        <v>131250</v>
      </c>
      <c r="I444" s="7">
        <v>78540</v>
      </c>
      <c r="J444" s="7">
        <v>445110</v>
      </c>
      <c r="K444" s="11" t="s">
        <v>1309</v>
      </c>
      <c r="L444" s="11" t="s">
        <v>1435</v>
      </c>
      <c r="M444" s="11" t="s">
        <v>1424</v>
      </c>
      <c r="N444" s="18">
        <v>5525000</v>
      </c>
      <c r="O444" s="11" t="s">
        <v>1662</v>
      </c>
      <c r="P444" s="8">
        <v>79</v>
      </c>
      <c r="Q444" s="8">
        <v>0</v>
      </c>
      <c r="R444" s="8">
        <v>34</v>
      </c>
      <c r="S444" s="8">
        <v>0</v>
      </c>
      <c r="T444" s="8">
        <v>0</v>
      </c>
      <c r="U444" s="8">
        <v>113</v>
      </c>
      <c r="V444" s="8">
        <v>73</v>
      </c>
      <c r="W444" s="8">
        <v>0</v>
      </c>
      <c r="X444" s="8">
        <v>0</v>
      </c>
      <c r="Y444" s="8">
        <v>0</v>
      </c>
      <c r="Z444" s="8">
        <v>96</v>
      </c>
      <c r="AA444" s="19">
        <v>0</v>
      </c>
      <c r="AB444" s="8">
        <v>0</v>
      </c>
      <c r="AC444" s="8">
        <v>0</v>
      </c>
      <c r="AD444" s="8">
        <v>0</v>
      </c>
      <c r="AE444" s="8">
        <v>0</v>
      </c>
      <c r="AF444" s="8">
        <v>95.575221238938056</v>
      </c>
      <c r="AG444" s="8" t="s">
        <v>1686</v>
      </c>
      <c r="AH444" s="8" t="s">
        <v>1687</v>
      </c>
      <c r="AI444" s="60">
        <v>65.386099999999999</v>
      </c>
      <c r="AJ444" s="60">
        <v>319.86</v>
      </c>
      <c r="AK444" s="60">
        <v>741.72640000000001</v>
      </c>
      <c r="AL444" s="60">
        <f>Table2[[#This Row],[Company Direct Land Through FY20]]+Table2[[#This Row],[Company Direct Land FY20 and After]]</f>
        <v>1061.5864000000001</v>
      </c>
      <c r="AM444" s="60">
        <v>359.86380000000003</v>
      </c>
      <c r="AN444" s="60">
        <v>678.61490000000003</v>
      </c>
      <c r="AO444" s="60">
        <v>4082.2249999999999</v>
      </c>
      <c r="AP444" s="60">
        <f>Table2[[#This Row],[Company Direct Building Through FY20]]+Table2[[#This Row],[Company Direct Building FY20 and After]]</f>
        <v>4760.8398999999999</v>
      </c>
      <c r="AQ444" s="60">
        <v>0</v>
      </c>
      <c r="AR444" s="60">
        <v>0</v>
      </c>
      <c r="AS444" s="60">
        <v>0</v>
      </c>
      <c r="AT444" s="60">
        <f>Table2[[#This Row],[Mortgage Recording Tax Through FY20]]+Table2[[#This Row],[Mortgage Recording Tax FY20 and After]]</f>
        <v>0</v>
      </c>
      <c r="AU444" s="60">
        <v>128.1224</v>
      </c>
      <c r="AV444" s="60">
        <v>309.33999999999997</v>
      </c>
      <c r="AW444" s="60">
        <v>1453.3949</v>
      </c>
      <c r="AX444" s="60">
        <f>Table2[[#This Row],[Pilot Savings Through FY20]]+Table2[[#This Row],[Pilot Savings FY20 and After]]</f>
        <v>1762.7348999999999</v>
      </c>
      <c r="AY444" s="60">
        <v>0</v>
      </c>
      <c r="AZ444" s="60">
        <v>0</v>
      </c>
      <c r="BA444" s="60">
        <v>0</v>
      </c>
      <c r="BB444" s="60">
        <f>Table2[[#This Row],[Mortgage Recording Tax Exemption Through FY20]]+Table2[[#This Row],[Indirect and Induced Land FY20]]</f>
        <v>22.504999999999999</v>
      </c>
      <c r="BC444" s="60">
        <v>22.504999999999999</v>
      </c>
      <c r="BD444" s="60">
        <v>125.65130000000001</v>
      </c>
      <c r="BE444" s="60">
        <v>255.29230000000001</v>
      </c>
      <c r="BF444" s="60">
        <f>Table2[[#This Row],[Indirect and Induced Land Through FY20]]+Table2[[#This Row],[Indirect and Induced Land FY20 and After]]</f>
        <v>380.9436</v>
      </c>
      <c r="BG444" s="60">
        <v>79.790300000000002</v>
      </c>
      <c r="BH444" s="60">
        <v>445.49029999999999</v>
      </c>
      <c r="BI444" s="60">
        <v>905.12580000000003</v>
      </c>
      <c r="BJ444" s="60">
        <f>Table2[[#This Row],[Indirect and Induced Building Through FY20]]+Table2[[#This Row],[Indirect and Induced Building FY20 and After]]</f>
        <v>1350.6161</v>
      </c>
      <c r="BK444" s="60">
        <v>399.4228</v>
      </c>
      <c r="BL444" s="60">
        <v>1260.2764999999999</v>
      </c>
      <c r="BM444" s="60">
        <v>4530.9745999999996</v>
      </c>
      <c r="BN444" s="60">
        <f>Table2[[#This Row],[TOTAL Real Property Related Taxes Through FY20]]+Table2[[#This Row],[TOTAL Real Property Related Taxes FY20 and After]]</f>
        <v>5791.2510999999995</v>
      </c>
      <c r="BO444" s="60">
        <v>171.24350000000001</v>
      </c>
      <c r="BP444" s="60">
        <v>1048.0411999999999</v>
      </c>
      <c r="BQ444" s="60">
        <v>1942.5524</v>
      </c>
      <c r="BR444" s="60">
        <f>Table2[[#This Row],[Company Direct Through FY20]]+Table2[[#This Row],[Company Direct FY20 and After]]</f>
        <v>2990.5936000000002</v>
      </c>
      <c r="BS444" s="60">
        <v>0</v>
      </c>
      <c r="BT444" s="60">
        <v>79.285899999999998</v>
      </c>
      <c r="BU444" s="60">
        <v>0</v>
      </c>
      <c r="BV444" s="60">
        <f>Table2[[#This Row],[Sales Tax Exemption Through FY20]]+Table2[[#This Row],[Sales Tax Exemption FY20 and After]]</f>
        <v>79.285899999999998</v>
      </c>
      <c r="BW444" s="60">
        <v>0</v>
      </c>
      <c r="BX444" s="60">
        <v>0</v>
      </c>
      <c r="BY444" s="60">
        <v>0</v>
      </c>
      <c r="BZ444" s="60">
        <f>Table2[[#This Row],[Energy Tax Savings Through FY20]]+Table2[[#This Row],[Energy Tax Savings FY20 and After]]</f>
        <v>0</v>
      </c>
      <c r="CA444" s="60">
        <v>0</v>
      </c>
      <c r="CB444" s="60">
        <v>0</v>
      </c>
      <c r="CC444" s="60">
        <v>0</v>
      </c>
      <c r="CD444" s="60">
        <f>Table2[[#This Row],[Tax Exempt Bond Savings Through FY20]]+Table2[[#This Row],[Tax Exempt Bond Savings FY20 and After]]</f>
        <v>0</v>
      </c>
      <c r="CE444" s="60">
        <v>101.8707</v>
      </c>
      <c r="CF444" s="60">
        <v>625.11620000000005</v>
      </c>
      <c r="CG444" s="60">
        <v>1155.6026999999999</v>
      </c>
      <c r="CH444" s="60">
        <f>Table2[[#This Row],[Indirect and Induced Through FY20]]+Table2[[#This Row],[Indirect and Induced FY20 and After]]</f>
        <v>1780.7188999999998</v>
      </c>
      <c r="CI444" s="60">
        <v>273.11419999999998</v>
      </c>
      <c r="CJ444" s="60">
        <v>1593.8715</v>
      </c>
      <c r="CK444" s="60">
        <v>3098.1550999999999</v>
      </c>
      <c r="CL444" s="60">
        <f>Table2[[#This Row],[TOTAL Income Consumption Use Taxes Through FY20]]+Table2[[#This Row],[TOTAL Income Consumption Use Taxes FY20 and After]]</f>
        <v>4692.0266000000001</v>
      </c>
      <c r="CM444" s="60">
        <v>128.1224</v>
      </c>
      <c r="CN444" s="60">
        <v>388.6259</v>
      </c>
      <c r="CO444" s="60">
        <v>1453.3949</v>
      </c>
      <c r="CP444" s="60">
        <f>Table2[[#This Row],[Assistance Provided Through FY20]]+Table2[[#This Row],[Assistance Provided FY20 and After]]</f>
        <v>1842.0208</v>
      </c>
      <c r="CQ444" s="60">
        <v>0</v>
      </c>
      <c r="CR444" s="60">
        <v>0</v>
      </c>
      <c r="CS444" s="60">
        <v>0</v>
      </c>
      <c r="CT444" s="60">
        <f>Table2[[#This Row],[Recapture Cancellation Reduction Amount Through FY20]]+Table2[[#This Row],[Recapture Cancellation Reduction Amount FY20 and After]]</f>
        <v>0</v>
      </c>
      <c r="CU444" s="60">
        <v>0</v>
      </c>
      <c r="CV444" s="60">
        <v>0</v>
      </c>
      <c r="CW444" s="60">
        <v>0</v>
      </c>
      <c r="CX444" s="60">
        <f>Table2[[#This Row],[Penalty Paid Through FY20]]+Table2[[#This Row],[Penalty Paid FY20 and After]]</f>
        <v>0</v>
      </c>
      <c r="CY444" s="60">
        <v>128.1224</v>
      </c>
      <c r="CZ444" s="60">
        <v>388.6259</v>
      </c>
      <c r="DA444" s="60">
        <v>1453.3949</v>
      </c>
      <c r="DB444" s="60">
        <f>Table2[[#This Row],[TOTAL Assistance Net of Recapture Penalties Through FY20]]+Table2[[#This Row],[TOTAL Assistance Net of Recapture Penalties FY20 and After]]</f>
        <v>1842.0208</v>
      </c>
      <c r="DC444" s="60">
        <v>596.49339999999995</v>
      </c>
      <c r="DD444" s="60">
        <v>2046.5161000000001</v>
      </c>
      <c r="DE444" s="60">
        <v>6766.5038000000004</v>
      </c>
      <c r="DF444" s="60">
        <f>Table2[[#This Row],[Company Direct Tax Revenue Before Assistance Through FY20]]+Table2[[#This Row],[Company Direct Tax Revenue Before Assistance FY20 and After]]</f>
        <v>8813.0199000000011</v>
      </c>
      <c r="DG444" s="60">
        <v>204.166</v>
      </c>
      <c r="DH444" s="60">
        <v>1196.2578000000001</v>
      </c>
      <c r="DI444" s="60">
        <v>2316.0207999999998</v>
      </c>
      <c r="DJ444" s="60">
        <f>Table2[[#This Row],[Indirect and Induced Tax Revenues FY20 and After]]+Table2[[#This Row],[Indirect and Induced Tax Revenues Through FY20]]</f>
        <v>3512.2785999999996</v>
      </c>
      <c r="DK444" s="60">
        <v>800.65940000000001</v>
      </c>
      <c r="DL444" s="60">
        <v>3242.7739000000001</v>
      </c>
      <c r="DM444" s="60">
        <v>9082.5246000000006</v>
      </c>
      <c r="DN444" s="60">
        <f>Table2[[#This Row],[TOTAL Tax Revenues Before Assistance FY20 and After]]+Table2[[#This Row],[TOTAL Tax Revenues Before Assistance Through FY20]]</f>
        <v>12325.298500000001</v>
      </c>
      <c r="DO444" s="60">
        <v>672.53700000000003</v>
      </c>
      <c r="DP444" s="60">
        <v>2854.1480000000001</v>
      </c>
      <c r="DQ444" s="60">
        <v>7629.1297000000004</v>
      </c>
      <c r="DR444" s="60">
        <f>Table2[[#This Row],[TOTAL Tax Revenues Net of Assistance Recapture and Penalty Through FY20]]+Table2[[#This Row],[TOTAL Tax Revenues Net of Assistance Recapture and Penalty FY20 and After]]</f>
        <v>10483.277700000001</v>
      </c>
      <c r="DS444" s="60">
        <v>0</v>
      </c>
      <c r="DT444" s="60">
        <v>0</v>
      </c>
      <c r="DU444" s="60">
        <v>0</v>
      </c>
      <c r="DV444" s="60">
        <v>0</v>
      </c>
      <c r="DW444" s="74">
        <v>0</v>
      </c>
      <c r="DX444" s="74">
        <v>0</v>
      </c>
      <c r="DY444" s="74">
        <v>113</v>
      </c>
      <c r="DZ444" s="74">
        <v>0</v>
      </c>
      <c r="EA444" s="74">
        <v>0</v>
      </c>
      <c r="EB444" s="74">
        <v>0</v>
      </c>
      <c r="EC444" s="74">
        <v>113</v>
      </c>
      <c r="ED444" s="74">
        <v>0</v>
      </c>
      <c r="EE444" s="74">
        <v>0</v>
      </c>
      <c r="EF444" s="74">
        <v>0</v>
      </c>
      <c r="EG444" s="74">
        <v>100</v>
      </c>
      <c r="EH444" s="74">
        <v>0</v>
      </c>
      <c r="EI444" s="8">
        <f>Table2[[#This Row],[Total Industrial Employees FY20]]+Table2[[#This Row],[Total Restaurant Employees FY20]]+Table2[[#This Row],[Total Retail Employees FY20]]+Table2[[#This Row],[Total Other Employees FY20]]</f>
        <v>113</v>
      </c>
      <c r="EJ444" s="8">
        <f>Table2[[#This Row],[Number of Industrial Employees Earning More than Living Wage FY20]]+Table2[[#This Row],[Number of Restaurant Employees Earning More than Living Wage FY20]]+Table2[[#This Row],[Number of Retail Employees Earning More than Living Wage FY20]]+Table2[[#This Row],[Number of Other Employees Earning More than Living Wage FY20]]</f>
        <v>113</v>
      </c>
      <c r="EK444" s="72">
        <f>Table2[[#This Row],[Total Employees Earning More than Living Wage FY20]]/Table2[[#This Row],[Total Jobs FY20]]</f>
        <v>1</v>
      </c>
    </row>
    <row r="445" spans="1:141" x14ac:dyDescent="0.25">
      <c r="A445" s="9">
        <v>94143</v>
      </c>
      <c r="B445" s="11" t="s">
        <v>532</v>
      </c>
      <c r="C445" s="11" t="s">
        <v>980</v>
      </c>
      <c r="D445" s="11" t="s">
        <v>1044</v>
      </c>
      <c r="E445" s="15">
        <v>37</v>
      </c>
      <c r="F445" s="7">
        <v>4105</v>
      </c>
      <c r="G445" s="7">
        <v>36</v>
      </c>
      <c r="H445" s="7">
        <v>34150</v>
      </c>
      <c r="I445" s="7">
        <v>15700</v>
      </c>
      <c r="J445" s="7">
        <v>445110</v>
      </c>
      <c r="K445" s="11" t="s">
        <v>1309</v>
      </c>
      <c r="L445" s="11" t="s">
        <v>1563</v>
      </c>
      <c r="M445" s="11" t="s">
        <v>1548</v>
      </c>
      <c r="N445" s="18">
        <v>3180000</v>
      </c>
      <c r="O445" s="11" t="s">
        <v>1662</v>
      </c>
      <c r="P445" s="8">
        <v>43</v>
      </c>
      <c r="Q445" s="8">
        <v>0</v>
      </c>
      <c r="R445" s="8">
        <v>18</v>
      </c>
      <c r="S445" s="8">
        <v>0</v>
      </c>
      <c r="T445" s="8">
        <v>0</v>
      </c>
      <c r="U445" s="8">
        <v>61</v>
      </c>
      <c r="V445" s="8">
        <v>39</v>
      </c>
      <c r="W445" s="8">
        <v>0</v>
      </c>
      <c r="X445" s="8">
        <v>0</v>
      </c>
      <c r="Y445" s="8">
        <v>8</v>
      </c>
      <c r="Z445" s="8">
        <v>38</v>
      </c>
      <c r="AA445" s="19">
        <v>0</v>
      </c>
      <c r="AB445" s="8">
        <v>0</v>
      </c>
      <c r="AC445" s="8">
        <v>0</v>
      </c>
      <c r="AD445" s="8">
        <v>0</v>
      </c>
      <c r="AE445" s="8">
        <v>0</v>
      </c>
      <c r="AF445" s="8">
        <v>100</v>
      </c>
      <c r="AG445" s="8" t="s">
        <v>1686</v>
      </c>
      <c r="AH445" s="8" t="s">
        <v>1687</v>
      </c>
      <c r="AI445" s="60">
        <v>19.994499999999999</v>
      </c>
      <c r="AJ445" s="60">
        <v>75.906599999999997</v>
      </c>
      <c r="AK445" s="60">
        <v>292.21449999999999</v>
      </c>
      <c r="AL445" s="60">
        <f>Table2[[#This Row],[Company Direct Land Through FY20]]+Table2[[#This Row],[Company Direct Land FY20 and After]]</f>
        <v>368.12109999999996</v>
      </c>
      <c r="AM445" s="60">
        <v>37.132800000000003</v>
      </c>
      <c r="AN445" s="60">
        <v>106.70059999999999</v>
      </c>
      <c r="AO445" s="60">
        <v>542.68359999999996</v>
      </c>
      <c r="AP445" s="60">
        <f>Table2[[#This Row],[Company Direct Building Through FY20]]+Table2[[#This Row],[Company Direct Building FY20 and After]]</f>
        <v>649.38419999999996</v>
      </c>
      <c r="AQ445" s="60">
        <v>0</v>
      </c>
      <c r="AR445" s="60">
        <v>0</v>
      </c>
      <c r="AS445" s="60">
        <v>0</v>
      </c>
      <c r="AT445" s="60">
        <f>Table2[[#This Row],[Mortgage Recording Tax Through FY20]]+Table2[[#This Row],[Mortgage Recording Tax FY20 and After]]</f>
        <v>0</v>
      </c>
      <c r="AU445" s="60">
        <v>23.2499</v>
      </c>
      <c r="AV445" s="60">
        <v>42.477499999999999</v>
      </c>
      <c r="AW445" s="60">
        <v>339.78899999999999</v>
      </c>
      <c r="AX445" s="60">
        <f>Table2[[#This Row],[Pilot Savings Through FY20]]+Table2[[#This Row],[Pilot Savings FY20 and After]]</f>
        <v>382.26650000000001</v>
      </c>
      <c r="AY445" s="60">
        <v>0</v>
      </c>
      <c r="AZ445" s="60">
        <v>0</v>
      </c>
      <c r="BA445" s="60">
        <v>0</v>
      </c>
      <c r="BB445" s="60">
        <f>Table2[[#This Row],[Mortgage Recording Tax Exemption Through FY20]]+Table2[[#This Row],[Indirect and Induced Land FY20]]</f>
        <v>12.023199999999999</v>
      </c>
      <c r="BC445" s="60">
        <v>12.023199999999999</v>
      </c>
      <c r="BD445" s="60">
        <v>36.174500000000002</v>
      </c>
      <c r="BE445" s="60">
        <v>175.71549999999999</v>
      </c>
      <c r="BF445" s="60">
        <f>Table2[[#This Row],[Indirect and Induced Land Through FY20]]+Table2[[#This Row],[Indirect and Induced Land FY20 and After]]</f>
        <v>211.89</v>
      </c>
      <c r="BG445" s="60">
        <v>42.627699999999997</v>
      </c>
      <c r="BH445" s="60">
        <v>128.255</v>
      </c>
      <c r="BI445" s="60">
        <v>622.99130000000002</v>
      </c>
      <c r="BJ445" s="60">
        <f>Table2[[#This Row],[Indirect and Induced Building Through FY20]]+Table2[[#This Row],[Indirect and Induced Building FY20 and After]]</f>
        <v>751.24630000000002</v>
      </c>
      <c r="BK445" s="60">
        <v>88.528300000000002</v>
      </c>
      <c r="BL445" s="60">
        <v>304.55919999999998</v>
      </c>
      <c r="BM445" s="60">
        <v>1293.8159000000001</v>
      </c>
      <c r="BN445" s="60">
        <f>Table2[[#This Row],[TOTAL Real Property Related Taxes Through FY20]]+Table2[[#This Row],[TOTAL Real Property Related Taxes FY20 and After]]</f>
        <v>1598.3751</v>
      </c>
      <c r="BO445" s="60">
        <v>99.598399999999998</v>
      </c>
      <c r="BP445" s="60">
        <v>310.89999999999998</v>
      </c>
      <c r="BQ445" s="60">
        <v>1455.5996</v>
      </c>
      <c r="BR445" s="60">
        <f>Table2[[#This Row],[Company Direct Through FY20]]+Table2[[#This Row],[Company Direct FY20 and After]]</f>
        <v>1766.4996000000001</v>
      </c>
      <c r="BS445" s="60">
        <v>0</v>
      </c>
      <c r="BT445" s="60">
        <v>168.90270000000001</v>
      </c>
      <c r="BU445" s="60">
        <v>0</v>
      </c>
      <c r="BV445" s="60">
        <f>Table2[[#This Row],[Sales Tax Exemption Through FY20]]+Table2[[#This Row],[Sales Tax Exemption FY20 and After]]</f>
        <v>168.90270000000001</v>
      </c>
      <c r="BW445" s="60">
        <v>0</v>
      </c>
      <c r="BX445" s="60">
        <v>0</v>
      </c>
      <c r="BY445" s="60">
        <v>0</v>
      </c>
      <c r="BZ445" s="60">
        <f>Table2[[#This Row],[Energy Tax Savings Through FY20]]+Table2[[#This Row],[Energy Tax Savings FY20 and After]]</f>
        <v>0</v>
      </c>
      <c r="CA445" s="60">
        <v>0</v>
      </c>
      <c r="CB445" s="60">
        <v>0</v>
      </c>
      <c r="CC445" s="60">
        <v>0</v>
      </c>
      <c r="CD445" s="60">
        <f>Table2[[#This Row],[Tax Exempt Bond Savings Through FY20]]+Table2[[#This Row],[Tax Exempt Bond Savings FY20 and After]]</f>
        <v>0</v>
      </c>
      <c r="CE445" s="60">
        <v>59.249899999999997</v>
      </c>
      <c r="CF445" s="60">
        <v>185.87469999999999</v>
      </c>
      <c r="CG445" s="60">
        <v>865.91819999999996</v>
      </c>
      <c r="CH445" s="60">
        <f>Table2[[#This Row],[Indirect and Induced Through FY20]]+Table2[[#This Row],[Indirect and Induced FY20 and After]]</f>
        <v>1051.7928999999999</v>
      </c>
      <c r="CI445" s="60">
        <v>158.84829999999999</v>
      </c>
      <c r="CJ445" s="60">
        <v>327.87200000000001</v>
      </c>
      <c r="CK445" s="60">
        <v>2321.5178000000001</v>
      </c>
      <c r="CL445" s="60">
        <f>Table2[[#This Row],[TOTAL Income Consumption Use Taxes Through FY20]]+Table2[[#This Row],[TOTAL Income Consumption Use Taxes FY20 and After]]</f>
        <v>2649.3897999999999</v>
      </c>
      <c r="CM445" s="60">
        <v>23.2499</v>
      </c>
      <c r="CN445" s="60">
        <v>211.3802</v>
      </c>
      <c r="CO445" s="60">
        <v>339.78899999999999</v>
      </c>
      <c r="CP445" s="60">
        <f>Table2[[#This Row],[Assistance Provided Through FY20]]+Table2[[#This Row],[Assistance Provided FY20 and After]]</f>
        <v>551.16920000000005</v>
      </c>
      <c r="CQ445" s="60">
        <v>0</v>
      </c>
      <c r="CR445" s="60">
        <v>0</v>
      </c>
      <c r="CS445" s="60">
        <v>0</v>
      </c>
      <c r="CT445" s="60">
        <f>Table2[[#This Row],[Recapture Cancellation Reduction Amount Through FY20]]+Table2[[#This Row],[Recapture Cancellation Reduction Amount FY20 and After]]</f>
        <v>0</v>
      </c>
      <c r="CU445" s="60">
        <v>0</v>
      </c>
      <c r="CV445" s="60">
        <v>0</v>
      </c>
      <c r="CW445" s="60">
        <v>0</v>
      </c>
      <c r="CX445" s="60">
        <f>Table2[[#This Row],[Penalty Paid Through FY20]]+Table2[[#This Row],[Penalty Paid FY20 and After]]</f>
        <v>0</v>
      </c>
      <c r="CY445" s="60">
        <v>23.2499</v>
      </c>
      <c r="CZ445" s="60">
        <v>211.3802</v>
      </c>
      <c r="DA445" s="60">
        <v>339.78899999999999</v>
      </c>
      <c r="DB445" s="60">
        <f>Table2[[#This Row],[TOTAL Assistance Net of Recapture Penalties Through FY20]]+Table2[[#This Row],[TOTAL Assistance Net of Recapture Penalties FY20 and After]]</f>
        <v>551.16920000000005</v>
      </c>
      <c r="DC445" s="60">
        <v>156.72569999999999</v>
      </c>
      <c r="DD445" s="60">
        <v>493.50720000000001</v>
      </c>
      <c r="DE445" s="60">
        <v>2290.4976999999999</v>
      </c>
      <c r="DF445" s="60">
        <f>Table2[[#This Row],[Company Direct Tax Revenue Before Assistance Through FY20]]+Table2[[#This Row],[Company Direct Tax Revenue Before Assistance FY20 and After]]</f>
        <v>2784.0048999999999</v>
      </c>
      <c r="DG445" s="60">
        <v>113.9008</v>
      </c>
      <c r="DH445" s="60">
        <v>350.30419999999998</v>
      </c>
      <c r="DI445" s="60">
        <v>1664.625</v>
      </c>
      <c r="DJ445" s="60">
        <f>Table2[[#This Row],[Indirect and Induced Tax Revenues FY20 and After]]+Table2[[#This Row],[Indirect and Induced Tax Revenues Through FY20]]</f>
        <v>2014.9292</v>
      </c>
      <c r="DK445" s="60">
        <v>270.62650000000002</v>
      </c>
      <c r="DL445" s="60">
        <v>843.81140000000005</v>
      </c>
      <c r="DM445" s="60">
        <v>3955.1226999999999</v>
      </c>
      <c r="DN445" s="60">
        <f>Table2[[#This Row],[TOTAL Tax Revenues Before Assistance FY20 and After]]+Table2[[#This Row],[TOTAL Tax Revenues Before Assistance Through FY20]]</f>
        <v>4798.9341000000004</v>
      </c>
      <c r="DO445" s="60">
        <v>247.3766</v>
      </c>
      <c r="DP445" s="60">
        <v>632.43119999999999</v>
      </c>
      <c r="DQ445" s="60">
        <v>3615.3337000000001</v>
      </c>
      <c r="DR445" s="60">
        <f>Table2[[#This Row],[TOTAL Tax Revenues Net of Assistance Recapture and Penalty Through FY20]]+Table2[[#This Row],[TOTAL Tax Revenues Net of Assistance Recapture and Penalty FY20 and After]]</f>
        <v>4247.7649000000001</v>
      </c>
      <c r="DS445" s="60">
        <v>0</v>
      </c>
      <c r="DT445" s="60">
        <v>0</v>
      </c>
      <c r="DU445" s="60">
        <v>0</v>
      </c>
      <c r="DV445" s="60">
        <v>0</v>
      </c>
      <c r="DW445" s="74">
        <v>0</v>
      </c>
      <c r="DX445" s="74">
        <v>0</v>
      </c>
      <c r="DY445" s="74">
        <v>61</v>
      </c>
      <c r="DZ445" s="74">
        <v>0</v>
      </c>
      <c r="EA445" s="74">
        <v>0</v>
      </c>
      <c r="EB445" s="74">
        <v>0</v>
      </c>
      <c r="EC445" s="74">
        <v>61</v>
      </c>
      <c r="ED445" s="74">
        <v>0</v>
      </c>
      <c r="EE445" s="74">
        <v>0</v>
      </c>
      <c r="EF445" s="74">
        <v>0</v>
      </c>
      <c r="EG445" s="74">
        <v>100</v>
      </c>
      <c r="EH445" s="74">
        <v>0</v>
      </c>
      <c r="EI445" s="8">
        <f>Table2[[#This Row],[Total Industrial Employees FY20]]+Table2[[#This Row],[Total Restaurant Employees FY20]]+Table2[[#This Row],[Total Retail Employees FY20]]+Table2[[#This Row],[Total Other Employees FY20]]</f>
        <v>61</v>
      </c>
      <c r="EJ445" s="8">
        <f>Table2[[#This Row],[Number of Industrial Employees Earning More than Living Wage FY20]]+Table2[[#This Row],[Number of Restaurant Employees Earning More than Living Wage FY20]]+Table2[[#This Row],[Number of Retail Employees Earning More than Living Wage FY20]]+Table2[[#This Row],[Number of Other Employees Earning More than Living Wage FY20]]</f>
        <v>61</v>
      </c>
      <c r="EK445" s="72">
        <f>Table2[[#This Row],[Total Employees Earning More than Living Wage FY20]]/Table2[[#This Row],[Total Jobs FY20]]</f>
        <v>1</v>
      </c>
    </row>
    <row r="446" spans="1:141" x14ac:dyDescent="0.25">
      <c r="A446" s="9">
        <v>94157</v>
      </c>
      <c r="B446" s="11" t="s">
        <v>554</v>
      </c>
      <c r="C446" s="11" t="s">
        <v>1002</v>
      </c>
      <c r="D446" s="11" t="s">
        <v>1043</v>
      </c>
      <c r="E446" s="15">
        <v>15</v>
      </c>
      <c r="F446" s="7">
        <v>3042</v>
      </c>
      <c r="G446" s="7">
        <v>13</v>
      </c>
      <c r="H446" s="7">
        <v>35612</v>
      </c>
      <c r="I446" s="7">
        <v>18817</v>
      </c>
      <c r="J446" s="7">
        <v>445110</v>
      </c>
      <c r="K446" s="11" t="s">
        <v>1309</v>
      </c>
      <c r="L446" s="11" t="s">
        <v>1563</v>
      </c>
      <c r="M446" s="11" t="s">
        <v>1548</v>
      </c>
      <c r="N446" s="18">
        <v>23345079</v>
      </c>
      <c r="O446" s="11" t="s">
        <v>1658</v>
      </c>
      <c r="P446" s="8">
        <v>0</v>
      </c>
      <c r="Q446" s="8">
        <v>0</v>
      </c>
      <c r="R446" s="8">
        <v>0</v>
      </c>
      <c r="S446" s="8">
        <v>0</v>
      </c>
      <c r="T446" s="8">
        <v>0</v>
      </c>
      <c r="U446" s="8">
        <v>0</v>
      </c>
      <c r="V446" s="8">
        <v>0</v>
      </c>
      <c r="W446" s="8">
        <v>0</v>
      </c>
      <c r="X446" s="8">
        <v>0</v>
      </c>
      <c r="Y446" s="8">
        <v>0</v>
      </c>
      <c r="Z446" s="8">
        <v>94</v>
      </c>
      <c r="AA446" s="19">
        <v>0</v>
      </c>
      <c r="AB446" s="8">
        <v>0</v>
      </c>
      <c r="AC446" s="8">
        <v>0</v>
      </c>
      <c r="AD446" s="8">
        <v>0</v>
      </c>
      <c r="AE446" s="8">
        <v>0</v>
      </c>
      <c r="AF446" s="8">
        <v>0</v>
      </c>
      <c r="AG446" s="8" t="s">
        <v>1686</v>
      </c>
      <c r="AH446" s="8" t="s">
        <v>1687</v>
      </c>
      <c r="AI446" s="60">
        <v>24.794</v>
      </c>
      <c r="AJ446" s="60">
        <v>84.150800000000004</v>
      </c>
      <c r="AK446" s="60">
        <v>362.35680000000002</v>
      </c>
      <c r="AL446" s="60">
        <f>Table2[[#This Row],[Company Direct Land Through FY20]]+Table2[[#This Row],[Company Direct Land FY20 and After]]</f>
        <v>446.50760000000002</v>
      </c>
      <c r="AM446" s="60">
        <v>46.046100000000003</v>
      </c>
      <c r="AN446" s="60">
        <v>120.2681</v>
      </c>
      <c r="AO446" s="60">
        <v>672.94939999999997</v>
      </c>
      <c r="AP446" s="60">
        <f>Table2[[#This Row],[Company Direct Building Through FY20]]+Table2[[#This Row],[Company Direct Building FY20 and After]]</f>
        <v>793.21749999999997</v>
      </c>
      <c r="AQ446" s="60">
        <v>0</v>
      </c>
      <c r="AR446" s="60">
        <v>237.10400000000001</v>
      </c>
      <c r="AS446" s="60">
        <v>0</v>
      </c>
      <c r="AT446" s="60">
        <f>Table2[[#This Row],[Mortgage Recording Tax Through FY20]]+Table2[[#This Row],[Mortgage Recording Tax FY20 and After]]</f>
        <v>237.10400000000001</v>
      </c>
      <c r="AU446" s="60">
        <v>23.616399999999999</v>
      </c>
      <c r="AV446" s="60">
        <v>60.835999999999999</v>
      </c>
      <c r="AW446" s="60">
        <v>345.14550000000003</v>
      </c>
      <c r="AX446" s="60">
        <f>Table2[[#This Row],[Pilot Savings Through FY20]]+Table2[[#This Row],[Pilot Savings FY20 and After]]</f>
        <v>405.98150000000004</v>
      </c>
      <c r="AY446" s="60">
        <v>0</v>
      </c>
      <c r="AZ446" s="60">
        <v>237.10400000000001</v>
      </c>
      <c r="BA446" s="60">
        <v>0</v>
      </c>
      <c r="BB446" s="60">
        <f>Table2[[#This Row],[Mortgage Recording Tax Exemption Through FY20]]+Table2[[#This Row],[Indirect and Induced Land FY20]]</f>
        <v>237.10400000000001</v>
      </c>
      <c r="BC446" s="60">
        <v>0</v>
      </c>
      <c r="BD446" s="60">
        <v>8.8681000000000001</v>
      </c>
      <c r="BE446" s="60">
        <v>0</v>
      </c>
      <c r="BF446" s="60">
        <f>Table2[[#This Row],[Indirect and Induced Land Through FY20]]+Table2[[#This Row],[Indirect and Induced Land FY20 and After]]</f>
        <v>8.8681000000000001</v>
      </c>
      <c r="BG446" s="60">
        <v>0</v>
      </c>
      <c r="BH446" s="60">
        <v>31.441299999999998</v>
      </c>
      <c r="BI446" s="60">
        <v>0</v>
      </c>
      <c r="BJ446" s="60">
        <f>Table2[[#This Row],[Indirect and Induced Building Through FY20]]+Table2[[#This Row],[Indirect and Induced Building FY20 and After]]</f>
        <v>31.441299999999998</v>
      </c>
      <c r="BK446" s="60">
        <v>47.223700000000001</v>
      </c>
      <c r="BL446" s="60">
        <v>183.89230000000001</v>
      </c>
      <c r="BM446" s="60">
        <v>690.16070000000002</v>
      </c>
      <c r="BN446" s="60">
        <f>Table2[[#This Row],[TOTAL Real Property Related Taxes Through FY20]]+Table2[[#This Row],[TOTAL Real Property Related Taxes FY20 and After]]</f>
        <v>874.053</v>
      </c>
      <c r="BO446" s="60">
        <v>0</v>
      </c>
      <c r="BP446" s="60">
        <v>71.063599999999994</v>
      </c>
      <c r="BQ446" s="60">
        <v>0</v>
      </c>
      <c r="BR446" s="60">
        <f>Table2[[#This Row],[Company Direct Through FY20]]+Table2[[#This Row],[Company Direct FY20 and After]]</f>
        <v>71.063599999999994</v>
      </c>
      <c r="BS446" s="60">
        <v>0</v>
      </c>
      <c r="BT446" s="60">
        <v>11.737399999999999</v>
      </c>
      <c r="BU446" s="60">
        <v>0</v>
      </c>
      <c r="BV446" s="60">
        <f>Table2[[#This Row],[Sales Tax Exemption Through FY20]]+Table2[[#This Row],[Sales Tax Exemption FY20 and After]]</f>
        <v>11.737399999999999</v>
      </c>
      <c r="BW446" s="60">
        <v>0</v>
      </c>
      <c r="BX446" s="60">
        <v>0</v>
      </c>
      <c r="BY446" s="60">
        <v>0</v>
      </c>
      <c r="BZ446" s="60">
        <f>Table2[[#This Row],[Energy Tax Savings Through FY20]]+Table2[[#This Row],[Energy Tax Savings FY20 and After]]</f>
        <v>0</v>
      </c>
      <c r="CA446" s="60">
        <v>0</v>
      </c>
      <c r="CB446" s="60">
        <v>0</v>
      </c>
      <c r="CC446" s="60">
        <v>0</v>
      </c>
      <c r="CD446" s="60">
        <f>Table2[[#This Row],[Tax Exempt Bond Savings Through FY20]]+Table2[[#This Row],[Tax Exempt Bond Savings FY20 and After]]</f>
        <v>0</v>
      </c>
      <c r="CE446" s="60">
        <v>0</v>
      </c>
      <c r="CF446" s="60">
        <v>42.604399999999998</v>
      </c>
      <c r="CG446" s="60">
        <v>0</v>
      </c>
      <c r="CH446" s="60">
        <f>Table2[[#This Row],[Indirect and Induced Through FY20]]+Table2[[#This Row],[Indirect and Induced FY20 and After]]</f>
        <v>42.604399999999998</v>
      </c>
      <c r="CI446" s="60">
        <v>0</v>
      </c>
      <c r="CJ446" s="60">
        <v>101.9306</v>
      </c>
      <c r="CK446" s="60">
        <v>0</v>
      </c>
      <c r="CL446" s="60">
        <f>Table2[[#This Row],[TOTAL Income Consumption Use Taxes Through FY20]]+Table2[[#This Row],[TOTAL Income Consumption Use Taxes FY20 and After]]</f>
        <v>101.9306</v>
      </c>
      <c r="CM446" s="60">
        <v>23.616399999999999</v>
      </c>
      <c r="CN446" s="60">
        <v>309.67739999999998</v>
      </c>
      <c r="CO446" s="60">
        <v>345.14550000000003</v>
      </c>
      <c r="CP446" s="60">
        <f>Table2[[#This Row],[Assistance Provided Through FY20]]+Table2[[#This Row],[Assistance Provided FY20 and After]]</f>
        <v>654.8229</v>
      </c>
      <c r="CQ446" s="60">
        <v>0</v>
      </c>
      <c r="CR446" s="60">
        <v>0</v>
      </c>
      <c r="CS446" s="60">
        <v>0</v>
      </c>
      <c r="CT446" s="60">
        <f>Table2[[#This Row],[Recapture Cancellation Reduction Amount Through FY20]]+Table2[[#This Row],[Recapture Cancellation Reduction Amount FY20 and After]]</f>
        <v>0</v>
      </c>
      <c r="CU446" s="60">
        <v>0</v>
      </c>
      <c r="CV446" s="60">
        <v>0</v>
      </c>
      <c r="CW446" s="60">
        <v>0</v>
      </c>
      <c r="CX446" s="60">
        <f>Table2[[#This Row],[Penalty Paid Through FY20]]+Table2[[#This Row],[Penalty Paid FY20 and After]]</f>
        <v>0</v>
      </c>
      <c r="CY446" s="60">
        <v>23.616399999999999</v>
      </c>
      <c r="CZ446" s="60">
        <v>309.67739999999998</v>
      </c>
      <c r="DA446" s="60">
        <v>345.14550000000003</v>
      </c>
      <c r="DB446" s="60">
        <f>Table2[[#This Row],[TOTAL Assistance Net of Recapture Penalties Through FY20]]+Table2[[#This Row],[TOTAL Assistance Net of Recapture Penalties FY20 and After]]</f>
        <v>654.8229</v>
      </c>
      <c r="DC446" s="60">
        <v>70.840100000000007</v>
      </c>
      <c r="DD446" s="60">
        <v>512.5865</v>
      </c>
      <c r="DE446" s="60">
        <v>1035.3062</v>
      </c>
      <c r="DF446" s="60">
        <f>Table2[[#This Row],[Company Direct Tax Revenue Before Assistance Through FY20]]+Table2[[#This Row],[Company Direct Tax Revenue Before Assistance FY20 and After]]</f>
        <v>1547.8926999999999</v>
      </c>
      <c r="DG446" s="60">
        <v>0</v>
      </c>
      <c r="DH446" s="60">
        <v>82.913799999999995</v>
      </c>
      <c r="DI446" s="60">
        <v>0</v>
      </c>
      <c r="DJ446" s="60">
        <f>Table2[[#This Row],[Indirect and Induced Tax Revenues FY20 and After]]+Table2[[#This Row],[Indirect and Induced Tax Revenues Through FY20]]</f>
        <v>82.913799999999995</v>
      </c>
      <c r="DK446" s="60">
        <v>70.840100000000007</v>
      </c>
      <c r="DL446" s="60">
        <v>595.50030000000004</v>
      </c>
      <c r="DM446" s="60">
        <v>1035.3062</v>
      </c>
      <c r="DN446" s="60">
        <f>Table2[[#This Row],[TOTAL Tax Revenues Before Assistance FY20 and After]]+Table2[[#This Row],[TOTAL Tax Revenues Before Assistance Through FY20]]</f>
        <v>1630.8065000000001</v>
      </c>
      <c r="DO446" s="60">
        <v>47.223700000000001</v>
      </c>
      <c r="DP446" s="60">
        <v>285.8229</v>
      </c>
      <c r="DQ446" s="60">
        <v>690.16070000000002</v>
      </c>
      <c r="DR446" s="60">
        <f>Table2[[#This Row],[TOTAL Tax Revenues Net of Assistance Recapture and Penalty Through FY20]]+Table2[[#This Row],[TOTAL Tax Revenues Net of Assistance Recapture and Penalty FY20 and After]]</f>
        <v>975.98360000000002</v>
      </c>
      <c r="DS446" s="60">
        <v>0</v>
      </c>
      <c r="DT446" s="60">
        <v>0</v>
      </c>
      <c r="DU446" s="60">
        <v>0</v>
      </c>
      <c r="DV446" s="60">
        <v>0</v>
      </c>
      <c r="DW446" s="74">
        <v>0</v>
      </c>
      <c r="DX446" s="74">
        <v>0</v>
      </c>
      <c r="DY446" s="74">
        <v>0</v>
      </c>
      <c r="DZ446" s="74">
        <v>0</v>
      </c>
      <c r="EA446" s="74">
        <v>0</v>
      </c>
      <c r="EB446" s="74">
        <v>0</v>
      </c>
      <c r="EC446" s="74">
        <v>0</v>
      </c>
      <c r="ED446" s="74">
        <v>0</v>
      </c>
      <c r="EE446" s="74">
        <v>0</v>
      </c>
      <c r="EF446" s="74">
        <v>0</v>
      </c>
      <c r="EG446" s="74">
        <v>0</v>
      </c>
      <c r="EH446" s="74">
        <v>0</v>
      </c>
      <c r="EI446" s="8">
        <f>Table2[[#This Row],[Total Industrial Employees FY20]]+Table2[[#This Row],[Total Restaurant Employees FY20]]+Table2[[#This Row],[Total Retail Employees FY20]]+Table2[[#This Row],[Total Other Employees FY20]]</f>
        <v>0</v>
      </c>
      <c r="EJ446" s="8">
        <f>Table2[[#This Row],[Number of Industrial Employees Earning More than Living Wage FY20]]+Table2[[#This Row],[Number of Restaurant Employees Earning More than Living Wage FY20]]+Table2[[#This Row],[Number of Retail Employees Earning More than Living Wage FY20]]+Table2[[#This Row],[Number of Other Employees Earning More than Living Wage FY20]]</f>
        <v>0</v>
      </c>
      <c r="EK446" s="72">
        <v>0</v>
      </c>
    </row>
    <row r="447" spans="1:141" x14ac:dyDescent="0.25">
      <c r="A447" s="9">
        <v>94174</v>
      </c>
      <c r="B447" s="11" t="s">
        <v>565</v>
      </c>
      <c r="C447" s="11" t="s">
        <v>1013</v>
      </c>
      <c r="D447" s="11" t="s">
        <v>1043</v>
      </c>
      <c r="E447" s="15">
        <v>12</v>
      </c>
      <c r="F447" s="7">
        <v>4647</v>
      </c>
      <c r="G447" s="7">
        <v>1002</v>
      </c>
      <c r="H447" s="7">
        <v>15708</v>
      </c>
      <c r="I447" s="7">
        <v>22145</v>
      </c>
      <c r="J447" s="7">
        <v>445110</v>
      </c>
      <c r="K447" s="11" t="s">
        <v>1309</v>
      </c>
      <c r="L447" s="11" t="s">
        <v>1610</v>
      </c>
      <c r="M447" s="11" t="s">
        <v>1611</v>
      </c>
      <c r="N447" s="18">
        <v>10985000</v>
      </c>
      <c r="O447" s="11" t="s">
        <v>1679</v>
      </c>
      <c r="P447" s="8">
        <v>0</v>
      </c>
      <c r="Q447" s="8">
        <v>0</v>
      </c>
      <c r="R447" s="8">
        <v>0</v>
      </c>
      <c r="S447" s="8">
        <v>0</v>
      </c>
      <c r="T447" s="8">
        <v>0</v>
      </c>
      <c r="U447" s="8">
        <v>0</v>
      </c>
      <c r="V447" s="8">
        <v>0</v>
      </c>
      <c r="W447" s="8">
        <v>0</v>
      </c>
      <c r="X447" s="8">
        <v>0</v>
      </c>
      <c r="Y447" s="8">
        <v>0</v>
      </c>
      <c r="Z447" s="8">
        <v>94</v>
      </c>
      <c r="AA447" s="19">
        <v>0</v>
      </c>
      <c r="AB447" s="8">
        <v>0</v>
      </c>
      <c r="AC447" s="8">
        <v>0</v>
      </c>
      <c r="AD447" s="8">
        <v>0</v>
      </c>
      <c r="AE447" s="8">
        <v>0</v>
      </c>
      <c r="AF447" s="8">
        <v>0</v>
      </c>
      <c r="AG447" s="8" t="s">
        <v>1686</v>
      </c>
      <c r="AH447" s="8" t="s">
        <v>1687</v>
      </c>
      <c r="AI447" s="60">
        <v>56.082500000000003</v>
      </c>
      <c r="AJ447" s="60">
        <v>108.5198</v>
      </c>
      <c r="AK447" s="60">
        <v>610.43060000000003</v>
      </c>
      <c r="AL447" s="60">
        <f>Table2[[#This Row],[Company Direct Land Through FY20]]+Table2[[#This Row],[Company Direct Land FY20 and After]]</f>
        <v>718.95040000000006</v>
      </c>
      <c r="AM447" s="60">
        <v>104.1533</v>
      </c>
      <c r="AN447" s="60">
        <v>201.53700000000001</v>
      </c>
      <c r="AO447" s="60">
        <v>1133.6575</v>
      </c>
      <c r="AP447" s="60">
        <f>Table2[[#This Row],[Company Direct Building Through FY20]]+Table2[[#This Row],[Company Direct Building FY20 and After]]</f>
        <v>1335.1945000000001</v>
      </c>
      <c r="AQ447" s="60">
        <v>0</v>
      </c>
      <c r="AR447" s="60">
        <v>81.760000000000005</v>
      </c>
      <c r="AS447" s="60">
        <v>0</v>
      </c>
      <c r="AT447" s="60">
        <f>Table2[[#This Row],[Mortgage Recording Tax Through FY20]]+Table2[[#This Row],[Mortgage Recording Tax FY20 and After]]</f>
        <v>81.760000000000005</v>
      </c>
      <c r="AU447" s="60">
        <v>0</v>
      </c>
      <c r="AV447" s="60">
        <v>0</v>
      </c>
      <c r="AW447" s="60">
        <v>0</v>
      </c>
      <c r="AX447" s="60">
        <f>Table2[[#This Row],[Pilot Savings Through FY20]]+Table2[[#This Row],[Pilot Savings FY20 and After]]</f>
        <v>0</v>
      </c>
      <c r="AY447" s="60">
        <v>0</v>
      </c>
      <c r="AZ447" s="60">
        <v>81.760000000000005</v>
      </c>
      <c r="BA447" s="60">
        <v>0</v>
      </c>
      <c r="BB447" s="60">
        <f>Table2[[#This Row],[Mortgage Recording Tax Exemption Through FY20]]+Table2[[#This Row],[Indirect and Induced Land FY20]]</f>
        <v>81.760000000000005</v>
      </c>
      <c r="BC447" s="60">
        <v>0</v>
      </c>
      <c r="BD447" s="60">
        <v>15.370200000000001</v>
      </c>
      <c r="BE447" s="60">
        <v>0</v>
      </c>
      <c r="BF447" s="60">
        <f>Table2[[#This Row],[Indirect and Induced Land Through FY20]]+Table2[[#This Row],[Indirect and Induced Land FY20 and After]]</f>
        <v>15.370200000000001</v>
      </c>
      <c r="BG447" s="60">
        <v>0</v>
      </c>
      <c r="BH447" s="60">
        <v>54.494300000000003</v>
      </c>
      <c r="BI447" s="60">
        <v>0</v>
      </c>
      <c r="BJ447" s="60">
        <f>Table2[[#This Row],[Indirect and Induced Building Through FY20]]+Table2[[#This Row],[Indirect and Induced Building FY20 and After]]</f>
        <v>54.494300000000003</v>
      </c>
      <c r="BK447" s="60">
        <v>160.23580000000001</v>
      </c>
      <c r="BL447" s="60">
        <v>379.92129999999997</v>
      </c>
      <c r="BM447" s="60">
        <v>1744.0880999999999</v>
      </c>
      <c r="BN447" s="60">
        <f>Table2[[#This Row],[TOTAL Real Property Related Taxes Through FY20]]+Table2[[#This Row],[TOTAL Real Property Related Taxes FY20 and After]]</f>
        <v>2124.0093999999999</v>
      </c>
      <c r="BO447" s="60">
        <v>0</v>
      </c>
      <c r="BP447" s="60">
        <v>122.7161</v>
      </c>
      <c r="BQ447" s="60">
        <v>0</v>
      </c>
      <c r="BR447" s="60">
        <f>Table2[[#This Row],[Company Direct Through FY20]]+Table2[[#This Row],[Company Direct FY20 and After]]</f>
        <v>122.7161</v>
      </c>
      <c r="BS447" s="60">
        <v>0</v>
      </c>
      <c r="BT447" s="60">
        <v>64.457800000000006</v>
      </c>
      <c r="BU447" s="60">
        <v>258.9384</v>
      </c>
      <c r="BV447" s="60">
        <f>Table2[[#This Row],[Sales Tax Exemption Through FY20]]+Table2[[#This Row],[Sales Tax Exemption FY20 and After]]</f>
        <v>323.39620000000002</v>
      </c>
      <c r="BW447" s="60">
        <v>0</v>
      </c>
      <c r="BX447" s="60">
        <v>0</v>
      </c>
      <c r="BY447" s="60">
        <v>0</v>
      </c>
      <c r="BZ447" s="60">
        <f>Table2[[#This Row],[Energy Tax Savings Through FY20]]+Table2[[#This Row],[Energy Tax Savings FY20 and After]]</f>
        <v>0</v>
      </c>
      <c r="CA447" s="60">
        <v>0</v>
      </c>
      <c r="CB447" s="60">
        <v>0</v>
      </c>
      <c r="CC447" s="60">
        <v>0</v>
      </c>
      <c r="CD447" s="60">
        <f>Table2[[#This Row],[Tax Exempt Bond Savings Through FY20]]+Table2[[#This Row],[Tax Exempt Bond Savings FY20 and After]]</f>
        <v>0</v>
      </c>
      <c r="CE447" s="60">
        <v>0</v>
      </c>
      <c r="CF447" s="60">
        <v>73.466399999999993</v>
      </c>
      <c r="CG447" s="60">
        <v>0</v>
      </c>
      <c r="CH447" s="60">
        <f>Table2[[#This Row],[Indirect and Induced Through FY20]]+Table2[[#This Row],[Indirect and Induced FY20 and After]]</f>
        <v>73.466399999999993</v>
      </c>
      <c r="CI447" s="60">
        <v>0</v>
      </c>
      <c r="CJ447" s="60">
        <v>131.72470000000001</v>
      </c>
      <c r="CK447" s="60">
        <v>-258.9384</v>
      </c>
      <c r="CL447" s="60">
        <f>Table2[[#This Row],[TOTAL Income Consumption Use Taxes Through FY20]]+Table2[[#This Row],[TOTAL Income Consumption Use Taxes FY20 and After]]</f>
        <v>-127.21369999999999</v>
      </c>
      <c r="CM447" s="60">
        <v>0</v>
      </c>
      <c r="CN447" s="60">
        <v>146.21780000000001</v>
      </c>
      <c r="CO447" s="60">
        <v>258.9384</v>
      </c>
      <c r="CP447" s="60">
        <f>Table2[[#This Row],[Assistance Provided Through FY20]]+Table2[[#This Row],[Assistance Provided FY20 and After]]</f>
        <v>405.15620000000001</v>
      </c>
      <c r="CQ447" s="60">
        <v>0</v>
      </c>
      <c r="CR447" s="60">
        <v>0</v>
      </c>
      <c r="CS447" s="60">
        <v>0</v>
      </c>
      <c r="CT447" s="60">
        <f>Table2[[#This Row],[Recapture Cancellation Reduction Amount Through FY20]]+Table2[[#This Row],[Recapture Cancellation Reduction Amount FY20 and After]]</f>
        <v>0</v>
      </c>
      <c r="CU447" s="60">
        <v>0</v>
      </c>
      <c r="CV447" s="60">
        <v>0</v>
      </c>
      <c r="CW447" s="60">
        <v>0</v>
      </c>
      <c r="CX447" s="60">
        <f>Table2[[#This Row],[Penalty Paid Through FY20]]+Table2[[#This Row],[Penalty Paid FY20 and After]]</f>
        <v>0</v>
      </c>
      <c r="CY447" s="60">
        <v>0</v>
      </c>
      <c r="CZ447" s="60">
        <v>146.21780000000001</v>
      </c>
      <c r="DA447" s="60">
        <v>258.9384</v>
      </c>
      <c r="DB447" s="60">
        <f>Table2[[#This Row],[TOTAL Assistance Net of Recapture Penalties Through FY20]]+Table2[[#This Row],[TOTAL Assistance Net of Recapture Penalties FY20 and After]]</f>
        <v>405.15620000000001</v>
      </c>
      <c r="DC447" s="60">
        <v>160.23580000000001</v>
      </c>
      <c r="DD447" s="60">
        <v>514.53290000000004</v>
      </c>
      <c r="DE447" s="60">
        <v>1744.0880999999999</v>
      </c>
      <c r="DF447" s="60">
        <f>Table2[[#This Row],[Company Direct Tax Revenue Before Assistance Through FY20]]+Table2[[#This Row],[Company Direct Tax Revenue Before Assistance FY20 and After]]</f>
        <v>2258.6210000000001</v>
      </c>
      <c r="DG447" s="60">
        <v>0</v>
      </c>
      <c r="DH447" s="60">
        <v>143.33090000000001</v>
      </c>
      <c r="DI447" s="60">
        <v>0</v>
      </c>
      <c r="DJ447" s="60">
        <f>Table2[[#This Row],[Indirect and Induced Tax Revenues FY20 and After]]+Table2[[#This Row],[Indirect and Induced Tax Revenues Through FY20]]</f>
        <v>143.33090000000001</v>
      </c>
      <c r="DK447" s="60">
        <v>160.23580000000001</v>
      </c>
      <c r="DL447" s="60">
        <v>657.86379999999997</v>
      </c>
      <c r="DM447" s="60">
        <v>1744.0880999999999</v>
      </c>
      <c r="DN447" s="60">
        <f>Table2[[#This Row],[TOTAL Tax Revenues Before Assistance FY20 and After]]+Table2[[#This Row],[TOTAL Tax Revenues Before Assistance Through FY20]]</f>
        <v>2401.9519</v>
      </c>
      <c r="DO447" s="60">
        <v>160.23580000000001</v>
      </c>
      <c r="DP447" s="60">
        <v>511.64600000000002</v>
      </c>
      <c r="DQ447" s="60">
        <v>1485.1496999999999</v>
      </c>
      <c r="DR447" s="60">
        <f>Table2[[#This Row],[TOTAL Tax Revenues Net of Assistance Recapture and Penalty Through FY20]]+Table2[[#This Row],[TOTAL Tax Revenues Net of Assistance Recapture and Penalty FY20 and After]]</f>
        <v>1996.7956999999999</v>
      </c>
      <c r="DS447" s="60">
        <v>0</v>
      </c>
      <c r="DT447" s="60">
        <v>0</v>
      </c>
      <c r="DU447" s="60">
        <v>0</v>
      </c>
      <c r="DV447" s="60">
        <v>0</v>
      </c>
      <c r="DW447" s="74">
        <v>0</v>
      </c>
      <c r="DX447" s="74">
        <v>0</v>
      </c>
      <c r="DY447" s="74">
        <v>0</v>
      </c>
      <c r="DZ447" s="74">
        <v>0</v>
      </c>
      <c r="EA447" s="74">
        <v>0</v>
      </c>
      <c r="EB447" s="74">
        <v>0</v>
      </c>
      <c r="EC447" s="74">
        <v>0</v>
      </c>
      <c r="ED447" s="74">
        <v>0</v>
      </c>
      <c r="EE447" s="74">
        <v>0</v>
      </c>
      <c r="EF447" s="74">
        <v>0</v>
      </c>
      <c r="EG447" s="74">
        <v>0</v>
      </c>
      <c r="EH447" s="74">
        <v>0</v>
      </c>
      <c r="EI447" s="8">
        <f>Table2[[#This Row],[Total Industrial Employees FY20]]+Table2[[#This Row],[Total Restaurant Employees FY20]]+Table2[[#This Row],[Total Retail Employees FY20]]+Table2[[#This Row],[Total Other Employees FY20]]</f>
        <v>0</v>
      </c>
      <c r="EJ447" s="8">
        <f>Table2[[#This Row],[Number of Industrial Employees Earning More than Living Wage FY20]]+Table2[[#This Row],[Number of Restaurant Employees Earning More than Living Wage FY20]]+Table2[[#This Row],[Number of Retail Employees Earning More than Living Wage FY20]]+Table2[[#This Row],[Number of Other Employees Earning More than Living Wage FY20]]</f>
        <v>0</v>
      </c>
      <c r="EK447" s="72">
        <v>0</v>
      </c>
    </row>
    <row r="448" spans="1:141" x14ac:dyDescent="0.25">
      <c r="A448" s="9">
        <v>92471</v>
      </c>
      <c r="B448" s="11" t="s">
        <v>183</v>
      </c>
      <c r="C448" s="11" t="s">
        <v>637</v>
      </c>
      <c r="D448" s="11" t="s">
        <v>1043</v>
      </c>
      <c r="E448" s="15">
        <v>8</v>
      </c>
      <c r="F448" s="7">
        <v>2353</v>
      </c>
      <c r="G448" s="7">
        <v>120</v>
      </c>
      <c r="H448" s="7">
        <v>50075</v>
      </c>
      <c r="I448" s="7">
        <v>66300</v>
      </c>
      <c r="J448" s="7">
        <v>313230</v>
      </c>
      <c r="K448" s="11" t="s">
        <v>1048</v>
      </c>
      <c r="L448" s="11" t="s">
        <v>1106</v>
      </c>
      <c r="M448" s="11" t="s">
        <v>1087</v>
      </c>
      <c r="N448" s="18">
        <v>2675000</v>
      </c>
      <c r="O448" s="11" t="s">
        <v>1658</v>
      </c>
      <c r="P448" s="8">
        <v>0</v>
      </c>
      <c r="Q448" s="8">
        <v>0</v>
      </c>
      <c r="R448" s="8">
        <v>23</v>
      </c>
      <c r="S448" s="8">
        <v>0</v>
      </c>
      <c r="T448" s="8">
        <v>0</v>
      </c>
      <c r="U448" s="8">
        <v>23</v>
      </c>
      <c r="V448" s="8">
        <v>23</v>
      </c>
      <c r="W448" s="8">
        <v>0</v>
      </c>
      <c r="X448" s="8">
        <v>0</v>
      </c>
      <c r="Y448" s="8">
        <v>0</v>
      </c>
      <c r="Z448" s="8">
        <v>8</v>
      </c>
      <c r="AA448" s="19">
        <v>0</v>
      </c>
      <c r="AB448" s="8">
        <v>0</v>
      </c>
      <c r="AC448" s="8">
        <v>0</v>
      </c>
      <c r="AD448" s="8">
        <v>0</v>
      </c>
      <c r="AE448" s="8">
        <v>0</v>
      </c>
      <c r="AF448" s="8">
        <v>91.304347826086953</v>
      </c>
      <c r="AG448" s="8" t="s">
        <v>1687</v>
      </c>
      <c r="AH448" s="8" t="s">
        <v>1687</v>
      </c>
      <c r="AI448" s="60">
        <v>28.184000000000001</v>
      </c>
      <c r="AJ448" s="60">
        <v>349.07859999999999</v>
      </c>
      <c r="AK448" s="60">
        <v>28.112500000000001</v>
      </c>
      <c r="AL448" s="60">
        <f>Table2[[#This Row],[Company Direct Land Through FY20]]+Table2[[#This Row],[Company Direct Land FY20 and After]]</f>
        <v>377.19110000000001</v>
      </c>
      <c r="AM448" s="60">
        <v>224.70750000000001</v>
      </c>
      <c r="AN448" s="60">
        <v>664.66070000000002</v>
      </c>
      <c r="AO448" s="60">
        <v>224.13740000000001</v>
      </c>
      <c r="AP448" s="60">
        <f>Table2[[#This Row],[Company Direct Building Through FY20]]+Table2[[#This Row],[Company Direct Building FY20 and After]]</f>
        <v>888.79809999999998</v>
      </c>
      <c r="AQ448" s="60">
        <v>0</v>
      </c>
      <c r="AR448" s="60">
        <v>11.484</v>
      </c>
      <c r="AS448" s="60">
        <v>0</v>
      </c>
      <c r="AT448" s="60">
        <f>Table2[[#This Row],[Mortgage Recording Tax Through FY20]]+Table2[[#This Row],[Mortgage Recording Tax FY20 and After]]</f>
        <v>11.484</v>
      </c>
      <c r="AU448" s="60">
        <v>179.48310000000001</v>
      </c>
      <c r="AV448" s="60">
        <v>660.38810000000001</v>
      </c>
      <c r="AW448" s="60">
        <v>179.02760000000001</v>
      </c>
      <c r="AX448" s="60">
        <f>Table2[[#This Row],[Pilot Savings Through FY20]]+Table2[[#This Row],[Pilot Savings FY20 and After]]</f>
        <v>839.41570000000002</v>
      </c>
      <c r="AY448" s="60">
        <v>0</v>
      </c>
      <c r="AZ448" s="60">
        <v>11.484</v>
      </c>
      <c r="BA448" s="60">
        <v>0</v>
      </c>
      <c r="BB448" s="60">
        <f>Table2[[#This Row],[Mortgage Recording Tax Exemption Through FY20]]+Table2[[#This Row],[Indirect and Induced Land FY20]]</f>
        <v>30.651899999999998</v>
      </c>
      <c r="BC448" s="60">
        <v>19.167899999999999</v>
      </c>
      <c r="BD448" s="60">
        <v>376.214</v>
      </c>
      <c r="BE448" s="60">
        <v>19.119299999999999</v>
      </c>
      <c r="BF448" s="60">
        <f>Table2[[#This Row],[Indirect and Induced Land Through FY20]]+Table2[[#This Row],[Indirect and Induced Land FY20 and After]]</f>
        <v>395.33330000000001</v>
      </c>
      <c r="BG448" s="60">
        <v>67.958799999999997</v>
      </c>
      <c r="BH448" s="60">
        <v>1333.8498999999999</v>
      </c>
      <c r="BI448" s="60">
        <v>67.786600000000007</v>
      </c>
      <c r="BJ448" s="60">
        <f>Table2[[#This Row],[Indirect and Induced Building Through FY20]]+Table2[[#This Row],[Indirect and Induced Building FY20 and After]]</f>
        <v>1401.6364999999998</v>
      </c>
      <c r="BK448" s="60">
        <v>160.5351</v>
      </c>
      <c r="BL448" s="60">
        <v>2063.4151000000002</v>
      </c>
      <c r="BM448" s="60">
        <v>160.12819999999999</v>
      </c>
      <c r="BN448" s="60">
        <f>Table2[[#This Row],[TOTAL Real Property Related Taxes Through FY20]]+Table2[[#This Row],[TOTAL Real Property Related Taxes FY20 and After]]</f>
        <v>2223.5433000000003</v>
      </c>
      <c r="BO448" s="60">
        <v>190.92509999999999</v>
      </c>
      <c r="BP448" s="60">
        <v>4259.1004000000003</v>
      </c>
      <c r="BQ448" s="60">
        <v>190.44069999999999</v>
      </c>
      <c r="BR448" s="60">
        <f>Table2[[#This Row],[Company Direct Through FY20]]+Table2[[#This Row],[Company Direct FY20 and After]]</f>
        <v>4449.5411000000004</v>
      </c>
      <c r="BS448" s="60">
        <v>0</v>
      </c>
      <c r="BT448" s="60">
        <v>7.8623000000000003</v>
      </c>
      <c r="BU448" s="60">
        <v>0</v>
      </c>
      <c r="BV448" s="60">
        <f>Table2[[#This Row],[Sales Tax Exemption Through FY20]]+Table2[[#This Row],[Sales Tax Exemption FY20 and After]]</f>
        <v>7.8623000000000003</v>
      </c>
      <c r="BW448" s="60">
        <v>0</v>
      </c>
      <c r="BX448" s="60">
        <v>0</v>
      </c>
      <c r="BY448" s="60">
        <v>0</v>
      </c>
      <c r="BZ448" s="60">
        <f>Table2[[#This Row],[Energy Tax Savings Through FY20]]+Table2[[#This Row],[Energy Tax Savings FY20 and After]]</f>
        <v>0</v>
      </c>
      <c r="CA448" s="60">
        <v>0</v>
      </c>
      <c r="CB448" s="60">
        <v>0</v>
      </c>
      <c r="CC448" s="60">
        <v>0</v>
      </c>
      <c r="CD448" s="60">
        <f>Table2[[#This Row],[Tax Exempt Bond Savings Through FY20]]+Table2[[#This Row],[Tax Exempt Bond Savings FY20 and After]]</f>
        <v>0</v>
      </c>
      <c r="CE448" s="60">
        <v>86.765000000000001</v>
      </c>
      <c r="CF448" s="60">
        <v>2243.3357000000001</v>
      </c>
      <c r="CG448" s="60">
        <v>86.544899999999998</v>
      </c>
      <c r="CH448" s="60">
        <f>Table2[[#This Row],[Indirect and Induced Through FY20]]+Table2[[#This Row],[Indirect and Induced FY20 and After]]</f>
        <v>2329.8806</v>
      </c>
      <c r="CI448" s="60">
        <v>277.69009999999997</v>
      </c>
      <c r="CJ448" s="60">
        <v>6494.5738000000001</v>
      </c>
      <c r="CK448" s="60">
        <v>276.98559999999998</v>
      </c>
      <c r="CL448" s="60">
        <f>Table2[[#This Row],[TOTAL Income Consumption Use Taxes Through FY20]]+Table2[[#This Row],[TOTAL Income Consumption Use Taxes FY20 and After]]</f>
        <v>6771.5594000000001</v>
      </c>
      <c r="CM448" s="60">
        <v>179.48310000000001</v>
      </c>
      <c r="CN448" s="60">
        <v>679.73440000000005</v>
      </c>
      <c r="CO448" s="60">
        <v>179.02760000000001</v>
      </c>
      <c r="CP448" s="60">
        <f>Table2[[#This Row],[Assistance Provided Through FY20]]+Table2[[#This Row],[Assistance Provided FY20 and After]]</f>
        <v>858.76200000000006</v>
      </c>
      <c r="CQ448" s="60">
        <v>0</v>
      </c>
      <c r="CR448" s="60">
        <v>0</v>
      </c>
      <c r="CS448" s="60">
        <v>0</v>
      </c>
      <c r="CT448" s="60">
        <f>Table2[[#This Row],[Recapture Cancellation Reduction Amount Through FY20]]+Table2[[#This Row],[Recapture Cancellation Reduction Amount FY20 and After]]</f>
        <v>0</v>
      </c>
      <c r="CU448" s="60">
        <v>0</v>
      </c>
      <c r="CV448" s="60">
        <v>0</v>
      </c>
      <c r="CW448" s="60">
        <v>0</v>
      </c>
      <c r="CX448" s="60">
        <f>Table2[[#This Row],[Penalty Paid Through FY20]]+Table2[[#This Row],[Penalty Paid FY20 and After]]</f>
        <v>0</v>
      </c>
      <c r="CY448" s="60">
        <v>179.48310000000001</v>
      </c>
      <c r="CZ448" s="60">
        <v>679.73440000000005</v>
      </c>
      <c r="DA448" s="60">
        <v>179.02760000000001</v>
      </c>
      <c r="DB448" s="60">
        <f>Table2[[#This Row],[TOTAL Assistance Net of Recapture Penalties Through FY20]]+Table2[[#This Row],[TOTAL Assistance Net of Recapture Penalties FY20 and After]]</f>
        <v>858.76200000000006</v>
      </c>
      <c r="DC448" s="60">
        <v>443.81659999999999</v>
      </c>
      <c r="DD448" s="60">
        <v>5284.3236999999999</v>
      </c>
      <c r="DE448" s="60">
        <v>442.69060000000002</v>
      </c>
      <c r="DF448" s="60">
        <f>Table2[[#This Row],[Company Direct Tax Revenue Before Assistance Through FY20]]+Table2[[#This Row],[Company Direct Tax Revenue Before Assistance FY20 and After]]</f>
        <v>5727.0142999999998</v>
      </c>
      <c r="DG448" s="60">
        <v>173.89169999999999</v>
      </c>
      <c r="DH448" s="60">
        <v>3953.3996000000002</v>
      </c>
      <c r="DI448" s="60">
        <v>173.45079999999999</v>
      </c>
      <c r="DJ448" s="60">
        <f>Table2[[#This Row],[Indirect and Induced Tax Revenues FY20 and After]]+Table2[[#This Row],[Indirect and Induced Tax Revenues Through FY20]]</f>
        <v>4126.8504000000003</v>
      </c>
      <c r="DK448" s="60">
        <v>617.70830000000001</v>
      </c>
      <c r="DL448" s="60">
        <v>9237.7232999999997</v>
      </c>
      <c r="DM448" s="60">
        <v>616.14139999999998</v>
      </c>
      <c r="DN448" s="60">
        <f>Table2[[#This Row],[TOTAL Tax Revenues Before Assistance FY20 and After]]+Table2[[#This Row],[TOTAL Tax Revenues Before Assistance Through FY20]]</f>
        <v>9853.8647000000001</v>
      </c>
      <c r="DO448" s="60">
        <v>438.22519999999997</v>
      </c>
      <c r="DP448" s="60">
        <v>8557.9889000000003</v>
      </c>
      <c r="DQ448" s="60">
        <v>437.11380000000003</v>
      </c>
      <c r="DR448" s="60">
        <f>Table2[[#This Row],[TOTAL Tax Revenues Net of Assistance Recapture and Penalty Through FY20]]+Table2[[#This Row],[TOTAL Tax Revenues Net of Assistance Recapture and Penalty FY20 and After]]</f>
        <v>8995.1026999999995</v>
      </c>
      <c r="DS448" s="60">
        <v>0</v>
      </c>
      <c r="DT448" s="60">
        <v>0</v>
      </c>
      <c r="DU448" s="60">
        <v>0</v>
      </c>
      <c r="DV448" s="60">
        <v>0</v>
      </c>
      <c r="DW448" s="74">
        <v>22</v>
      </c>
      <c r="DX448" s="74">
        <v>0</v>
      </c>
      <c r="DY448" s="74">
        <v>1</v>
      </c>
      <c r="DZ448" s="74">
        <v>0</v>
      </c>
      <c r="EA448" s="74">
        <v>22</v>
      </c>
      <c r="EB448" s="74">
        <v>0</v>
      </c>
      <c r="EC448" s="74">
        <v>1</v>
      </c>
      <c r="ED448" s="74">
        <v>0</v>
      </c>
      <c r="EE448" s="74">
        <v>100</v>
      </c>
      <c r="EF448" s="74">
        <v>0</v>
      </c>
      <c r="EG448" s="74">
        <v>100</v>
      </c>
      <c r="EH448" s="74">
        <v>0</v>
      </c>
      <c r="EI448" s="8">
        <f>Table2[[#This Row],[Total Industrial Employees FY20]]+Table2[[#This Row],[Total Restaurant Employees FY20]]+Table2[[#This Row],[Total Retail Employees FY20]]+Table2[[#This Row],[Total Other Employees FY20]]</f>
        <v>23</v>
      </c>
      <c r="EJ448" s="8">
        <f>Table2[[#This Row],[Number of Industrial Employees Earning More than Living Wage FY20]]+Table2[[#This Row],[Number of Restaurant Employees Earning More than Living Wage FY20]]+Table2[[#This Row],[Number of Retail Employees Earning More than Living Wage FY20]]+Table2[[#This Row],[Number of Other Employees Earning More than Living Wage FY20]]</f>
        <v>23</v>
      </c>
      <c r="EK448" s="72">
        <f>Table2[[#This Row],[Total Employees Earning More than Living Wage FY20]]/Table2[[#This Row],[Total Jobs FY20]]</f>
        <v>1</v>
      </c>
    </row>
    <row r="449" spans="1:141" x14ac:dyDescent="0.25">
      <c r="A449" s="9">
        <v>93144</v>
      </c>
      <c r="B449" s="11" t="s">
        <v>294</v>
      </c>
      <c r="C449" s="11" t="s">
        <v>747</v>
      </c>
      <c r="D449" s="11" t="s">
        <v>1044</v>
      </c>
      <c r="E449" s="15">
        <v>47</v>
      </c>
      <c r="F449" s="7">
        <v>7024</v>
      </c>
      <c r="G449" s="7">
        <v>113</v>
      </c>
      <c r="H449" s="7">
        <v>5141</v>
      </c>
      <c r="I449" s="7">
        <v>6375</v>
      </c>
      <c r="J449" s="7">
        <v>623210</v>
      </c>
      <c r="K449" s="11" t="s">
        <v>1107</v>
      </c>
      <c r="L449" s="11" t="s">
        <v>1243</v>
      </c>
      <c r="M449" s="11" t="s">
        <v>1210</v>
      </c>
      <c r="N449" s="18">
        <v>2220000</v>
      </c>
      <c r="O449" s="11" t="s">
        <v>1671</v>
      </c>
      <c r="P449" s="8">
        <v>9</v>
      </c>
      <c r="Q449" s="8">
        <v>0</v>
      </c>
      <c r="R449" s="8">
        <v>15</v>
      </c>
      <c r="S449" s="8">
        <v>0</v>
      </c>
      <c r="T449" s="8">
        <v>0</v>
      </c>
      <c r="U449" s="8">
        <v>24</v>
      </c>
      <c r="V449" s="8">
        <v>19</v>
      </c>
      <c r="W449" s="8">
        <v>0</v>
      </c>
      <c r="X449" s="8">
        <v>0</v>
      </c>
      <c r="Y449" s="8">
        <v>15</v>
      </c>
      <c r="Z449" s="8">
        <v>0</v>
      </c>
      <c r="AA449" s="19">
        <v>8</v>
      </c>
      <c r="AB449" s="8">
        <v>19</v>
      </c>
      <c r="AC449" s="8">
        <v>19</v>
      </c>
      <c r="AD449" s="8">
        <v>12</v>
      </c>
      <c r="AE449" s="8">
        <v>42</v>
      </c>
      <c r="AF449" s="8">
        <v>83.333333333333343</v>
      </c>
      <c r="AG449" s="8" t="s">
        <v>1686</v>
      </c>
      <c r="AH449" s="8" t="s">
        <v>1687</v>
      </c>
      <c r="AI449" s="60">
        <v>0</v>
      </c>
      <c r="AJ449" s="60">
        <v>0</v>
      </c>
      <c r="AK449" s="60">
        <v>0</v>
      </c>
      <c r="AL449" s="60">
        <f>Table2[[#This Row],[Company Direct Land Through FY20]]+Table2[[#This Row],[Company Direct Land FY20 and After]]</f>
        <v>0</v>
      </c>
      <c r="AM449" s="60">
        <v>0</v>
      </c>
      <c r="AN449" s="60">
        <v>0</v>
      </c>
      <c r="AO449" s="60">
        <v>0</v>
      </c>
      <c r="AP449" s="60">
        <f>Table2[[#This Row],[Company Direct Building Through FY20]]+Table2[[#This Row],[Company Direct Building FY20 and After]]</f>
        <v>0</v>
      </c>
      <c r="AQ449" s="60">
        <v>0</v>
      </c>
      <c r="AR449" s="60">
        <v>38.9499</v>
      </c>
      <c r="AS449" s="60">
        <v>0</v>
      </c>
      <c r="AT449" s="60">
        <f>Table2[[#This Row],[Mortgage Recording Tax Through FY20]]+Table2[[#This Row],[Mortgage Recording Tax FY20 and After]]</f>
        <v>38.9499</v>
      </c>
      <c r="AU449" s="60">
        <v>0</v>
      </c>
      <c r="AV449" s="60">
        <v>0</v>
      </c>
      <c r="AW449" s="60">
        <v>0</v>
      </c>
      <c r="AX449" s="60">
        <f>Table2[[#This Row],[Pilot Savings Through FY20]]+Table2[[#This Row],[Pilot Savings FY20 and After]]</f>
        <v>0</v>
      </c>
      <c r="AY449" s="60">
        <v>0</v>
      </c>
      <c r="AZ449" s="60">
        <v>38.9499</v>
      </c>
      <c r="BA449" s="60">
        <v>0</v>
      </c>
      <c r="BB449" s="60">
        <f>Table2[[#This Row],[Mortgage Recording Tax Exemption Through FY20]]+Table2[[#This Row],[Indirect and Induced Land FY20]]</f>
        <v>46.782499999999999</v>
      </c>
      <c r="BC449" s="60">
        <v>7.8326000000000002</v>
      </c>
      <c r="BD449" s="60">
        <v>67.156400000000005</v>
      </c>
      <c r="BE449" s="60">
        <v>31.611999999999998</v>
      </c>
      <c r="BF449" s="60">
        <f>Table2[[#This Row],[Indirect and Induced Land Through FY20]]+Table2[[#This Row],[Indirect and Induced Land FY20 and After]]</f>
        <v>98.7684</v>
      </c>
      <c r="BG449" s="60">
        <v>27.770099999999999</v>
      </c>
      <c r="BH449" s="60">
        <v>238.09970000000001</v>
      </c>
      <c r="BI449" s="60">
        <v>112.0797</v>
      </c>
      <c r="BJ449" s="60">
        <f>Table2[[#This Row],[Indirect and Induced Building Through FY20]]+Table2[[#This Row],[Indirect and Induced Building FY20 and After]]</f>
        <v>350.17939999999999</v>
      </c>
      <c r="BK449" s="60">
        <v>35.602699999999999</v>
      </c>
      <c r="BL449" s="60">
        <v>305.2561</v>
      </c>
      <c r="BM449" s="60">
        <v>143.6917</v>
      </c>
      <c r="BN449" s="60">
        <f>Table2[[#This Row],[TOTAL Real Property Related Taxes Through FY20]]+Table2[[#This Row],[TOTAL Real Property Related Taxes FY20 and After]]</f>
        <v>448.94780000000003</v>
      </c>
      <c r="BO449" s="60">
        <v>35.889499999999998</v>
      </c>
      <c r="BP449" s="60">
        <v>361.37650000000002</v>
      </c>
      <c r="BQ449" s="60">
        <v>144.84880000000001</v>
      </c>
      <c r="BR449" s="60">
        <f>Table2[[#This Row],[Company Direct Through FY20]]+Table2[[#This Row],[Company Direct FY20 and After]]</f>
        <v>506.22530000000006</v>
      </c>
      <c r="BS449" s="60">
        <v>0</v>
      </c>
      <c r="BT449" s="60">
        <v>0</v>
      </c>
      <c r="BU449" s="60">
        <v>0</v>
      </c>
      <c r="BV449" s="60">
        <f>Table2[[#This Row],[Sales Tax Exemption Through FY20]]+Table2[[#This Row],[Sales Tax Exemption FY20 and After]]</f>
        <v>0</v>
      </c>
      <c r="BW449" s="60">
        <v>0</v>
      </c>
      <c r="BX449" s="60">
        <v>0</v>
      </c>
      <c r="BY449" s="60">
        <v>0</v>
      </c>
      <c r="BZ449" s="60">
        <f>Table2[[#This Row],[Energy Tax Savings Through FY20]]+Table2[[#This Row],[Energy Tax Savings FY20 and After]]</f>
        <v>0</v>
      </c>
      <c r="CA449" s="60">
        <v>0.23849999999999999</v>
      </c>
      <c r="CB449" s="60">
        <v>10.4556</v>
      </c>
      <c r="CC449" s="60">
        <v>0.79479999999999995</v>
      </c>
      <c r="CD449" s="60">
        <f>Table2[[#This Row],[Tax Exempt Bond Savings Through FY20]]+Table2[[#This Row],[Tax Exempt Bond Savings FY20 and After]]</f>
        <v>11.250400000000001</v>
      </c>
      <c r="CE449" s="60">
        <v>38.598799999999997</v>
      </c>
      <c r="CF449" s="60">
        <v>412.84949999999998</v>
      </c>
      <c r="CG449" s="60">
        <v>155.78380000000001</v>
      </c>
      <c r="CH449" s="60">
        <f>Table2[[#This Row],[Indirect and Induced Through FY20]]+Table2[[#This Row],[Indirect and Induced FY20 and After]]</f>
        <v>568.63329999999996</v>
      </c>
      <c r="CI449" s="60">
        <v>74.249799999999993</v>
      </c>
      <c r="CJ449" s="60">
        <v>763.7704</v>
      </c>
      <c r="CK449" s="60">
        <v>299.83780000000002</v>
      </c>
      <c r="CL449" s="60">
        <f>Table2[[#This Row],[TOTAL Income Consumption Use Taxes Through FY20]]+Table2[[#This Row],[TOTAL Income Consumption Use Taxes FY20 and After]]</f>
        <v>1063.6082000000001</v>
      </c>
      <c r="CM449" s="60">
        <v>0.23849999999999999</v>
      </c>
      <c r="CN449" s="60">
        <v>49.405500000000004</v>
      </c>
      <c r="CO449" s="60">
        <v>0.79479999999999995</v>
      </c>
      <c r="CP449" s="60">
        <f>Table2[[#This Row],[Assistance Provided Through FY20]]+Table2[[#This Row],[Assistance Provided FY20 and After]]</f>
        <v>50.200300000000006</v>
      </c>
      <c r="CQ449" s="60">
        <v>0</v>
      </c>
      <c r="CR449" s="60">
        <v>0</v>
      </c>
      <c r="CS449" s="60">
        <v>0</v>
      </c>
      <c r="CT449" s="60">
        <f>Table2[[#This Row],[Recapture Cancellation Reduction Amount Through FY20]]+Table2[[#This Row],[Recapture Cancellation Reduction Amount FY20 and After]]</f>
        <v>0</v>
      </c>
      <c r="CU449" s="60">
        <v>0</v>
      </c>
      <c r="CV449" s="60">
        <v>0</v>
      </c>
      <c r="CW449" s="60">
        <v>0</v>
      </c>
      <c r="CX449" s="60">
        <f>Table2[[#This Row],[Penalty Paid Through FY20]]+Table2[[#This Row],[Penalty Paid FY20 and After]]</f>
        <v>0</v>
      </c>
      <c r="CY449" s="60">
        <v>0.23849999999999999</v>
      </c>
      <c r="CZ449" s="60">
        <v>49.405500000000004</v>
      </c>
      <c r="DA449" s="60">
        <v>0.79479999999999995</v>
      </c>
      <c r="DB449" s="60">
        <f>Table2[[#This Row],[TOTAL Assistance Net of Recapture Penalties Through FY20]]+Table2[[#This Row],[TOTAL Assistance Net of Recapture Penalties FY20 and After]]</f>
        <v>50.200300000000006</v>
      </c>
      <c r="DC449" s="60">
        <v>35.889499999999998</v>
      </c>
      <c r="DD449" s="60">
        <v>400.32639999999998</v>
      </c>
      <c r="DE449" s="60">
        <v>144.84880000000001</v>
      </c>
      <c r="DF449" s="60">
        <f>Table2[[#This Row],[Company Direct Tax Revenue Before Assistance Through FY20]]+Table2[[#This Row],[Company Direct Tax Revenue Before Assistance FY20 and After]]</f>
        <v>545.17520000000002</v>
      </c>
      <c r="DG449" s="60">
        <v>74.201499999999996</v>
      </c>
      <c r="DH449" s="60">
        <v>718.10559999999998</v>
      </c>
      <c r="DI449" s="60">
        <v>299.47550000000001</v>
      </c>
      <c r="DJ449" s="60">
        <f>Table2[[#This Row],[Indirect and Induced Tax Revenues FY20 and After]]+Table2[[#This Row],[Indirect and Induced Tax Revenues Through FY20]]</f>
        <v>1017.5811</v>
      </c>
      <c r="DK449" s="60">
        <v>110.09099999999999</v>
      </c>
      <c r="DL449" s="60">
        <v>1118.432</v>
      </c>
      <c r="DM449" s="60">
        <v>444.32429999999999</v>
      </c>
      <c r="DN449" s="60">
        <f>Table2[[#This Row],[TOTAL Tax Revenues Before Assistance FY20 and After]]+Table2[[#This Row],[TOTAL Tax Revenues Before Assistance Through FY20]]</f>
        <v>1562.7563</v>
      </c>
      <c r="DO449" s="60">
        <v>109.85250000000001</v>
      </c>
      <c r="DP449" s="60">
        <v>1069.0264999999999</v>
      </c>
      <c r="DQ449" s="60">
        <v>443.52949999999998</v>
      </c>
      <c r="DR449" s="60">
        <f>Table2[[#This Row],[TOTAL Tax Revenues Net of Assistance Recapture and Penalty Through FY20]]+Table2[[#This Row],[TOTAL Tax Revenues Net of Assistance Recapture and Penalty FY20 and After]]</f>
        <v>1512.556</v>
      </c>
      <c r="DS449" s="60">
        <v>0</v>
      </c>
      <c r="DT449" s="60">
        <v>0</v>
      </c>
      <c r="DU449" s="60">
        <v>0</v>
      </c>
      <c r="DV449" s="60">
        <v>0</v>
      </c>
      <c r="DW449" s="74">
        <v>0</v>
      </c>
      <c r="DX449" s="74">
        <v>0</v>
      </c>
      <c r="DY449" s="74">
        <v>0</v>
      </c>
      <c r="DZ449" s="74">
        <v>24</v>
      </c>
      <c r="EA449" s="74">
        <v>0</v>
      </c>
      <c r="EB449" s="74">
        <v>0</v>
      </c>
      <c r="EC449" s="74">
        <v>0</v>
      </c>
      <c r="ED449" s="74">
        <v>24</v>
      </c>
      <c r="EE449" s="74">
        <v>0</v>
      </c>
      <c r="EF449" s="74">
        <v>0</v>
      </c>
      <c r="EG449" s="74">
        <v>0</v>
      </c>
      <c r="EH449" s="74">
        <v>100</v>
      </c>
      <c r="EI449" s="8">
        <f>Table2[[#This Row],[Total Industrial Employees FY20]]+Table2[[#This Row],[Total Restaurant Employees FY20]]+Table2[[#This Row],[Total Retail Employees FY20]]+Table2[[#This Row],[Total Other Employees FY20]]</f>
        <v>24</v>
      </c>
      <c r="EJ449" s="8">
        <f>Table2[[#This Row],[Number of Industrial Employees Earning More than Living Wage FY20]]+Table2[[#This Row],[Number of Restaurant Employees Earning More than Living Wage FY20]]+Table2[[#This Row],[Number of Retail Employees Earning More than Living Wage FY20]]+Table2[[#This Row],[Number of Other Employees Earning More than Living Wage FY20]]</f>
        <v>24</v>
      </c>
      <c r="EK449" s="72">
        <f>Table2[[#This Row],[Total Employees Earning More than Living Wage FY20]]/Table2[[#This Row],[Total Jobs FY20]]</f>
        <v>1</v>
      </c>
    </row>
    <row r="450" spans="1:141" x14ac:dyDescent="0.25">
      <c r="A450" s="9">
        <v>92472</v>
      </c>
      <c r="B450" s="11" t="s">
        <v>189</v>
      </c>
      <c r="C450" s="11" t="s">
        <v>643</v>
      </c>
      <c r="D450" s="11" t="s">
        <v>1045</v>
      </c>
      <c r="E450" s="15">
        <v>30</v>
      </c>
      <c r="F450" s="7">
        <v>2611</v>
      </c>
      <c r="G450" s="7">
        <v>96</v>
      </c>
      <c r="H450" s="7">
        <v>34800</v>
      </c>
      <c r="I450" s="7">
        <v>26020</v>
      </c>
      <c r="J450" s="7">
        <v>311612</v>
      </c>
      <c r="K450" s="11" t="s">
        <v>1056</v>
      </c>
      <c r="L450" s="11" t="s">
        <v>1114</v>
      </c>
      <c r="M450" s="11" t="s">
        <v>1087</v>
      </c>
      <c r="N450" s="18">
        <v>2245000</v>
      </c>
      <c r="O450" s="11" t="s">
        <v>1667</v>
      </c>
      <c r="P450" s="8">
        <v>0</v>
      </c>
      <c r="Q450" s="8">
        <v>0</v>
      </c>
      <c r="R450" s="8">
        <v>26</v>
      </c>
      <c r="S450" s="8">
        <v>0</v>
      </c>
      <c r="T450" s="8">
        <v>0</v>
      </c>
      <c r="U450" s="8">
        <v>26</v>
      </c>
      <c r="V450" s="8">
        <v>26</v>
      </c>
      <c r="W450" s="8">
        <v>0</v>
      </c>
      <c r="X450" s="8">
        <v>0</v>
      </c>
      <c r="Y450" s="8">
        <v>0</v>
      </c>
      <c r="Z450" s="8">
        <v>15</v>
      </c>
      <c r="AA450" s="19">
        <v>0</v>
      </c>
      <c r="AB450" s="8">
        <v>0</v>
      </c>
      <c r="AC450" s="8">
        <v>0</v>
      </c>
      <c r="AD450" s="8">
        <v>0</v>
      </c>
      <c r="AE450" s="8">
        <v>0</v>
      </c>
      <c r="AF450" s="8">
        <v>80.769230769230774</v>
      </c>
      <c r="AG450" s="8" t="s">
        <v>1686</v>
      </c>
      <c r="AH450" s="8" t="s">
        <v>1687</v>
      </c>
      <c r="AI450" s="60">
        <v>24.9026</v>
      </c>
      <c r="AJ450" s="60">
        <v>352.48970000000003</v>
      </c>
      <c r="AK450" s="60">
        <v>24.839400000000001</v>
      </c>
      <c r="AL450" s="60">
        <f>Table2[[#This Row],[Company Direct Land Through FY20]]+Table2[[#This Row],[Company Direct Land FY20 and After]]</f>
        <v>377.32910000000004</v>
      </c>
      <c r="AM450" s="60">
        <v>105.4988</v>
      </c>
      <c r="AN450" s="60">
        <v>558.4547</v>
      </c>
      <c r="AO450" s="60">
        <v>105.2312</v>
      </c>
      <c r="AP450" s="60">
        <f>Table2[[#This Row],[Company Direct Building Through FY20]]+Table2[[#This Row],[Company Direct Building FY20 and After]]</f>
        <v>663.68589999999995</v>
      </c>
      <c r="AQ450" s="60">
        <v>0</v>
      </c>
      <c r="AR450" s="60">
        <v>36.406199999999998</v>
      </c>
      <c r="AS450" s="60">
        <v>0</v>
      </c>
      <c r="AT450" s="60">
        <f>Table2[[#This Row],[Mortgage Recording Tax Through FY20]]+Table2[[#This Row],[Mortgage Recording Tax FY20 and After]]</f>
        <v>36.406199999999998</v>
      </c>
      <c r="AU450" s="60">
        <v>74.374799999999993</v>
      </c>
      <c r="AV450" s="60">
        <v>278.88580000000002</v>
      </c>
      <c r="AW450" s="60">
        <v>74.186000000000007</v>
      </c>
      <c r="AX450" s="60">
        <f>Table2[[#This Row],[Pilot Savings Through FY20]]+Table2[[#This Row],[Pilot Savings FY20 and After]]</f>
        <v>353.07180000000005</v>
      </c>
      <c r="AY450" s="60">
        <v>0</v>
      </c>
      <c r="AZ450" s="60">
        <v>36.406199999999998</v>
      </c>
      <c r="BA450" s="60">
        <v>0</v>
      </c>
      <c r="BB450" s="60">
        <f>Table2[[#This Row],[Mortgage Recording Tax Exemption Through FY20]]+Table2[[#This Row],[Indirect and Induced Land FY20]]</f>
        <v>53.331299999999999</v>
      </c>
      <c r="BC450" s="60">
        <v>16.9251</v>
      </c>
      <c r="BD450" s="60">
        <v>223.63640000000001</v>
      </c>
      <c r="BE450" s="60">
        <v>16.882200000000001</v>
      </c>
      <c r="BF450" s="60">
        <f>Table2[[#This Row],[Indirect and Induced Land Through FY20]]+Table2[[#This Row],[Indirect and Induced Land FY20 and After]]</f>
        <v>240.51860000000002</v>
      </c>
      <c r="BG450" s="60">
        <v>60.007100000000001</v>
      </c>
      <c r="BH450" s="60">
        <v>792.89279999999997</v>
      </c>
      <c r="BI450" s="60">
        <v>59.854900000000001</v>
      </c>
      <c r="BJ450" s="60">
        <f>Table2[[#This Row],[Indirect and Induced Building Through FY20]]+Table2[[#This Row],[Indirect and Induced Building FY20 and After]]</f>
        <v>852.74770000000001</v>
      </c>
      <c r="BK450" s="60">
        <v>132.9588</v>
      </c>
      <c r="BL450" s="60">
        <v>1648.5878</v>
      </c>
      <c r="BM450" s="60">
        <v>132.6217</v>
      </c>
      <c r="BN450" s="60">
        <f>Table2[[#This Row],[TOTAL Real Property Related Taxes Through FY20]]+Table2[[#This Row],[TOTAL Real Property Related Taxes FY20 and After]]</f>
        <v>1781.2094999999999</v>
      </c>
      <c r="BO450" s="60">
        <v>292.46850000000001</v>
      </c>
      <c r="BP450" s="60">
        <v>3561.0581000000002</v>
      </c>
      <c r="BQ450" s="60">
        <v>291.72640000000001</v>
      </c>
      <c r="BR450" s="60">
        <f>Table2[[#This Row],[Company Direct Through FY20]]+Table2[[#This Row],[Company Direct FY20 and After]]</f>
        <v>3852.7845000000002</v>
      </c>
      <c r="BS450" s="60">
        <v>0</v>
      </c>
      <c r="BT450" s="60">
        <v>0</v>
      </c>
      <c r="BU450" s="60">
        <v>0</v>
      </c>
      <c r="BV450" s="60">
        <f>Table2[[#This Row],[Sales Tax Exemption Through FY20]]+Table2[[#This Row],[Sales Tax Exemption FY20 and After]]</f>
        <v>0</v>
      </c>
      <c r="BW450" s="60">
        <v>0</v>
      </c>
      <c r="BX450" s="60">
        <v>0</v>
      </c>
      <c r="BY450" s="60">
        <v>0</v>
      </c>
      <c r="BZ450" s="60">
        <f>Table2[[#This Row],[Energy Tax Savings Through FY20]]+Table2[[#This Row],[Energy Tax Savings FY20 and After]]</f>
        <v>0</v>
      </c>
      <c r="CA450" s="60">
        <v>0.11</v>
      </c>
      <c r="CB450" s="60">
        <v>18.6418</v>
      </c>
      <c r="CC450" s="60">
        <v>9.9299999999999999E-2</v>
      </c>
      <c r="CD450" s="60">
        <f>Table2[[#This Row],[Tax Exempt Bond Savings Through FY20]]+Table2[[#This Row],[Tax Exempt Bond Savings FY20 and After]]</f>
        <v>18.741099999999999</v>
      </c>
      <c r="CE450" s="60">
        <v>76.612799999999993</v>
      </c>
      <c r="CF450" s="60">
        <v>1337.6424999999999</v>
      </c>
      <c r="CG450" s="60">
        <v>76.418300000000002</v>
      </c>
      <c r="CH450" s="60">
        <f>Table2[[#This Row],[Indirect and Induced Through FY20]]+Table2[[#This Row],[Indirect and Induced FY20 and After]]</f>
        <v>1414.0608</v>
      </c>
      <c r="CI450" s="60">
        <v>368.97129999999999</v>
      </c>
      <c r="CJ450" s="60">
        <v>4880.0587999999998</v>
      </c>
      <c r="CK450" s="60">
        <v>368.04539999999997</v>
      </c>
      <c r="CL450" s="60">
        <f>Table2[[#This Row],[TOTAL Income Consumption Use Taxes Through FY20]]+Table2[[#This Row],[TOTAL Income Consumption Use Taxes FY20 and After]]</f>
        <v>5248.1041999999998</v>
      </c>
      <c r="CM450" s="60">
        <v>74.484800000000007</v>
      </c>
      <c r="CN450" s="60">
        <v>333.93380000000002</v>
      </c>
      <c r="CO450" s="60">
        <v>74.285300000000007</v>
      </c>
      <c r="CP450" s="60">
        <f>Table2[[#This Row],[Assistance Provided Through FY20]]+Table2[[#This Row],[Assistance Provided FY20 and After]]</f>
        <v>408.21910000000003</v>
      </c>
      <c r="CQ450" s="60">
        <v>0</v>
      </c>
      <c r="CR450" s="60">
        <v>0</v>
      </c>
      <c r="CS450" s="60">
        <v>0</v>
      </c>
      <c r="CT450" s="60">
        <f>Table2[[#This Row],[Recapture Cancellation Reduction Amount Through FY20]]+Table2[[#This Row],[Recapture Cancellation Reduction Amount FY20 and After]]</f>
        <v>0</v>
      </c>
      <c r="CU450" s="60">
        <v>0</v>
      </c>
      <c r="CV450" s="60">
        <v>0</v>
      </c>
      <c r="CW450" s="60">
        <v>0</v>
      </c>
      <c r="CX450" s="60">
        <f>Table2[[#This Row],[Penalty Paid Through FY20]]+Table2[[#This Row],[Penalty Paid FY20 and After]]</f>
        <v>0</v>
      </c>
      <c r="CY450" s="60">
        <v>74.484800000000007</v>
      </c>
      <c r="CZ450" s="60">
        <v>333.93380000000002</v>
      </c>
      <c r="DA450" s="60">
        <v>74.285300000000007</v>
      </c>
      <c r="DB450" s="60">
        <f>Table2[[#This Row],[TOTAL Assistance Net of Recapture Penalties Through FY20]]+Table2[[#This Row],[TOTAL Assistance Net of Recapture Penalties FY20 and After]]</f>
        <v>408.21910000000003</v>
      </c>
      <c r="DC450" s="60">
        <v>422.86989999999997</v>
      </c>
      <c r="DD450" s="60">
        <v>4508.4087</v>
      </c>
      <c r="DE450" s="60">
        <v>421.79700000000003</v>
      </c>
      <c r="DF450" s="60">
        <f>Table2[[#This Row],[Company Direct Tax Revenue Before Assistance Through FY20]]+Table2[[#This Row],[Company Direct Tax Revenue Before Assistance FY20 and After]]</f>
        <v>4930.2057000000004</v>
      </c>
      <c r="DG450" s="60">
        <v>153.54499999999999</v>
      </c>
      <c r="DH450" s="60">
        <v>2354.1716999999999</v>
      </c>
      <c r="DI450" s="60">
        <v>153.15539999999999</v>
      </c>
      <c r="DJ450" s="60">
        <f>Table2[[#This Row],[Indirect and Induced Tax Revenues FY20 and After]]+Table2[[#This Row],[Indirect and Induced Tax Revenues Through FY20]]</f>
        <v>2507.3271</v>
      </c>
      <c r="DK450" s="60">
        <v>576.41489999999999</v>
      </c>
      <c r="DL450" s="60">
        <v>6862.5803999999998</v>
      </c>
      <c r="DM450" s="60">
        <v>574.95240000000001</v>
      </c>
      <c r="DN450" s="60">
        <f>Table2[[#This Row],[TOTAL Tax Revenues Before Assistance FY20 and After]]+Table2[[#This Row],[TOTAL Tax Revenues Before Assistance Through FY20]]</f>
        <v>7437.5328</v>
      </c>
      <c r="DO450" s="60">
        <v>501.93009999999998</v>
      </c>
      <c r="DP450" s="60">
        <v>6528.6466</v>
      </c>
      <c r="DQ450" s="60">
        <v>500.6671</v>
      </c>
      <c r="DR450" s="60">
        <f>Table2[[#This Row],[TOTAL Tax Revenues Net of Assistance Recapture and Penalty Through FY20]]+Table2[[#This Row],[TOTAL Tax Revenues Net of Assistance Recapture and Penalty FY20 and After]]</f>
        <v>7029.3136999999997</v>
      </c>
      <c r="DS450" s="60">
        <v>0</v>
      </c>
      <c r="DT450" s="60">
        <v>0</v>
      </c>
      <c r="DU450" s="60">
        <v>0</v>
      </c>
      <c r="DV450" s="60">
        <v>0</v>
      </c>
      <c r="DW450" s="74">
        <v>0</v>
      </c>
      <c r="DX450" s="74">
        <v>0</v>
      </c>
      <c r="DY450" s="74">
        <v>0</v>
      </c>
      <c r="DZ450" s="74">
        <v>0</v>
      </c>
      <c r="EA450" s="74">
        <v>0</v>
      </c>
      <c r="EB450" s="74">
        <v>0</v>
      </c>
      <c r="EC450" s="74">
        <v>0</v>
      </c>
      <c r="ED450" s="74">
        <v>0</v>
      </c>
      <c r="EE450" s="74">
        <v>0</v>
      </c>
      <c r="EF450" s="74">
        <v>0</v>
      </c>
      <c r="EG450" s="74">
        <v>0</v>
      </c>
      <c r="EH450" s="74">
        <v>0</v>
      </c>
      <c r="EI450" s="8">
        <f>Table2[[#This Row],[Total Industrial Employees FY20]]+Table2[[#This Row],[Total Restaurant Employees FY20]]+Table2[[#This Row],[Total Retail Employees FY20]]+Table2[[#This Row],[Total Other Employees FY20]]</f>
        <v>0</v>
      </c>
      <c r="EJ450" s="8">
        <f>Table2[[#This Row],[Number of Industrial Employees Earning More than Living Wage FY20]]+Table2[[#This Row],[Number of Restaurant Employees Earning More than Living Wage FY20]]+Table2[[#This Row],[Number of Retail Employees Earning More than Living Wage FY20]]+Table2[[#This Row],[Number of Other Employees Earning More than Living Wage FY20]]</f>
        <v>0</v>
      </c>
      <c r="EK450" s="72">
        <v>0</v>
      </c>
    </row>
    <row r="451" spans="1:141" x14ac:dyDescent="0.25">
      <c r="A451" s="9">
        <v>93453</v>
      </c>
      <c r="B451" s="11" t="s">
        <v>354</v>
      </c>
      <c r="C451" s="11" t="s">
        <v>807</v>
      </c>
      <c r="D451" s="11" t="s">
        <v>1044</v>
      </c>
      <c r="E451" s="15">
        <v>33</v>
      </c>
      <c r="F451" s="7">
        <v>2288</v>
      </c>
      <c r="G451" s="7">
        <v>24</v>
      </c>
      <c r="H451" s="7">
        <v>11105</v>
      </c>
      <c r="I451" s="7">
        <v>72500</v>
      </c>
      <c r="J451" s="7">
        <v>721110</v>
      </c>
      <c r="K451" s="11" t="s">
        <v>1319</v>
      </c>
      <c r="L451" s="11" t="s">
        <v>1320</v>
      </c>
      <c r="M451" s="11" t="s">
        <v>1321</v>
      </c>
      <c r="N451" s="18">
        <v>15000000</v>
      </c>
      <c r="O451" s="11" t="s">
        <v>1663</v>
      </c>
      <c r="P451" s="8">
        <v>182</v>
      </c>
      <c r="Q451" s="8">
        <v>0</v>
      </c>
      <c r="R451" s="8">
        <v>67</v>
      </c>
      <c r="S451" s="8">
        <v>0</v>
      </c>
      <c r="T451" s="8">
        <v>0</v>
      </c>
      <c r="U451" s="8">
        <v>249</v>
      </c>
      <c r="V451" s="8">
        <v>158</v>
      </c>
      <c r="W451" s="8">
        <v>0</v>
      </c>
      <c r="X451" s="8">
        <v>0</v>
      </c>
      <c r="Y451" s="8">
        <v>0</v>
      </c>
      <c r="Z451" s="8">
        <v>33</v>
      </c>
      <c r="AA451" s="19">
        <v>0</v>
      </c>
      <c r="AB451" s="8">
        <v>0</v>
      </c>
      <c r="AC451" s="8">
        <v>0</v>
      </c>
      <c r="AD451" s="8">
        <v>0</v>
      </c>
      <c r="AE451" s="8">
        <v>0</v>
      </c>
      <c r="AF451" s="8">
        <v>95.582329317269071</v>
      </c>
      <c r="AG451" s="8" t="s">
        <v>1686</v>
      </c>
      <c r="AH451" s="8" t="s">
        <v>1687</v>
      </c>
      <c r="AI451" s="60">
        <v>772.19730000000004</v>
      </c>
      <c r="AJ451" s="60">
        <v>2392.4081000000001</v>
      </c>
      <c r="AK451" s="60">
        <v>6873.3942999999999</v>
      </c>
      <c r="AL451" s="60">
        <f>Table2[[#This Row],[Company Direct Land Through FY20]]+Table2[[#This Row],[Company Direct Land FY20 and After]]</f>
        <v>9265.8024000000005</v>
      </c>
      <c r="AM451" s="60">
        <v>1434.0808</v>
      </c>
      <c r="AN451" s="60">
        <v>1804.6105</v>
      </c>
      <c r="AO451" s="60">
        <v>12764.8758</v>
      </c>
      <c r="AP451" s="60">
        <f>Table2[[#This Row],[Company Direct Building Through FY20]]+Table2[[#This Row],[Company Direct Building FY20 and After]]</f>
        <v>14569.4863</v>
      </c>
      <c r="AQ451" s="60">
        <v>0</v>
      </c>
      <c r="AR451" s="60">
        <v>0</v>
      </c>
      <c r="AS451" s="60">
        <v>0</v>
      </c>
      <c r="AT451" s="60">
        <f>Table2[[#This Row],[Mortgage Recording Tax Through FY20]]+Table2[[#This Row],[Mortgage Recording Tax FY20 and After]]</f>
        <v>0</v>
      </c>
      <c r="AU451" s="60">
        <v>0</v>
      </c>
      <c r="AV451" s="60">
        <v>0</v>
      </c>
      <c r="AW451" s="60">
        <v>0</v>
      </c>
      <c r="AX451" s="60">
        <f>Table2[[#This Row],[Pilot Savings Through FY20]]+Table2[[#This Row],[Pilot Savings FY20 and After]]</f>
        <v>0</v>
      </c>
      <c r="AY451" s="60">
        <v>0</v>
      </c>
      <c r="AZ451" s="60">
        <v>0</v>
      </c>
      <c r="BA451" s="60">
        <v>0</v>
      </c>
      <c r="BB451" s="60">
        <f>Table2[[#This Row],[Mortgage Recording Tax Exemption Through FY20]]+Table2[[#This Row],[Indirect and Induced Land FY20]]</f>
        <v>92.818299999999994</v>
      </c>
      <c r="BC451" s="60">
        <v>92.818299999999994</v>
      </c>
      <c r="BD451" s="60">
        <v>572.10320000000002</v>
      </c>
      <c r="BE451" s="60">
        <v>826.18299999999999</v>
      </c>
      <c r="BF451" s="60">
        <f>Table2[[#This Row],[Indirect and Induced Land Through FY20]]+Table2[[#This Row],[Indirect and Induced Land FY20 and After]]</f>
        <v>1398.2862</v>
      </c>
      <c r="BG451" s="60">
        <v>329.0829</v>
      </c>
      <c r="BH451" s="60">
        <v>2028.3659</v>
      </c>
      <c r="BI451" s="60">
        <v>2929.1954000000001</v>
      </c>
      <c r="BJ451" s="60">
        <f>Table2[[#This Row],[Indirect and Induced Building Through FY20]]+Table2[[#This Row],[Indirect and Induced Building FY20 and After]]</f>
        <v>4957.5613000000003</v>
      </c>
      <c r="BK451" s="60">
        <v>2628.1792999999998</v>
      </c>
      <c r="BL451" s="60">
        <v>6797.4876999999997</v>
      </c>
      <c r="BM451" s="60">
        <v>23393.648499999999</v>
      </c>
      <c r="BN451" s="60">
        <f>Table2[[#This Row],[TOTAL Real Property Related Taxes Through FY20]]+Table2[[#This Row],[TOTAL Real Property Related Taxes FY20 and After]]</f>
        <v>30191.136200000001</v>
      </c>
      <c r="BO451" s="60">
        <v>670.9393</v>
      </c>
      <c r="BP451" s="60">
        <v>4827.1099000000004</v>
      </c>
      <c r="BQ451" s="60">
        <v>5972.0887000000002</v>
      </c>
      <c r="BR451" s="60">
        <f>Table2[[#This Row],[Company Direct Through FY20]]+Table2[[#This Row],[Company Direct FY20 and After]]</f>
        <v>10799.1986</v>
      </c>
      <c r="BS451" s="60">
        <v>0</v>
      </c>
      <c r="BT451" s="60">
        <v>0</v>
      </c>
      <c r="BU451" s="60">
        <v>0</v>
      </c>
      <c r="BV451" s="60">
        <f>Table2[[#This Row],[Sales Tax Exemption Through FY20]]+Table2[[#This Row],[Sales Tax Exemption FY20 and After]]</f>
        <v>0</v>
      </c>
      <c r="BW451" s="60">
        <v>0</v>
      </c>
      <c r="BX451" s="60">
        <v>0</v>
      </c>
      <c r="BY451" s="60">
        <v>0</v>
      </c>
      <c r="BZ451" s="60">
        <f>Table2[[#This Row],[Energy Tax Savings Through FY20]]+Table2[[#This Row],[Energy Tax Savings FY20 and After]]</f>
        <v>0</v>
      </c>
      <c r="CA451" s="60">
        <v>13.134600000000001</v>
      </c>
      <c r="CB451" s="60">
        <v>109.1264</v>
      </c>
      <c r="CC451" s="60">
        <v>85.555999999999997</v>
      </c>
      <c r="CD451" s="60">
        <f>Table2[[#This Row],[Tax Exempt Bond Savings Through FY20]]+Table2[[#This Row],[Tax Exempt Bond Savings FY20 and After]]</f>
        <v>194.6824</v>
      </c>
      <c r="CE451" s="60">
        <v>457.40460000000002</v>
      </c>
      <c r="CF451" s="60">
        <v>3178.9173999999998</v>
      </c>
      <c r="CG451" s="60">
        <v>4071.3971000000001</v>
      </c>
      <c r="CH451" s="60">
        <f>Table2[[#This Row],[Indirect and Induced Through FY20]]+Table2[[#This Row],[Indirect and Induced FY20 and After]]</f>
        <v>7250.3145000000004</v>
      </c>
      <c r="CI451" s="60">
        <v>1115.2093</v>
      </c>
      <c r="CJ451" s="60">
        <v>7896.9008999999996</v>
      </c>
      <c r="CK451" s="60">
        <v>9957.9297999999999</v>
      </c>
      <c r="CL451" s="60">
        <f>Table2[[#This Row],[TOTAL Income Consumption Use Taxes Through FY20]]+Table2[[#This Row],[TOTAL Income Consumption Use Taxes FY20 and After]]</f>
        <v>17854.830699999999</v>
      </c>
      <c r="CM451" s="60">
        <v>13.134600000000001</v>
      </c>
      <c r="CN451" s="60">
        <v>109.1264</v>
      </c>
      <c r="CO451" s="60">
        <v>85.555999999999997</v>
      </c>
      <c r="CP451" s="60">
        <f>Table2[[#This Row],[Assistance Provided Through FY20]]+Table2[[#This Row],[Assistance Provided FY20 and After]]</f>
        <v>194.6824</v>
      </c>
      <c r="CQ451" s="60">
        <v>0</v>
      </c>
      <c r="CR451" s="60">
        <v>0</v>
      </c>
      <c r="CS451" s="60">
        <v>0</v>
      </c>
      <c r="CT451" s="60">
        <f>Table2[[#This Row],[Recapture Cancellation Reduction Amount Through FY20]]+Table2[[#This Row],[Recapture Cancellation Reduction Amount FY20 and After]]</f>
        <v>0</v>
      </c>
      <c r="CU451" s="60">
        <v>0</v>
      </c>
      <c r="CV451" s="60">
        <v>0</v>
      </c>
      <c r="CW451" s="60">
        <v>0</v>
      </c>
      <c r="CX451" s="60">
        <f>Table2[[#This Row],[Penalty Paid Through FY20]]+Table2[[#This Row],[Penalty Paid FY20 and After]]</f>
        <v>0</v>
      </c>
      <c r="CY451" s="60">
        <v>13.134600000000001</v>
      </c>
      <c r="CZ451" s="60">
        <v>109.1264</v>
      </c>
      <c r="DA451" s="60">
        <v>85.555999999999997</v>
      </c>
      <c r="DB451" s="60">
        <f>Table2[[#This Row],[TOTAL Assistance Net of Recapture Penalties Through FY20]]+Table2[[#This Row],[TOTAL Assistance Net of Recapture Penalties FY20 and After]]</f>
        <v>194.6824</v>
      </c>
      <c r="DC451" s="60">
        <v>2877.2174</v>
      </c>
      <c r="DD451" s="60">
        <v>9024.1285000000007</v>
      </c>
      <c r="DE451" s="60">
        <v>25610.358800000002</v>
      </c>
      <c r="DF451" s="60">
        <f>Table2[[#This Row],[Company Direct Tax Revenue Before Assistance Through FY20]]+Table2[[#This Row],[Company Direct Tax Revenue Before Assistance FY20 and After]]</f>
        <v>34634.487300000001</v>
      </c>
      <c r="DG451" s="60">
        <v>879.30579999999998</v>
      </c>
      <c r="DH451" s="60">
        <v>5779.3864999999996</v>
      </c>
      <c r="DI451" s="60">
        <v>7826.7754999999997</v>
      </c>
      <c r="DJ451" s="60">
        <f>Table2[[#This Row],[Indirect and Induced Tax Revenues FY20 and After]]+Table2[[#This Row],[Indirect and Induced Tax Revenues Through FY20]]</f>
        <v>13606.162</v>
      </c>
      <c r="DK451" s="60">
        <v>3756.5232000000001</v>
      </c>
      <c r="DL451" s="60">
        <v>14803.514999999999</v>
      </c>
      <c r="DM451" s="60">
        <v>33437.134299999998</v>
      </c>
      <c r="DN451" s="60">
        <f>Table2[[#This Row],[TOTAL Tax Revenues Before Assistance FY20 and After]]+Table2[[#This Row],[TOTAL Tax Revenues Before Assistance Through FY20]]</f>
        <v>48240.649299999997</v>
      </c>
      <c r="DO451" s="60">
        <v>3743.3886000000002</v>
      </c>
      <c r="DP451" s="60">
        <v>14694.3886</v>
      </c>
      <c r="DQ451" s="60">
        <v>33351.578300000001</v>
      </c>
      <c r="DR451" s="60">
        <f>Table2[[#This Row],[TOTAL Tax Revenues Net of Assistance Recapture and Penalty Through FY20]]+Table2[[#This Row],[TOTAL Tax Revenues Net of Assistance Recapture and Penalty FY20 and After]]</f>
        <v>48045.966899999999</v>
      </c>
      <c r="DS451" s="60">
        <v>0</v>
      </c>
      <c r="DT451" s="60">
        <v>0</v>
      </c>
      <c r="DU451" s="60">
        <v>0</v>
      </c>
      <c r="DV451" s="60">
        <v>0</v>
      </c>
      <c r="DW451" s="74">
        <v>6</v>
      </c>
      <c r="DX451" s="74">
        <v>187</v>
      </c>
      <c r="DY451" s="74">
        <v>0</v>
      </c>
      <c r="DZ451" s="74">
        <v>56</v>
      </c>
      <c r="EA451" s="74">
        <v>6</v>
      </c>
      <c r="EB451" s="74">
        <v>187</v>
      </c>
      <c r="EC451" s="74">
        <v>0</v>
      </c>
      <c r="ED451" s="74">
        <v>56</v>
      </c>
      <c r="EE451" s="74">
        <v>100</v>
      </c>
      <c r="EF451" s="74">
        <v>100</v>
      </c>
      <c r="EG451" s="74">
        <v>0</v>
      </c>
      <c r="EH451" s="74">
        <v>100</v>
      </c>
      <c r="EI451" s="8">
        <f>Table2[[#This Row],[Total Industrial Employees FY20]]+Table2[[#This Row],[Total Restaurant Employees FY20]]+Table2[[#This Row],[Total Retail Employees FY20]]+Table2[[#This Row],[Total Other Employees FY20]]</f>
        <v>249</v>
      </c>
      <c r="EJ451" s="8">
        <f>Table2[[#This Row],[Number of Industrial Employees Earning More than Living Wage FY20]]+Table2[[#This Row],[Number of Restaurant Employees Earning More than Living Wage FY20]]+Table2[[#This Row],[Number of Retail Employees Earning More than Living Wage FY20]]+Table2[[#This Row],[Number of Other Employees Earning More than Living Wage FY20]]</f>
        <v>249</v>
      </c>
      <c r="EK451" s="72">
        <f>Table2[[#This Row],[Total Employees Earning More than Living Wage FY20]]/Table2[[#This Row],[Total Jobs FY20]]</f>
        <v>1</v>
      </c>
    </row>
    <row r="452" spans="1:141" x14ac:dyDescent="0.25">
      <c r="A452" s="9">
        <v>94109</v>
      </c>
      <c r="B452" s="11" t="s">
        <v>512</v>
      </c>
      <c r="C452" s="11" t="s">
        <v>961</v>
      </c>
      <c r="D452" s="11" t="s">
        <v>1044</v>
      </c>
      <c r="E452" s="15">
        <v>43</v>
      </c>
      <c r="F452" s="7">
        <v>5883</v>
      </c>
      <c r="G452" s="7">
        <v>1</v>
      </c>
      <c r="H452" s="7">
        <v>87080</v>
      </c>
      <c r="I452" s="7">
        <v>160500</v>
      </c>
      <c r="J452" s="7">
        <v>611110</v>
      </c>
      <c r="K452" s="11" t="s">
        <v>1097</v>
      </c>
      <c r="L452" s="11" t="s">
        <v>1538</v>
      </c>
      <c r="M452" s="11" t="s">
        <v>1539</v>
      </c>
      <c r="N452" s="18">
        <v>15000000</v>
      </c>
      <c r="O452" s="11" t="s">
        <v>1671</v>
      </c>
      <c r="P452" s="8">
        <v>2</v>
      </c>
      <c r="Q452" s="8">
        <v>2</v>
      </c>
      <c r="R452" s="8">
        <v>160</v>
      </c>
      <c r="S452" s="8">
        <v>0</v>
      </c>
      <c r="T452" s="8">
        <v>0</v>
      </c>
      <c r="U452" s="8">
        <v>164</v>
      </c>
      <c r="V452" s="8">
        <v>162</v>
      </c>
      <c r="W452" s="8">
        <v>0</v>
      </c>
      <c r="X452" s="8">
        <v>0</v>
      </c>
      <c r="Y452" s="8">
        <v>142</v>
      </c>
      <c r="Z452" s="8">
        <v>31</v>
      </c>
      <c r="AA452" s="19">
        <v>0</v>
      </c>
      <c r="AB452" s="8">
        <v>0</v>
      </c>
      <c r="AC452" s="8">
        <v>0</v>
      </c>
      <c r="AD452" s="8">
        <v>0</v>
      </c>
      <c r="AE452" s="8">
        <v>0</v>
      </c>
      <c r="AF452" s="8">
        <v>90.243902439024396</v>
      </c>
      <c r="AG452" s="8" t="s">
        <v>1686</v>
      </c>
      <c r="AH452" s="8" t="s">
        <v>1687</v>
      </c>
      <c r="AI452" s="60">
        <v>0</v>
      </c>
      <c r="AJ452" s="60">
        <v>0</v>
      </c>
      <c r="AK452" s="60">
        <v>0</v>
      </c>
      <c r="AL452" s="60">
        <f>Table2[[#This Row],[Company Direct Land Through FY20]]+Table2[[#This Row],[Company Direct Land FY20 and After]]</f>
        <v>0</v>
      </c>
      <c r="AM452" s="60">
        <v>0</v>
      </c>
      <c r="AN452" s="60">
        <v>0</v>
      </c>
      <c r="AO452" s="60">
        <v>0</v>
      </c>
      <c r="AP452" s="60">
        <f>Table2[[#This Row],[Company Direct Building Through FY20]]+Table2[[#This Row],[Company Direct Building FY20 and After]]</f>
        <v>0</v>
      </c>
      <c r="AQ452" s="60">
        <v>0</v>
      </c>
      <c r="AR452" s="60">
        <v>245.7</v>
      </c>
      <c r="AS452" s="60">
        <v>0</v>
      </c>
      <c r="AT452" s="60">
        <f>Table2[[#This Row],[Mortgage Recording Tax Through FY20]]+Table2[[#This Row],[Mortgage Recording Tax FY20 and After]]</f>
        <v>245.7</v>
      </c>
      <c r="AU452" s="60">
        <v>0</v>
      </c>
      <c r="AV452" s="60">
        <v>0</v>
      </c>
      <c r="AW452" s="60">
        <v>0</v>
      </c>
      <c r="AX452" s="60">
        <f>Table2[[#This Row],[Pilot Savings Through FY20]]+Table2[[#This Row],[Pilot Savings FY20 and After]]</f>
        <v>0</v>
      </c>
      <c r="AY452" s="60">
        <v>0</v>
      </c>
      <c r="AZ452" s="60">
        <v>245.7</v>
      </c>
      <c r="BA452" s="60">
        <v>0</v>
      </c>
      <c r="BB452" s="60">
        <f>Table2[[#This Row],[Mortgage Recording Tax Exemption Through FY20]]+Table2[[#This Row],[Indirect and Induced Land FY20]]</f>
        <v>310.6275</v>
      </c>
      <c r="BC452" s="60">
        <v>64.927499999999995</v>
      </c>
      <c r="BD452" s="60">
        <v>422.54629999999997</v>
      </c>
      <c r="BE452" s="60">
        <v>947.77890000000002</v>
      </c>
      <c r="BF452" s="60">
        <f>Table2[[#This Row],[Indirect and Induced Land Through FY20]]+Table2[[#This Row],[Indirect and Induced Land FY20 and After]]</f>
        <v>1370.3252</v>
      </c>
      <c r="BG452" s="60">
        <v>230.1977</v>
      </c>
      <c r="BH452" s="60">
        <v>1498.1187</v>
      </c>
      <c r="BI452" s="60">
        <v>3360.3139999999999</v>
      </c>
      <c r="BJ452" s="60">
        <f>Table2[[#This Row],[Indirect and Induced Building Through FY20]]+Table2[[#This Row],[Indirect and Induced Building FY20 and After]]</f>
        <v>4858.4326999999994</v>
      </c>
      <c r="BK452" s="60">
        <v>295.12520000000001</v>
      </c>
      <c r="BL452" s="60">
        <v>1920.665</v>
      </c>
      <c r="BM452" s="60">
        <v>4308.0928999999996</v>
      </c>
      <c r="BN452" s="60">
        <f>Table2[[#This Row],[TOTAL Real Property Related Taxes Through FY20]]+Table2[[#This Row],[TOTAL Real Property Related Taxes FY20 and After]]</f>
        <v>6228.7578999999996</v>
      </c>
      <c r="BO452" s="60">
        <v>331.31150000000002</v>
      </c>
      <c r="BP452" s="60">
        <v>2209.9917</v>
      </c>
      <c r="BQ452" s="60">
        <v>4836.3224</v>
      </c>
      <c r="BR452" s="60">
        <f>Table2[[#This Row],[Company Direct Through FY20]]+Table2[[#This Row],[Company Direct FY20 and After]]</f>
        <v>7046.3140999999996</v>
      </c>
      <c r="BS452" s="60">
        <v>0</v>
      </c>
      <c r="BT452" s="60">
        <v>0</v>
      </c>
      <c r="BU452" s="60">
        <v>0</v>
      </c>
      <c r="BV452" s="60">
        <f>Table2[[#This Row],[Sales Tax Exemption Through FY20]]+Table2[[#This Row],[Sales Tax Exemption FY20 and After]]</f>
        <v>0</v>
      </c>
      <c r="BW452" s="60">
        <v>0</v>
      </c>
      <c r="BX452" s="60">
        <v>0</v>
      </c>
      <c r="BY452" s="60">
        <v>0</v>
      </c>
      <c r="BZ452" s="60">
        <f>Table2[[#This Row],[Energy Tax Savings Through FY20]]+Table2[[#This Row],[Energy Tax Savings FY20 and After]]</f>
        <v>0</v>
      </c>
      <c r="CA452" s="60">
        <v>10.958500000000001</v>
      </c>
      <c r="CB452" s="60">
        <v>34.930799999999998</v>
      </c>
      <c r="CC452" s="60">
        <v>109.1349</v>
      </c>
      <c r="CD452" s="60">
        <f>Table2[[#This Row],[Tax Exempt Bond Savings Through FY20]]+Table2[[#This Row],[Tax Exempt Bond Savings FY20 and After]]</f>
        <v>144.06569999999999</v>
      </c>
      <c r="CE452" s="60">
        <v>319.96030000000002</v>
      </c>
      <c r="CF452" s="60">
        <v>2281.9672</v>
      </c>
      <c r="CG452" s="60">
        <v>4670.6234000000004</v>
      </c>
      <c r="CH452" s="60">
        <f>Table2[[#This Row],[Indirect and Induced Through FY20]]+Table2[[#This Row],[Indirect and Induced FY20 and After]]</f>
        <v>6952.5906000000004</v>
      </c>
      <c r="CI452" s="60">
        <v>640.31330000000003</v>
      </c>
      <c r="CJ452" s="60">
        <v>4457.0281000000004</v>
      </c>
      <c r="CK452" s="60">
        <v>9397.8109000000004</v>
      </c>
      <c r="CL452" s="60">
        <f>Table2[[#This Row],[TOTAL Income Consumption Use Taxes Through FY20]]+Table2[[#This Row],[TOTAL Income Consumption Use Taxes FY20 and After]]</f>
        <v>13854.839</v>
      </c>
      <c r="CM452" s="60">
        <v>10.958500000000001</v>
      </c>
      <c r="CN452" s="60">
        <v>280.63080000000002</v>
      </c>
      <c r="CO452" s="60">
        <v>109.1349</v>
      </c>
      <c r="CP452" s="60">
        <f>Table2[[#This Row],[Assistance Provided Through FY20]]+Table2[[#This Row],[Assistance Provided FY20 and After]]</f>
        <v>389.76570000000004</v>
      </c>
      <c r="CQ452" s="60">
        <v>0</v>
      </c>
      <c r="CR452" s="60">
        <v>0</v>
      </c>
      <c r="CS452" s="60">
        <v>0</v>
      </c>
      <c r="CT452" s="60">
        <f>Table2[[#This Row],[Recapture Cancellation Reduction Amount Through FY20]]+Table2[[#This Row],[Recapture Cancellation Reduction Amount FY20 and After]]</f>
        <v>0</v>
      </c>
      <c r="CU452" s="60">
        <v>0</v>
      </c>
      <c r="CV452" s="60">
        <v>0</v>
      </c>
      <c r="CW452" s="60">
        <v>0</v>
      </c>
      <c r="CX452" s="60">
        <f>Table2[[#This Row],[Penalty Paid Through FY20]]+Table2[[#This Row],[Penalty Paid FY20 and After]]</f>
        <v>0</v>
      </c>
      <c r="CY452" s="60">
        <v>10.958500000000001</v>
      </c>
      <c r="CZ452" s="60">
        <v>280.63080000000002</v>
      </c>
      <c r="DA452" s="60">
        <v>109.1349</v>
      </c>
      <c r="DB452" s="60">
        <f>Table2[[#This Row],[TOTAL Assistance Net of Recapture Penalties Through FY20]]+Table2[[#This Row],[TOTAL Assistance Net of Recapture Penalties FY20 and After]]</f>
        <v>389.76570000000004</v>
      </c>
      <c r="DC452" s="60">
        <v>331.31150000000002</v>
      </c>
      <c r="DD452" s="60">
        <v>2455.6916999999999</v>
      </c>
      <c r="DE452" s="60">
        <v>4836.3224</v>
      </c>
      <c r="DF452" s="60">
        <f>Table2[[#This Row],[Company Direct Tax Revenue Before Assistance Through FY20]]+Table2[[#This Row],[Company Direct Tax Revenue Before Assistance FY20 and After]]</f>
        <v>7292.0141000000003</v>
      </c>
      <c r="DG452" s="60">
        <v>615.08550000000002</v>
      </c>
      <c r="DH452" s="60">
        <v>4202.6322</v>
      </c>
      <c r="DI452" s="60">
        <v>8978.7163</v>
      </c>
      <c r="DJ452" s="60">
        <f>Table2[[#This Row],[Indirect and Induced Tax Revenues FY20 and After]]+Table2[[#This Row],[Indirect and Induced Tax Revenues Through FY20]]</f>
        <v>13181.3485</v>
      </c>
      <c r="DK452" s="60">
        <v>946.39700000000005</v>
      </c>
      <c r="DL452" s="60">
        <v>6658.3239000000003</v>
      </c>
      <c r="DM452" s="60">
        <v>13815.038699999999</v>
      </c>
      <c r="DN452" s="60">
        <f>Table2[[#This Row],[TOTAL Tax Revenues Before Assistance FY20 and After]]+Table2[[#This Row],[TOTAL Tax Revenues Before Assistance Through FY20]]</f>
        <v>20473.3626</v>
      </c>
      <c r="DO452" s="60">
        <v>935.43849999999998</v>
      </c>
      <c r="DP452" s="60">
        <v>6377.6931000000004</v>
      </c>
      <c r="DQ452" s="60">
        <v>13705.9038</v>
      </c>
      <c r="DR452" s="60">
        <f>Table2[[#This Row],[TOTAL Tax Revenues Net of Assistance Recapture and Penalty Through FY20]]+Table2[[#This Row],[TOTAL Tax Revenues Net of Assistance Recapture and Penalty FY20 and After]]</f>
        <v>20083.5969</v>
      </c>
      <c r="DS452" s="60">
        <v>0</v>
      </c>
      <c r="DT452" s="60">
        <v>0</v>
      </c>
      <c r="DU452" s="60">
        <v>0</v>
      </c>
      <c r="DV452" s="60">
        <v>0</v>
      </c>
      <c r="DW452" s="74">
        <v>0</v>
      </c>
      <c r="DX452" s="74">
        <v>0</v>
      </c>
      <c r="DY452" s="74">
        <v>0</v>
      </c>
      <c r="DZ452" s="74">
        <v>164</v>
      </c>
      <c r="EA452" s="74">
        <v>0</v>
      </c>
      <c r="EB452" s="74">
        <v>0</v>
      </c>
      <c r="EC452" s="74">
        <v>0</v>
      </c>
      <c r="ED452" s="74">
        <v>164</v>
      </c>
      <c r="EE452" s="74">
        <v>0</v>
      </c>
      <c r="EF452" s="74">
        <v>0</v>
      </c>
      <c r="EG452" s="74">
        <v>0</v>
      </c>
      <c r="EH452" s="74">
        <v>100</v>
      </c>
      <c r="EI452" s="8">
        <f>Table2[[#This Row],[Total Industrial Employees FY20]]+Table2[[#This Row],[Total Restaurant Employees FY20]]+Table2[[#This Row],[Total Retail Employees FY20]]+Table2[[#This Row],[Total Other Employees FY20]]</f>
        <v>164</v>
      </c>
      <c r="EJ452" s="8">
        <f>Table2[[#This Row],[Number of Industrial Employees Earning More than Living Wage FY20]]+Table2[[#This Row],[Number of Restaurant Employees Earning More than Living Wage FY20]]+Table2[[#This Row],[Number of Retail Employees Earning More than Living Wage FY20]]+Table2[[#This Row],[Number of Other Employees Earning More than Living Wage FY20]]</f>
        <v>164</v>
      </c>
      <c r="EK452" s="72">
        <f>Table2[[#This Row],[Total Employees Earning More than Living Wage FY20]]/Table2[[#This Row],[Total Jobs FY20]]</f>
        <v>1</v>
      </c>
    </row>
    <row r="453" spans="1:141" x14ac:dyDescent="0.25">
      <c r="A453" s="9">
        <v>93177</v>
      </c>
      <c r="B453" s="11" t="s">
        <v>292</v>
      </c>
      <c r="C453" s="11" t="s">
        <v>745</v>
      </c>
      <c r="D453" s="11" t="s">
        <v>1043</v>
      </c>
      <c r="E453" s="15">
        <v>16</v>
      </c>
      <c r="F453" s="7">
        <v>2493</v>
      </c>
      <c r="G453" s="7">
        <v>1</v>
      </c>
      <c r="H453" s="7">
        <v>634335</v>
      </c>
      <c r="I453" s="7">
        <v>1290000</v>
      </c>
      <c r="J453" s="7">
        <v>711310</v>
      </c>
      <c r="K453" s="11" t="s">
        <v>1238</v>
      </c>
      <c r="L453" s="11" t="s">
        <v>1239</v>
      </c>
      <c r="M453" s="11" t="s">
        <v>1241</v>
      </c>
      <c r="N453" s="18">
        <v>1633968000</v>
      </c>
      <c r="O453" s="11" t="s">
        <v>1667</v>
      </c>
      <c r="P453" s="8">
        <v>0</v>
      </c>
      <c r="Q453" s="8">
        <v>39</v>
      </c>
      <c r="R453" s="8">
        <v>296</v>
      </c>
      <c r="S453" s="8">
        <v>54</v>
      </c>
      <c r="T453" s="8">
        <v>168</v>
      </c>
      <c r="U453" s="8">
        <v>557</v>
      </c>
      <c r="V453" s="8">
        <v>537</v>
      </c>
      <c r="W453" s="8">
        <v>0</v>
      </c>
      <c r="X453" s="8">
        <v>0</v>
      </c>
      <c r="Y453" s="8">
        <v>0</v>
      </c>
      <c r="Z453" s="8">
        <v>2534</v>
      </c>
      <c r="AA453" s="19">
        <v>0</v>
      </c>
      <c r="AB453" s="8">
        <v>0</v>
      </c>
      <c r="AC453" s="8">
        <v>0</v>
      </c>
      <c r="AD453" s="8">
        <v>0</v>
      </c>
      <c r="AE453" s="8">
        <v>0</v>
      </c>
      <c r="AF453" s="8">
        <v>100</v>
      </c>
      <c r="AG453" s="8" t="s">
        <v>1686</v>
      </c>
      <c r="AH453" s="8" t="s">
        <v>1687</v>
      </c>
      <c r="AI453" s="60">
        <v>0</v>
      </c>
      <c r="AJ453" s="60">
        <v>0</v>
      </c>
      <c r="AK453" s="60">
        <v>0</v>
      </c>
      <c r="AL453" s="60">
        <f>Table2[[#This Row],[Company Direct Land Through FY20]]+Table2[[#This Row],[Company Direct Land FY20 and After]]</f>
        <v>0</v>
      </c>
      <c r="AM453" s="60">
        <v>0</v>
      </c>
      <c r="AN453" s="60">
        <v>0</v>
      </c>
      <c r="AO453" s="60">
        <v>0</v>
      </c>
      <c r="AP453" s="60">
        <f>Table2[[#This Row],[Company Direct Building Through FY20]]+Table2[[#This Row],[Company Direct Building FY20 and After]]</f>
        <v>0</v>
      </c>
      <c r="AQ453" s="60">
        <v>0</v>
      </c>
      <c r="AR453" s="60">
        <v>38132.494400000003</v>
      </c>
      <c r="AS453" s="60">
        <v>0</v>
      </c>
      <c r="AT453" s="60">
        <f>Table2[[#This Row],[Mortgage Recording Tax Through FY20]]+Table2[[#This Row],[Mortgage Recording Tax FY20 and After]]</f>
        <v>38132.494400000003</v>
      </c>
      <c r="AU453" s="60">
        <v>14329.2521</v>
      </c>
      <c r="AV453" s="60">
        <v>27896.8691</v>
      </c>
      <c r="AW453" s="60">
        <v>124420.55839999999</v>
      </c>
      <c r="AX453" s="60">
        <f>Table2[[#This Row],[Pilot Savings Through FY20]]+Table2[[#This Row],[Pilot Savings FY20 and After]]</f>
        <v>152317.42749999999</v>
      </c>
      <c r="AY453" s="60">
        <v>0</v>
      </c>
      <c r="AZ453" s="60">
        <v>38132.494400000003</v>
      </c>
      <c r="BA453" s="60">
        <v>0</v>
      </c>
      <c r="BB453" s="60">
        <f>Table2[[#This Row],[Mortgage Recording Tax Exemption Through FY20]]+Table2[[#This Row],[Indirect and Induced Land FY20]]</f>
        <v>38355.707000000002</v>
      </c>
      <c r="BC453" s="60">
        <v>223.21260000000001</v>
      </c>
      <c r="BD453" s="60">
        <v>15243.6435</v>
      </c>
      <c r="BE453" s="60">
        <v>1938.1501000000001</v>
      </c>
      <c r="BF453" s="60">
        <f>Table2[[#This Row],[Indirect and Induced Land Through FY20]]+Table2[[#This Row],[Indirect and Induced Land FY20 and After]]</f>
        <v>17181.793600000001</v>
      </c>
      <c r="BG453" s="60">
        <v>791.39020000000005</v>
      </c>
      <c r="BH453" s="60">
        <v>54045.646099999998</v>
      </c>
      <c r="BI453" s="60">
        <v>6871.6221999999998</v>
      </c>
      <c r="BJ453" s="60">
        <f>Table2[[#This Row],[Indirect and Induced Building Through FY20]]+Table2[[#This Row],[Indirect and Induced Building FY20 and After]]</f>
        <v>60917.268299999996</v>
      </c>
      <c r="BK453" s="60">
        <v>-13314.649299999999</v>
      </c>
      <c r="BL453" s="60">
        <v>41392.4205</v>
      </c>
      <c r="BM453" s="60">
        <v>-115610.7861</v>
      </c>
      <c r="BN453" s="60">
        <f>Table2[[#This Row],[TOTAL Real Property Related Taxes Through FY20]]+Table2[[#This Row],[TOTAL Real Property Related Taxes FY20 and After]]</f>
        <v>-74218.36559999999</v>
      </c>
      <c r="BO453" s="60">
        <v>1419.6090999999999</v>
      </c>
      <c r="BP453" s="60">
        <v>95247.785199999998</v>
      </c>
      <c r="BQ453" s="60">
        <v>12326.4323</v>
      </c>
      <c r="BR453" s="60">
        <f>Table2[[#This Row],[Company Direct Through FY20]]+Table2[[#This Row],[Company Direct FY20 and After]]</f>
        <v>107574.2175</v>
      </c>
      <c r="BS453" s="60">
        <v>150.5361</v>
      </c>
      <c r="BT453" s="60">
        <v>9662.4963000000007</v>
      </c>
      <c r="BU453" s="60">
        <v>0</v>
      </c>
      <c r="BV453" s="60">
        <f>Table2[[#This Row],[Sales Tax Exemption Through FY20]]+Table2[[#This Row],[Sales Tax Exemption FY20 and After]]</f>
        <v>9662.4963000000007</v>
      </c>
      <c r="BW453" s="60">
        <v>0</v>
      </c>
      <c r="BX453" s="60">
        <v>0</v>
      </c>
      <c r="BY453" s="60">
        <v>0</v>
      </c>
      <c r="BZ453" s="60">
        <f>Table2[[#This Row],[Energy Tax Savings Through FY20]]+Table2[[#This Row],[Energy Tax Savings FY20 and After]]</f>
        <v>0</v>
      </c>
      <c r="CA453" s="60">
        <v>879.32650000000001</v>
      </c>
      <c r="CB453" s="60">
        <v>8368.4043000000001</v>
      </c>
      <c r="CC453" s="60">
        <v>5152.4219000000003</v>
      </c>
      <c r="CD453" s="60">
        <f>Table2[[#This Row],[Tax Exempt Bond Savings Through FY20]]+Table2[[#This Row],[Tax Exempt Bond Savings FY20 and After]]</f>
        <v>13520.8262</v>
      </c>
      <c r="CE453" s="60">
        <v>1010.3913</v>
      </c>
      <c r="CF453" s="60">
        <v>84769.467199999999</v>
      </c>
      <c r="CG453" s="60">
        <v>8773.2044999999998</v>
      </c>
      <c r="CH453" s="60">
        <f>Table2[[#This Row],[Indirect and Induced Through FY20]]+Table2[[#This Row],[Indirect and Induced FY20 and After]]</f>
        <v>93542.671700000006</v>
      </c>
      <c r="CI453" s="60">
        <v>1400.1378</v>
      </c>
      <c r="CJ453" s="60">
        <v>161986.3518</v>
      </c>
      <c r="CK453" s="60">
        <v>15947.214900000001</v>
      </c>
      <c r="CL453" s="60">
        <f>Table2[[#This Row],[TOTAL Income Consumption Use Taxes Through FY20]]+Table2[[#This Row],[TOTAL Income Consumption Use Taxes FY20 and After]]</f>
        <v>177933.5667</v>
      </c>
      <c r="CM453" s="60">
        <v>15359.1147</v>
      </c>
      <c r="CN453" s="60">
        <v>84060.2641</v>
      </c>
      <c r="CO453" s="60">
        <v>129572.9803</v>
      </c>
      <c r="CP453" s="60">
        <f>Table2[[#This Row],[Assistance Provided Through FY20]]+Table2[[#This Row],[Assistance Provided FY20 and After]]</f>
        <v>213633.2444</v>
      </c>
      <c r="CQ453" s="60">
        <v>0</v>
      </c>
      <c r="CR453" s="60">
        <v>0</v>
      </c>
      <c r="CS453" s="60">
        <v>0</v>
      </c>
      <c r="CT453" s="60">
        <f>Table2[[#This Row],[Recapture Cancellation Reduction Amount Through FY20]]+Table2[[#This Row],[Recapture Cancellation Reduction Amount FY20 and After]]</f>
        <v>0</v>
      </c>
      <c r="CU453" s="60">
        <v>0</v>
      </c>
      <c r="CV453" s="60">
        <v>0</v>
      </c>
      <c r="CW453" s="60">
        <v>0</v>
      </c>
      <c r="CX453" s="60">
        <f>Table2[[#This Row],[Penalty Paid Through FY20]]+Table2[[#This Row],[Penalty Paid FY20 and After]]</f>
        <v>0</v>
      </c>
      <c r="CY453" s="60">
        <v>15359.1147</v>
      </c>
      <c r="CZ453" s="60">
        <v>84060.2641</v>
      </c>
      <c r="DA453" s="60">
        <v>129572.9803</v>
      </c>
      <c r="DB453" s="60">
        <f>Table2[[#This Row],[TOTAL Assistance Net of Recapture Penalties Through FY20]]+Table2[[#This Row],[TOTAL Assistance Net of Recapture Penalties FY20 and After]]</f>
        <v>213633.2444</v>
      </c>
      <c r="DC453" s="60">
        <v>1419.6090999999999</v>
      </c>
      <c r="DD453" s="60">
        <v>133380.27960000001</v>
      </c>
      <c r="DE453" s="60">
        <v>12326.4323</v>
      </c>
      <c r="DF453" s="60">
        <f>Table2[[#This Row],[Company Direct Tax Revenue Before Assistance Through FY20]]+Table2[[#This Row],[Company Direct Tax Revenue Before Assistance FY20 and After]]</f>
        <v>145706.71189999999</v>
      </c>
      <c r="DG453" s="60">
        <v>2024.9940999999999</v>
      </c>
      <c r="DH453" s="60">
        <v>154058.7568</v>
      </c>
      <c r="DI453" s="60">
        <v>17582.9768</v>
      </c>
      <c r="DJ453" s="60">
        <f>Table2[[#This Row],[Indirect and Induced Tax Revenues FY20 and After]]+Table2[[#This Row],[Indirect and Induced Tax Revenues Through FY20]]</f>
        <v>171641.73360000001</v>
      </c>
      <c r="DK453" s="60">
        <v>3444.6032</v>
      </c>
      <c r="DL453" s="60">
        <v>287439.03639999998</v>
      </c>
      <c r="DM453" s="60">
        <v>29909.409100000001</v>
      </c>
      <c r="DN453" s="60">
        <f>Table2[[#This Row],[TOTAL Tax Revenues Before Assistance FY20 and After]]+Table2[[#This Row],[TOTAL Tax Revenues Before Assistance Through FY20]]</f>
        <v>317348.44549999997</v>
      </c>
      <c r="DO453" s="60">
        <v>-11914.511500000001</v>
      </c>
      <c r="DP453" s="60">
        <v>203378.77230000001</v>
      </c>
      <c r="DQ453" s="60">
        <v>-99663.571200000006</v>
      </c>
      <c r="DR453" s="60">
        <f>Table2[[#This Row],[TOTAL Tax Revenues Net of Assistance Recapture and Penalty Through FY20]]+Table2[[#This Row],[TOTAL Tax Revenues Net of Assistance Recapture and Penalty FY20 and After]]</f>
        <v>103715.20110000001</v>
      </c>
      <c r="DS453" s="60">
        <v>0</v>
      </c>
      <c r="DT453" s="60">
        <v>0</v>
      </c>
      <c r="DU453" s="60">
        <v>0</v>
      </c>
      <c r="DV453" s="60">
        <v>0</v>
      </c>
      <c r="DW453" s="74">
        <v>0</v>
      </c>
      <c r="DX453" s="74">
        <v>0</v>
      </c>
      <c r="DY453" s="74">
        <v>0</v>
      </c>
      <c r="DZ453" s="74">
        <v>0</v>
      </c>
      <c r="EA453" s="74">
        <v>0</v>
      </c>
      <c r="EB453" s="74">
        <v>0</v>
      </c>
      <c r="EC453" s="74">
        <v>0</v>
      </c>
      <c r="ED453" s="74">
        <v>0</v>
      </c>
      <c r="EE453" s="74">
        <v>0</v>
      </c>
      <c r="EF453" s="74">
        <v>0</v>
      </c>
      <c r="EG453" s="74">
        <v>0</v>
      </c>
      <c r="EH453" s="74">
        <v>0</v>
      </c>
      <c r="EI453" s="8">
        <f>Table2[[#This Row],[Total Industrial Employees FY20]]+Table2[[#This Row],[Total Restaurant Employees FY20]]+Table2[[#This Row],[Total Retail Employees FY20]]+Table2[[#This Row],[Total Other Employees FY20]]</f>
        <v>0</v>
      </c>
      <c r="EJ453" s="8">
        <f>Table2[[#This Row],[Number of Industrial Employees Earning More than Living Wage FY20]]+Table2[[#This Row],[Number of Restaurant Employees Earning More than Living Wage FY20]]+Table2[[#This Row],[Number of Retail Employees Earning More than Living Wage FY20]]+Table2[[#This Row],[Number of Other Employees Earning More than Living Wage FY20]]</f>
        <v>0</v>
      </c>
      <c r="EK453" s="72">
        <v>0</v>
      </c>
    </row>
    <row r="454" spans="1:141" x14ac:dyDescent="0.25">
      <c r="A454" s="9">
        <v>93221</v>
      </c>
      <c r="B454" s="11" t="s">
        <v>316</v>
      </c>
      <c r="C454" s="11" t="s">
        <v>769</v>
      </c>
      <c r="D454" s="11" t="s">
        <v>1044</v>
      </c>
      <c r="E454" s="15">
        <v>39</v>
      </c>
      <c r="F454" s="7">
        <v>5295</v>
      </c>
      <c r="G454" s="7">
        <v>47</v>
      </c>
      <c r="H454" s="7">
        <v>70220</v>
      </c>
      <c r="I454" s="7">
        <v>190875</v>
      </c>
      <c r="J454" s="7">
        <v>624410</v>
      </c>
      <c r="K454" s="11" t="s">
        <v>1067</v>
      </c>
      <c r="L454" s="11" t="s">
        <v>1269</v>
      </c>
      <c r="M454" s="11" t="s">
        <v>1270</v>
      </c>
      <c r="N454" s="18">
        <v>32790000</v>
      </c>
      <c r="O454" s="11" t="s">
        <v>1671</v>
      </c>
      <c r="P454" s="8">
        <v>0</v>
      </c>
      <c r="Q454" s="8">
        <v>0</v>
      </c>
      <c r="R454" s="8">
        <v>0</v>
      </c>
      <c r="S454" s="8">
        <v>0</v>
      </c>
      <c r="T454" s="8">
        <v>0</v>
      </c>
      <c r="U454" s="8">
        <v>0</v>
      </c>
      <c r="V454" s="8">
        <v>1468</v>
      </c>
      <c r="W454" s="8">
        <v>0</v>
      </c>
      <c r="X454" s="8">
        <v>0</v>
      </c>
      <c r="Y454" s="8">
        <v>0</v>
      </c>
      <c r="Z454" s="8">
        <v>158</v>
      </c>
      <c r="AA454" s="19">
        <v>0</v>
      </c>
      <c r="AB454" s="8">
        <v>0</v>
      </c>
      <c r="AC454" s="8">
        <v>0</v>
      </c>
      <c r="AD454" s="8">
        <v>0</v>
      </c>
      <c r="AE454" s="8">
        <v>0</v>
      </c>
      <c r="AF454" s="8">
        <v>0</v>
      </c>
      <c r="AI454" s="60">
        <v>0</v>
      </c>
      <c r="AJ454" s="60">
        <v>0</v>
      </c>
      <c r="AK454" s="60">
        <v>0</v>
      </c>
      <c r="AL454" s="60">
        <f>Table2[[#This Row],[Company Direct Land Through FY20]]+Table2[[#This Row],[Company Direct Land FY20 and After]]</f>
        <v>0</v>
      </c>
      <c r="AM454" s="60">
        <v>0</v>
      </c>
      <c r="AN454" s="60">
        <v>0</v>
      </c>
      <c r="AO454" s="60">
        <v>0</v>
      </c>
      <c r="AP454" s="60">
        <f>Table2[[#This Row],[Company Direct Building Through FY20]]+Table2[[#This Row],[Company Direct Building FY20 and After]]</f>
        <v>0</v>
      </c>
      <c r="AQ454" s="60">
        <v>0</v>
      </c>
      <c r="AR454" s="60">
        <v>575.30060000000003</v>
      </c>
      <c r="AS454" s="60">
        <v>0</v>
      </c>
      <c r="AT454" s="60">
        <f>Table2[[#This Row],[Mortgage Recording Tax Through FY20]]+Table2[[#This Row],[Mortgage Recording Tax FY20 and After]]</f>
        <v>575.30060000000003</v>
      </c>
      <c r="AU454" s="60">
        <v>0</v>
      </c>
      <c r="AV454" s="60">
        <v>0</v>
      </c>
      <c r="AW454" s="60">
        <v>0</v>
      </c>
      <c r="AX454" s="60">
        <f>Table2[[#This Row],[Pilot Savings Through FY20]]+Table2[[#This Row],[Pilot Savings FY20 and After]]</f>
        <v>0</v>
      </c>
      <c r="AY454" s="60">
        <v>0</v>
      </c>
      <c r="AZ454" s="60">
        <v>575.30060000000003</v>
      </c>
      <c r="BA454" s="60">
        <v>0</v>
      </c>
      <c r="BB454" s="60">
        <f>Table2[[#This Row],[Mortgage Recording Tax Exemption Through FY20]]+Table2[[#This Row],[Indirect and Induced Land FY20]]</f>
        <v>1043.4671000000001</v>
      </c>
      <c r="BC454" s="60">
        <v>468.16649999999998</v>
      </c>
      <c r="BD454" s="60">
        <v>2973.2604000000001</v>
      </c>
      <c r="BE454" s="60">
        <v>0</v>
      </c>
      <c r="BF454" s="60">
        <f>Table2[[#This Row],[Indirect and Induced Land Through FY20]]+Table2[[#This Row],[Indirect and Induced Land FY20 and After]]</f>
        <v>2973.2604000000001</v>
      </c>
      <c r="BG454" s="60">
        <v>1659.8630000000001</v>
      </c>
      <c r="BH454" s="60">
        <v>10541.5591</v>
      </c>
      <c r="BI454" s="60">
        <v>0</v>
      </c>
      <c r="BJ454" s="60">
        <f>Table2[[#This Row],[Indirect and Induced Building Through FY20]]+Table2[[#This Row],[Indirect and Induced Building FY20 and After]]</f>
        <v>10541.5591</v>
      </c>
      <c r="BK454" s="60">
        <v>2128.0295000000001</v>
      </c>
      <c r="BL454" s="60">
        <v>13514.8195</v>
      </c>
      <c r="BM454" s="60">
        <v>0</v>
      </c>
      <c r="BN454" s="60">
        <f>Table2[[#This Row],[TOTAL Real Property Related Taxes Through FY20]]+Table2[[#This Row],[TOTAL Real Property Related Taxes FY20 and After]]</f>
        <v>13514.8195</v>
      </c>
      <c r="BO454" s="60">
        <v>2217.6983</v>
      </c>
      <c r="BP454" s="60">
        <v>14700.2024</v>
      </c>
      <c r="BQ454" s="60">
        <v>0</v>
      </c>
      <c r="BR454" s="60">
        <f>Table2[[#This Row],[Company Direct Through FY20]]+Table2[[#This Row],[Company Direct FY20 and After]]</f>
        <v>14700.2024</v>
      </c>
      <c r="BS454" s="60">
        <v>0</v>
      </c>
      <c r="BT454" s="60">
        <v>0</v>
      </c>
      <c r="BU454" s="60">
        <v>0</v>
      </c>
      <c r="BV454" s="60">
        <f>Table2[[#This Row],[Sales Tax Exemption Through FY20]]+Table2[[#This Row],[Sales Tax Exemption FY20 and After]]</f>
        <v>0</v>
      </c>
      <c r="BW454" s="60">
        <v>0</v>
      </c>
      <c r="BX454" s="60">
        <v>0</v>
      </c>
      <c r="BY454" s="60">
        <v>0</v>
      </c>
      <c r="BZ454" s="60">
        <f>Table2[[#This Row],[Energy Tax Savings Through FY20]]+Table2[[#This Row],[Energy Tax Savings FY20 and After]]</f>
        <v>0</v>
      </c>
      <c r="CA454" s="60">
        <v>12.631399999999999</v>
      </c>
      <c r="CB454" s="60">
        <v>260.03789999999998</v>
      </c>
      <c r="CC454" s="60">
        <v>0</v>
      </c>
      <c r="CD454" s="60">
        <f>Table2[[#This Row],[Tax Exempt Bond Savings Through FY20]]+Table2[[#This Row],[Tax Exempt Bond Savings FY20 and After]]</f>
        <v>260.03789999999998</v>
      </c>
      <c r="CE454" s="60">
        <v>2307.1052</v>
      </c>
      <c r="CF454" s="60">
        <v>17791.346600000001</v>
      </c>
      <c r="CG454" s="60">
        <v>0</v>
      </c>
      <c r="CH454" s="60">
        <f>Table2[[#This Row],[Indirect and Induced Through FY20]]+Table2[[#This Row],[Indirect and Induced FY20 and After]]</f>
        <v>17791.346600000001</v>
      </c>
      <c r="CI454" s="60">
        <v>4512.1720999999998</v>
      </c>
      <c r="CJ454" s="60">
        <v>32231.5111</v>
      </c>
      <c r="CK454" s="60">
        <v>0</v>
      </c>
      <c r="CL454" s="60">
        <f>Table2[[#This Row],[TOTAL Income Consumption Use Taxes Through FY20]]+Table2[[#This Row],[TOTAL Income Consumption Use Taxes FY20 and After]]</f>
        <v>32231.5111</v>
      </c>
      <c r="CM454" s="60">
        <v>12.631399999999999</v>
      </c>
      <c r="CN454" s="60">
        <v>835.33849999999995</v>
      </c>
      <c r="CO454" s="60">
        <v>0</v>
      </c>
      <c r="CP454" s="60">
        <f>Table2[[#This Row],[Assistance Provided Through FY20]]+Table2[[#This Row],[Assistance Provided FY20 and After]]</f>
        <v>835.33849999999995</v>
      </c>
      <c r="CQ454" s="60">
        <v>0</v>
      </c>
      <c r="CR454" s="60">
        <v>0</v>
      </c>
      <c r="CS454" s="60">
        <v>0</v>
      </c>
      <c r="CT454" s="60">
        <f>Table2[[#This Row],[Recapture Cancellation Reduction Amount Through FY20]]+Table2[[#This Row],[Recapture Cancellation Reduction Amount FY20 and After]]</f>
        <v>0</v>
      </c>
      <c r="CU454" s="60">
        <v>0</v>
      </c>
      <c r="CV454" s="60">
        <v>0</v>
      </c>
      <c r="CW454" s="60">
        <v>0</v>
      </c>
      <c r="CX454" s="60">
        <f>Table2[[#This Row],[Penalty Paid Through FY20]]+Table2[[#This Row],[Penalty Paid FY20 and After]]</f>
        <v>0</v>
      </c>
      <c r="CY454" s="60">
        <v>12.631399999999999</v>
      </c>
      <c r="CZ454" s="60">
        <v>835.33849999999995</v>
      </c>
      <c r="DA454" s="60">
        <v>0</v>
      </c>
      <c r="DB454" s="60">
        <f>Table2[[#This Row],[TOTAL Assistance Net of Recapture Penalties Through FY20]]+Table2[[#This Row],[TOTAL Assistance Net of Recapture Penalties FY20 and After]]</f>
        <v>835.33849999999995</v>
      </c>
      <c r="DC454" s="60">
        <v>2217.6983</v>
      </c>
      <c r="DD454" s="60">
        <v>15275.503000000001</v>
      </c>
      <c r="DE454" s="60">
        <v>0</v>
      </c>
      <c r="DF454" s="60">
        <f>Table2[[#This Row],[Company Direct Tax Revenue Before Assistance Through FY20]]+Table2[[#This Row],[Company Direct Tax Revenue Before Assistance FY20 and After]]</f>
        <v>15275.503000000001</v>
      </c>
      <c r="DG454" s="60">
        <v>4435.1346999999996</v>
      </c>
      <c r="DH454" s="60">
        <v>31306.166099999999</v>
      </c>
      <c r="DI454" s="60">
        <v>0</v>
      </c>
      <c r="DJ454" s="60">
        <f>Table2[[#This Row],[Indirect and Induced Tax Revenues FY20 and After]]+Table2[[#This Row],[Indirect and Induced Tax Revenues Through FY20]]</f>
        <v>31306.166099999999</v>
      </c>
      <c r="DK454" s="60">
        <v>6652.8329999999996</v>
      </c>
      <c r="DL454" s="60">
        <v>46581.669099999999</v>
      </c>
      <c r="DM454" s="60">
        <v>0</v>
      </c>
      <c r="DN454" s="60">
        <f>Table2[[#This Row],[TOTAL Tax Revenues Before Assistance FY20 and After]]+Table2[[#This Row],[TOTAL Tax Revenues Before Assistance Through FY20]]</f>
        <v>46581.669099999999</v>
      </c>
      <c r="DO454" s="60">
        <v>6640.2016000000003</v>
      </c>
      <c r="DP454" s="60">
        <v>45746.330600000001</v>
      </c>
      <c r="DQ454" s="60">
        <v>0</v>
      </c>
      <c r="DR454" s="60">
        <f>Table2[[#This Row],[TOTAL Tax Revenues Net of Assistance Recapture and Penalty Through FY20]]+Table2[[#This Row],[TOTAL Tax Revenues Net of Assistance Recapture and Penalty FY20 and After]]</f>
        <v>45746.330600000001</v>
      </c>
      <c r="DS454" s="60">
        <v>0</v>
      </c>
      <c r="DT454" s="60">
        <v>0</v>
      </c>
      <c r="DU454" s="60">
        <v>0</v>
      </c>
      <c r="DV454" s="60">
        <v>0</v>
      </c>
      <c r="DW454" s="75">
        <v>0</v>
      </c>
      <c r="DX454" s="75">
        <v>0</v>
      </c>
      <c r="DY454" s="75">
        <v>0</v>
      </c>
      <c r="DZ454" s="75">
        <v>0</v>
      </c>
      <c r="EA454" s="75">
        <v>0</v>
      </c>
      <c r="EB454" s="75">
        <v>0</v>
      </c>
      <c r="EC454" s="75">
        <v>0</v>
      </c>
      <c r="ED454" s="75">
        <v>0</v>
      </c>
      <c r="EE454" s="75">
        <v>0</v>
      </c>
      <c r="EF454" s="75">
        <v>0</v>
      </c>
      <c r="EG454" s="75">
        <v>0</v>
      </c>
      <c r="EH454" s="75">
        <v>0</v>
      </c>
      <c r="EI454" s="76">
        <v>0</v>
      </c>
      <c r="EJ454" s="76">
        <v>0</v>
      </c>
      <c r="EK454" s="77">
        <v>0</v>
      </c>
    </row>
    <row r="455" spans="1:141" x14ac:dyDescent="0.25">
      <c r="A455" s="9">
        <v>93942</v>
      </c>
      <c r="B455" s="11" t="s">
        <v>375</v>
      </c>
      <c r="C455" s="11" t="s">
        <v>828</v>
      </c>
      <c r="D455" s="11" t="s">
        <v>1045</v>
      </c>
      <c r="E455" s="15">
        <v>23</v>
      </c>
      <c r="F455" s="7">
        <v>8401</v>
      </c>
      <c r="G455" s="7">
        <v>1001</v>
      </c>
      <c r="H455" s="7">
        <v>46292</v>
      </c>
      <c r="I455" s="7">
        <v>49164</v>
      </c>
      <c r="J455" s="7">
        <v>611110</v>
      </c>
      <c r="K455" s="11" t="s">
        <v>1097</v>
      </c>
      <c r="L455" s="11" t="s">
        <v>1344</v>
      </c>
      <c r="M455" s="11" t="s">
        <v>1119</v>
      </c>
      <c r="N455" s="18">
        <v>3600000</v>
      </c>
      <c r="O455" s="11" t="s">
        <v>1671</v>
      </c>
      <c r="P455" s="8">
        <v>46</v>
      </c>
      <c r="Q455" s="8">
        <v>18</v>
      </c>
      <c r="R455" s="8">
        <v>72</v>
      </c>
      <c r="S455" s="8">
        <v>0</v>
      </c>
      <c r="T455" s="8">
        <v>0</v>
      </c>
      <c r="U455" s="8">
        <v>136</v>
      </c>
      <c r="V455" s="8">
        <v>104</v>
      </c>
      <c r="W455" s="8">
        <v>0</v>
      </c>
      <c r="X455" s="8">
        <v>0</v>
      </c>
      <c r="Y455" s="8">
        <v>60</v>
      </c>
      <c r="Z455" s="8">
        <v>3</v>
      </c>
      <c r="AA455" s="19">
        <v>0</v>
      </c>
      <c r="AB455" s="8">
        <v>0</v>
      </c>
      <c r="AC455" s="8">
        <v>0</v>
      </c>
      <c r="AD455" s="8">
        <v>0</v>
      </c>
      <c r="AE455" s="8">
        <v>0</v>
      </c>
      <c r="AF455" s="8">
        <v>32.352941176470587</v>
      </c>
      <c r="AG455" s="8" t="s">
        <v>1686</v>
      </c>
      <c r="AH455" s="8" t="s">
        <v>1687</v>
      </c>
      <c r="AI455" s="60">
        <v>0</v>
      </c>
      <c r="AJ455" s="60">
        <v>0</v>
      </c>
      <c r="AK455" s="60">
        <v>0</v>
      </c>
      <c r="AL455" s="60">
        <f>Table2[[#This Row],[Company Direct Land Through FY20]]+Table2[[#This Row],[Company Direct Land FY20 and After]]</f>
        <v>0</v>
      </c>
      <c r="AM455" s="60">
        <v>0</v>
      </c>
      <c r="AN455" s="60">
        <v>0</v>
      </c>
      <c r="AO455" s="60">
        <v>0</v>
      </c>
      <c r="AP455" s="60">
        <f>Table2[[#This Row],[Company Direct Building Through FY20]]+Table2[[#This Row],[Company Direct Building FY20 and After]]</f>
        <v>0</v>
      </c>
      <c r="AQ455" s="60">
        <v>0</v>
      </c>
      <c r="AR455" s="60">
        <v>59.6736</v>
      </c>
      <c r="AS455" s="60">
        <v>0</v>
      </c>
      <c r="AT455" s="60">
        <f>Table2[[#This Row],[Mortgage Recording Tax Through FY20]]+Table2[[#This Row],[Mortgage Recording Tax FY20 and After]]</f>
        <v>59.6736</v>
      </c>
      <c r="AU455" s="60">
        <v>0</v>
      </c>
      <c r="AV455" s="60">
        <v>0</v>
      </c>
      <c r="AW455" s="60">
        <v>0</v>
      </c>
      <c r="AX455" s="60">
        <f>Table2[[#This Row],[Pilot Savings Through FY20]]+Table2[[#This Row],[Pilot Savings FY20 and After]]</f>
        <v>0</v>
      </c>
      <c r="AY455" s="60">
        <v>0</v>
      </c>
      <c r="AZ455" s="60">
        <v>59.6736</v>
      </c>
      <c r="BA455" s="60">
        <v>0</v>
      </c>
      <c r="BB455" s="60">
        <f>Table2[[#This Row],[Mortgage Recording Tax Exemption Through FY20]]+Table2[[#This Row],[Indirect and Induced Land FY20]]</f>
        <v>101.3552</v>
      </c>
      <c r="BC455" s="60">
        <v>41.681600000000003</v>
      </c>
      <c r="BD455" s="60">
        <v>310.62110000000001</v>
      </c>
      <c r="BE455" s="60">
        <v>182.7842</v>
      </c>
      <c r="BF455" s="60">
        <f>Table2[[#This Row],[Indirect and Induced Land Through FY20]]+Table2[[#This Row],[Indirect and Induced Land FY20 and After]]</f>
        <v>493.40530000000001</v>
      </c>
      <c r="BG455" s="60">
        <v>147.78020000000001</v>
      </c>
      <c r="BH455" s="60">
        <v>1101.2934</v>
      </c>
      <c r="BI455" s="60">
        <v>648.05150000000003</v>
      </c>
      <c r="BJ455" s="60">
        <f>Table2[[#This Row],[Indirect and Induced Building Through FY20]]+Table2[[#This Row],[Indirect and Induced Building FY20 and After]]</f>
        <v>1749.3449000000001</v>
      </c>
      <c r="BK455" s="60">
        <v>189.46180000000001</v>
      </c>
      <c r="BL455" s="60">
        <v>1411.9145000000001</v>
      </c>
      <c r="BM455" s="60">
        <v>830.83569999999997</v>
      </c>
      <c r="BN455" s="60">
        <f>Table2[[#This Row],[TOTAL Real Property Related Taxes Through FY20]]+Table2[[#This Row],[TOTAL Real Property Related Taxes FY20 and After]]</f>
        <v>2242.7501999999999</v>
      </c>
      <c r="BO455" s="60">
        <v>195.37029999999999</v>
      </c>
      <c r="BP455" s="60">
        <v>1477.9073000000001</v>
      </c>
      <c r="BQ455" s="60">
        <v>856.74620000000004</v>
      </c>
      <c r="BR455" s="60">
        <f>Table2[[#This Row],[Company Direct Through FY20]]+Table2[[#This Row],[Company Direct FY20 and After]]</f>
        <v>2334.6535000000003</v>
      </c>
      <c r="BS455" s="60">
        <v>0</v>
      </c>
      <c r="BT455" s="60">
        <v>0</v>
      </c>
      <c r="BU455" s="60">
        <v>0</v>
      </c>
      <c r="BV455" s="60">
        <f>Table2[[#This Row],[Sales Tax Exemption Through FY20]]+Table2[[#This Row],[Sales Tax Exemption FY20 and After]]</f>
        <v>0</v>
      </c>
      <c r="BW455" s="60">
        <v>0</v>
      </c>
      <c r="BX455" s="60">
        <v>0</v>
      </c>
      <c r="BY455" s="60">
        <v>0</v>
      </c>
      <c r="BZ455" s="60">
        <f>Table2[[#This Row],[Energy Tax Savings Through FY20]]+Table2[[#This Row],[Energy Tax Savings FY20 and After]]</f>
        <v>0</v>
      </c>
      <c r="CA455" s="60">
        <v>0.65180000000000005</v>
      </c>
      <c r="CB455" s="60">
        <v>18.376000000000001</v>
      </c>
      <c r="CC455" s="60">
        <v>2.4676</v>
      </c>
      <c r="CD455" s="60">
        <f>Table2[[#This Row],[Tax Exempt Bond Savings Through FY20]]+Table2[[#This Row],[Tax Exempt Bond Savings FY20 and After]]</f>
        <v>20.843600000000002</v>
      </c>
      <c r="CE455" s="60">
        <v>188.67529999999999</v>
      </c>
      <c r="CF455" s="60">
        <v>1582.1567</v>
      </c>
      <c r="CG455" s="60">
        <v>827.38670000000002</v>
      </c>
      <c r="CH455" s="60">
        <f>Table2[[#This Row],[Indirect and Induced Through FY20]]+Table2[[#This Row],[Indirect and Induced FY20 and After]]</f>
        <v>2409.5434</v>
      </c>
      <c r="CI455" s="60">
        <v>383.3938</v>
      </c>
      <c r="CJ455" s="60">
        <v>3041.6880000000001</v>
      </c>
      <c r="CK455" s="60">
        <v>1681.6652999999999</v>
      </c>
      <c r="CL455" s="60">
        <f>Table2[[#This Row],[TOTAL Income Consumption Use Taxes Through FY20]]+Table2[[#This Row],[TOTAL Income Consumption Use Taxes FY20 and After]]</f>
        <v>4723.3532999999998</v>
      </c>
      <c r="CM455" s="60">
        <v>0.65180000000000005</v>
      </c>
      <c r="CN455" s="60">
        <v>78.049599999999998</v>
      </c>
      <c r="CO455" s="60">
        <v>2.4676</v>
      </c>
      <c r="CP455" s="60">
        <f>Table2[[#This Row],[Assistance Provided Through FY20]]+Table2[[#This Row],[Assistance Provided FY20 and After]]</f>
        <v>80.517200000000003</v>
      </c>
      <c r="CQ455" s="60">
        <v>0</v>
      </c>
      <c r="CR455" s="60">
        <v>0</v>
      </c>
      <c r="CS455" s="60">
        <v>0</v>
      </c>
      <c r="CT455" s="60">
        <f>Table2[[#This Row],[Recapture Cancellation Reduction Amount Through FY20]]+Table2[[#This Row],[Recapture Cancellation Reduction Amount FY20 and After]]</f>
        <v>0</v>
      </c>
      <c r="CU455" s="60">
        <v>0</v>
      </c>
      <c r="CV455" s="60">
        <v>0</v>
      </c>
      <c r="CW455" s="60">
        <v>0</v>
      </c>
      <c r="CX455" s="60">
        <f>Table2[[#This Row],[Penalty Paid Through FY20]]+Table2[[#This Row],[Penalty Paid FY20 and After]]</f>
        <v>0</v>
      </c>
      <c r="CY455" s="60">
        <v>0.65180000000000005</v>
      </c>
      <c r="CZ455" s="60">
        <v>78.049599999999998</v>
      </c>
      <c r="DA455" s="60">
        <v>2.4676</v>
      </c>
      <c r="DB455" s="60">
        <f>Table2[[#This Row],[TOTAL Assistance Net of Recapture Penalties Through FY20]]+Table2[[#This Row],[TOTAL Assistance Net of Recapture Penalties FY20 and After]]</f>
        <v>80.517200000000003</v>
      </c>
      <c r="DC455" s="60">
        <v>195.37029999999999</v>
      </c>
      <c r="DD455" s="60">
        <v>1537.5808999999999</v>
      </c>
      <c r="DE455" s="60">
        <v>856.74620000000004</v>
      </c>
      <c r="DF455" s="60">
        <f>Table2[[#This Row],[Company Direct Tax Revenue Before Assistance Through FY20]]+Table2[[#This Row],[Company Direct Tax Revenue Before Assistance FY20 and After]]</f>
        <v>2394.3271</v>
      </c>
      <c r="DG455" s="60">
        <v>378.13709999999998</v>
      </c>
      <c r="DH455" s="60">
        <v>2994.0711999999999</v>
      </c>
      <c r="DI455" s="60">
        <v>1658.2224000000001</v>
      </c>
      <c r="DJ455" s="60">
        <f>Table2[[#This Row],[Indirect and Induced Tax Revenues FY20 and After]]+Table2[[#This Row],[Indirect and Induced Tax Revenues Through FY20]]</f>
        <v>4652.2936</v>
      </c>
      <c r="DK455" s="60">
        <v>573.50739999999996</v>
      </c>
      <c r="DL455" s="60">
        <v>4531.6521000000002</v>
      </c>
      <c r="DM455" s="60">
        <v>2514.9686000000002</v>
      </c>
      <c r="DN455" s="60">
        <f>Table2[[#This Row],[TOTAL Tax Revenues Before Assistance FY20 and After]]+Table2[[#This Row],[TOTAL Tax Revenues Before Assistance Through FY20]]</f>
        <v>7046.6207000000004</v>
      </c>
      <c r="DO455" s="60">
        <v>572.85559999999998</v>
      </c>
      <c r="DP455" s="60">
        <v>4453.6025</v>
      </c>
      <c r="DQ455" s="60">
        <v>2512.5010000000002</v>
      </c>
      <c r="DR455" s="60">
        <f>Table2[[#This Row],[TOTAL Tax Revenues Net of Assistance Recapture and Penalty Through FY20]]+Table2[[#This Row],[TOTAL Tax Revenues Net of Assistance Recapture and Penalty FY20 and After]]</f>
        <v>6966.1035000000002</v>
      </c>
      <c r="DS455" s="60">
        <v>0</v>
      </c>
      <c r="DT455" s="60">
        <v>0</v>
      </c>
      <c r="DU455" s="60">
        <v>0</v>
      </c>
      <c r="DV455" s="60">
        <v>0</v>
      </c>
      <c r="DW455" s="74">
        <v>0</v>
      </c>
      <c r="DX455" s="74">
        <v>0</v>
      </c>
      <c r="DY455" s="74">
        <v>0</v>
      </c>
      <c r="DZ455" s="74">
        <v>136</v>
      </c>
      <c r="EA455" s="74">
        <v>0</v>
      </c>
      <c r="EB455" s="74">
        <v>0</v>
      </c>
      <c r="EC455" s="74">
        <v>0</v>
      </c>
      <c r="ED455" s="74">
        <v>136</v>
      </c>
      <c r="EE455" s="74">
        <v>0</v>
      </c>
      <c r="EF455" s="74">
        <v>0</v>
      </c>
      <c r="EG455" s="74">
        <v>0</v>
      </c>
      <c r="EH455" s="74">
        <v>100</v>
      </c>
      <c r="EI455" s="8">
        <f>Table2[[#This Row],[Total Industrial Employees FY20]]+Table2[[#This Row],[Total Restaurant Employees FY20]]+Table2[[#This Row],[Total Retail Employees FY20]]+Table2[[#This Row],[Total Other Employees FY20]]</f>
        <v>136</v>
      </c>
      <c r="EJ455" s="8">
        <f>Table2[[#This Row],[Number of Industrial Employees Earning More than Living Wage FY20]]+Table2[[#This Row],[Number of Restaurant Employees Earning More than Living Wage FY20]]+Table2[[#This Row],[Number of Retail Employees Earning More than Living Wage FY20]]+Table2[[#This Row],[Number of Other Employees Earning More than Living Wage FY20]]</f>
        <v>136</v>
      </c>
      <c r="EK455" s="72">
        <f>Table2[[#This Row],[Total Employees Earning More than Living Wage FY20]]/Table2[[#This Row],[Total Jobs FY20]]</f>
        <v>1</v>
      </c>
    </row>
    <row r="456" spans="1:141" x14ac:dyDescent="0.25">
      <c r="A456" s="9">
        <v>94117</v>
      </c>
      <c r="B456" s="11" t="s">
        <v>497</v>
      </c>
      <c r="C456" s="11" t="s">
        <v>947</v>
      </c>
      <c r="D456" s="11" t="s">
        <v>1044</v>
      </c>
      <c r="E456" s="15">
        <v>44</v>
      </c>
      <c r="F456" s="7">
        <v>6709</v>
      </c>
      <c r="G456" s="7">
        <v>36</v>
      </c>
      <c r="H456" s="7">
        <v>58923</v>
      </c>
      <c r="I456" s="7">
        <v>111902</v>
      </c>
      <c r="J456" s="7">
        <v>611110</v>
      </c>
      <c r="K456" s="11" t="s">
        <v>1097</v>
      </c>
      <c r="L456" s="11" t="s">
        <v>1517</v>
      </c>
      <c r="M456" s="11" t="s">
        <v>1518</v>
      </c>
      <c r="N456" s="18">
        <v>29000000</v>
      </c>
      <c r="O456" s="11" t="s">
        <v>1671</v>
      </c>
      <c r="P456" s="8">
        <v>100</v>
      </c>
      <c r="Q456" s="8">
        <v>0</v>
      </c>
      <c r="R456" s="8">
        <v>299</v>
      </c>
      <c r="S456" s="8">
        <v>0</v>
      </c>
      <c r="T456" s="8">
        <v>0</v>
      </c>
      <c r="U456" s="8">
        <v>399</v>
      </c>
      <c r="V456" s="8">
        <v>349</v>
      </c>
      <c r="W456" s="8">
        <v>0</v>
      </c>
      <c r="X456" s="8">
        <v>0</v>
      </c>
      <c r="Y456" s="8">
        <v>325</v>
      </c>
      <c r="Z456" s="8">
        <v>8</v>
      </c>
      <c r="AA456" s="19">
        <v>48</v>
      </c>
      <c r="AB456" s="8">
        <v>2</v>
      </c>
      <c r="AC456" s="8">
        <v>2</v>
      </c>
      <c r="AD456" s="8">
        <v>0</v>
      </c>
      <c r="AE456" s="8">
        <v>48</v>
      </c>
      <c r="AF456" s="8">
        <v>93.483709273182953</v>
      </c>
      <c r="AG456" s="8" t="s">
        <v>1686</v>
      </c>
      <c r="AH456" s="8" t="s">
        <v>1687</v>
      </c>
      <c r="AI456" s="60">
        <v>0</v>
      </c>
      <c r="AJ456" s="60">
        <v>0</v>
      </c>
      <c r="AK456" s="60">
        <v>0</v>
      </c>
      <c r="AL456" s="60">
        <f>Table2[[#This Row],[Company Direct Land Through FY20]]+Table2[[#This Row],[Company Direct Land FY20 and After]]</f>
        <v>0</v>
      </c>
      <c r="AM456" s="60">
        <v>0</v>
      </c>
      <c r="AN456" s="60">
        <v>0</v>
      </c>
      <c r="AO456" s="60">
        <v>0</v>
      </c>
      <c r="AP456" s="60">
        <f>Table2[[#This Row],[Company Direct Building Through FY20]]+Table2[[#This Row],[Company Direct Building FY20 and After]]</f>
        <v>0</v>
      </c>
      <c r="AQ456" s="60">
        <v>0</v>
      </c>
      <c r="AR456" s="60">
        <v>474.20800000000003</v>
      </c>
      <c r="AS456" s="60">
        <v>0</v>
      </c>
      <c r="AT456" s="60">
        <f>Table2[[#This Row],[Mortgage Recording Tax Through FY20]]+Table2[[#This Row],[Mortgage Recording Tax FY20 and After]]</f>
        <v>474.20800000000003</v>
      </c>
      <c r="AU456" s="60">
        <v>0</v>
      </c>
      <c r="AV456" s="60">
        <v>0</v>
      </c>
      <c r="AW456" s="60">
        <v>0</v>
      </c>
      <c r="AX456" s="60">
        <f>Table2[[#This Row],[Pilot Savings Through FY20]]+Table2[[#This Row],[Pilot Savings FY20 and After]]</f>
        <v>0</v>
      </c>
      <c r="AY456" s="60">
        <v>0</v>
      </c>
      <c r="AZ456" s="60">
        <v>474.20800000000003</v>
      </c>
      <c r="BA456" s="60">
        <v>0</v>
      </c>
      <c r="BB456" s="60">
        <f>Table2[[#This Row],[Mortgage Recording Tax Exemption Through FY20]]+Table2[[#This Row],[Indirect and Induced Land FY20]]</f>
        <v>614.08249999999998</v>
      </c>
      <c r="BC456" s="60">
        <v>139.87450000000001</v>
      </c>
      <c r="BD456" s="60">
        <v>682.93859999999995</v>
      </c>
      <c r="BE456" s="60">
        <v>1923.9730999999999</v>
      </c>
      <c r="BF456" s="60">
        <f>Table2[[#This Row],[Indirect and Induced Land Through FY20]]+Table2[[#This Row],[Indirect and Induced Land FY20 and After]]</f>
        <v>2606.9116999999997</v>
      </c>
      <c r="BG456" s="60">
        <v>495.91879999999998</v>
      </c>
      <c r="BH456" s="60">
        <v>2421.3281000000002</v>
      </c>
      <c r="BI456" s="60">
        <v>6821.3662000000004</v>
      </c>
      <c r="BJ456" s="60">
        <f>Table2[[#This Row],[Indirect and Induced Building Through FY20]]+Table2[[#This Row],[Indirect and Induced Building FY20 and After]]</f>
        <v>9242.694300000001</v>
      </c>
      <c r="BK456" s="60">
        <v>635.79330000000004</v>
      </c>
      <c r="BL456" s="60">
        <v>3104.2667000000001</v>
      </c>
      <c r="BM456" s="60">
        <v>8745.3392999999996</v>
      </c>
      <c r="BN456" s="60">
        <f>Table2[[#This Row],[TOTAL Real Property Related Taxes Through FY20]]+Table2[[#This Row],[TOTAL Real Property Related Taxes FY20 and After]]</f>
        <v>11849.606</v>
      </c>
      <c r="BO456" s="60">
        <v>713.75120000000004</v>
      </c>
      <c r="BP456" s="60">
        <v>3658.6596</v>
      </c>
      <c r="BQ456" s="60">
        <v>9817.6499000000003</v>
      </c>
      <c r="BR456" s="60">
        <f>Table2[[#This Row],[Company Direct Through FY20]]+Table2[[#This Row],[Company Direct FY20 and After]]</f>
        <v>13476.309499999999</v>
      </c>
      <c r="BS456" s="60">
        <v>0</v>
      </c>
      <c r="BT456" s="60">
        <v>0</v>
      </c>
      <c r="BU456" s="60">
        <v>0</v>
      </c>
      <c r="BV456" s="60">
        <f>Table2[[#This Row],[Sales Tax Exemption Through FY20]]+Table2[[#This Row],[Sales Tax Exemption FY20 and After]]</f>
        <v>0</v>
      </c>
      <c r="BW456" s="60">
        <v>0</v>
      </c>
      <c r="BX456" s="60">
        <v>0</v>
      </c>
      <c r="BY456" s="60">
        <v>0</v>
      </c>
      <c r="BZ456" s="60">
        <f>Table2[[#This Row],[Energy Tax Savings Through FY20]]+Table2[[#This Row],[Energy Tax Savings FY20 and After]]</f>
        <v>0</v>
      </c>
      <c r="CA456" s="60">
        <v>11.408899999999999</v>
      </c>
      <c r="CB456" s="60">
        <v>46.412300000000002</v>
      </c>
      <c r="CC456" s="60">
        <v>112.0869</v>
      </c>
      <c r="CD456" s="60">
        <f>Table2[[#This Row],[Tax Exempt Bond Savings Through FY20]]+Table2[[#This Row],[Tax Exempt Bond Savings FY20 and After]]</f>
        <v>158.4992</v>
      </c>
      <c r="CE456" s="60">
        <v>689.29589999999996</v>
      </c>
      <c r="CF456" s="60">
        <v>3614.2844</v>
      </c>
      <c r="CG456" s="60">
        <v>9481.2680999999993</v>
      </c>
      <c r="CH456" s="60">
        <f>Table2[[#This Row],[Indirect and Induced Through FY20]]+Table2[[#This Row],[Indirect and Induced FY20 and After]]</f>
        <v>13095.5525</v>
      </c>
      <c r="CI456" s="60">
        <v>1391.6382000000001</v>
      </c>
      <c r="CJ456" s="60">
        <v>7226.5316999999995</v>
      </c>
      <c r="CK456" s="60">
        <v>19186.831099999999</v>
      </c>
      <c r="CL456" s="60">
        <f>Table2[[#This Row],[TOTAL Income Consumption Use Taxes Through FY20]]+Table2[[#This Row],[TOTAL Income Consumption Use Taxes FY20 and After]]</f>
        <v>26413.362799999999</v>
      </c>
      <c r="CM456" s="60">
        <v>11.408899999999999</v>
      </c>
      <c r="CN456" s="60">
        <v>520.62030000000004</v>
      </c>
      <c r="CO456" s="60">
        <v>112.0869</v>
      </c>
      <c r="CP456" s="60">
        <f>Table2[[#This Row],[Assistance Provided Through FY20]]+Table2[[#This Row],[Assistance Provided FY20 and After]]</f>
        <v>632.70720000000006</v>
      </c>
      <c r="CQ456" s="60">
        <v>0</v>
      </c>
      <c r="CR456" s="60">
        <v>0</v>
      </c>
      <c r="CS456" s="60">
        <v>0</v>
      </c>
      <c r="CT456" s="60">
        <f>Table2[[#This Row],[Recapture Cancellation Reduction Amount Through FY20]]+Table2[[#This Row],[Recapture Cancellation Reduction Amount FY20 and After]]</f>
        <v>0</v>
      </c>
      <c r="CU456" s="60">
        <v>0</v>
      </c>
      <c r="CV456" s="60">
        <v>0</v>
      </c>
      <c r="CW456" s="60">
        <v>0</v>
      </c>
      <c r="CX456" s="60">
        <f>Table2[[#This Row],[Penalty Paid Through FY20]]+Table2[[#This Row],[Penalty Paid FY20 and After]]</f>
        <v>0</v>
      </c>
      <c r="CY456" s="60">
        <v>11.408899999999999</v>
      </c>
      <c r="CZ456" s="60">
        <v>520.62030000000004</v>
      </c>
      <c r="DA456" s="60">
        <v>112.0869</v>
      </c>
      <c r="DB456" s="60">
        <f>Table2[[#This Row],[TOTAL Assistance Net of Recapture Penalties Through FY20]]+Table2[[#This Row],[TOTAL Assistance Net of Recapture Penalties FY20 and After]]</f>
        <v>632.70720000000006</v>
      </c>
      <c r="DC456" s="60">
        <v>713.75120000000004</v>
      </c>
      <c r="DD456" s="60">
        <v>4132.8675999999996</v>
      </c>
      <c r="DE456" s="60">
        <v>9817.6499000000003</v>
      </c>
      <c r="DF456" s="60">
        <f>Table2[[#This Row],[Company Direct Tax Revenue Before Assistance Through FY20]]+Table2[[#This Row],[Company Direct Tax Revenue Before Assistance FY20 and After]]</f>
        <v>13950.5175</v>
      </c>
      <c r="DG456" s="60">
        <v>1325.0891999999999</v>
      </c>
      <c r="DH456" s="60">
        <v>6718.5510999999997</v>
      </c>
      <c r="DI456" s="60">
        <v>18226.607400000001</v>
      </c>
      <c r="DJ456" s="60">
        <f>Table2[[#This Row],[Indirect and Induced Tax Revenues FY20 and After]]+Table2[[#This Row],[Indirect and Induced Tax Revenues Through FY20]]</f>
        <v>24945.158500000001</v>
      </c>
      <c r="DK456" s="60">
        <v>2038.8404</v>
      </c>
      <c r="DL456" s="60">
        <v>10851.4187</v>
      </c>
      <c r="DM456" s="60">
        <v>28044.257300000001</v>
      </c>
      <c r="DN456" s="60">
        <f>Table2[[#This Row],[TOTAL Tax Revenues Before Assistance FY20 and After]]+Table2[[#This Row],[TOTAL Tax Revenues Before Assistance Through FY20]]</f>
        <v>38895.675999999999</v>
      </c>
      <c r="DO456" s="60">
        <v>2027.4314999999999</v>
      </c>
      <c r="DP456" s="60">
        <v>10330.7984</v>
      </c>
      <c r="DQ456" s="60">
        <v>27932.170399999999</v>
      </c>
      <c r="DR456" s="60">
        <f>Table2[[#This Row],[TOTAL Tax Revenues Net of Assistance Recapture and Penalty Through FY20]]+Table2[[#This Row],[TOTAL Tax Revenues Net of Assistance Recapture and Penalty FY20 and After]]</f>
        <v>38262.968800000002</v>
      </c>
      <c r="DS456" s="60">
        <v>0</v>
      </c>
      <c r="DT456" s="60">
        <v>0</v>
      </c>
      <c r="DU456" s="60">
        <v>0</v>
      </c>
      <c r="DV456" s="60">
        <v>0</v>
      </c>
      <c r="DW456" s="74">
        <v>0</v>
      </c>
      <c r="DX456" s="74">
        <v>0</v>
      </c>
      <c r="DY456" s="74">
        <v>0</v>
      </c>
      <c r="DZ456" s="74">
        <v>399</v>
      </c>
      <c r="EA456" s="74">
        <v>0</v>
      </c>
      <c r="EB456" s="74">
        <v>0</v>
      </c>
      <c r="EC456" s="74">
        <v>0</v>
      </c>
      <c r="ED456" s="74">
        <v>399</v>
      </c>
      <c r="EE456" s="74">
        <v>0</v>
      </c>
      <c r="EF456" s="74">
        <v>0</v>
      </c>
      <c r="EG456" s="74">
        <v>0</v>
      </c>
      <c r="EH456" s="74">
        <v>100</v>
      </c>
      <c r="EI456" s="8">
        <f>Table2[[#This Row],[Total Industrial Employees FY20]]+Table2[[#This Row],[Total Restaurant Employees FY20]]+Table2[[#This Row],[Total Retail Employees FY20]]+Table2[[#This Row],[Total Other Employees FY20]]</f>
        <v>399</v>
      </c>
      <c r="EJ456" s="8">
        <f>Table2[[#This Row],[Number of Industrial Employees Earning More than Living Wage FY20]]+Table2[[#This Row],[Number of Restaurant Employees Earning More than Living Wage FY20]]+Table2[[#This Row],[Number of Retail Employees Earning More than Living Wage FY20]]+Table2[[#This Row],[Number of Other Employees Earning More than Living Wage FY20]]</f>
        <v>399</v>
      </c>
      <c r="EK456" s="72">
        <f>Table2[[#This Row],[Total Employees Earning More than Living Wage FY20]]/Table2[[#This Row],[Total Jobs FY20]]</f>
        <v>1</v>
      </c>
    </row>
    <row r="457" spans="1:141" x14ac:dyDescent="0.25">
      <c r="A457" s="9">
        <v>94056</v>
      </c>
      <c r="B457" s="11" t="s">
        <v>466</v>
      </c>
      <c r="C457" s="11" t="s">
        <v>918</v>
      </c>
      <c r="D457" s="11" t="s">
        <v>1044</v>
      </c>
      <c r="E457" s="15">
        <v>44</v>
      </c>
      <c r="F457" s="7">
        <v>5379</v>
      </c>
      <c r="G457" s="7">
        <v>4</v>
      </c>
      <c r="H457" s="7">
        <v>12673</v>
      </c>
      <c r="I457" s="7">
        <v>74441</v>
      </c>
      <c r="J457" s="7">
        <v>611110</v>
      </c>
      <c r="K457" s="11" t="s">
        <v>1097</v>
      </c>
      <c r="L457" s="11" t="s">
        <v>1471</v>
      </c>
      <c r="M457" s="11" t="s">
        <v>1472</v>
      </c>
      <c r="N457" s="18">
        <v>10000000</v>
      </c>
      <c r="O457" s="11" t="s">
        <v>1671</v>
      </c>
      <c r="P457" s="8">
        <v>19</v>
      </c>
      <c r="Q457" s="8">
        <v>0</v>
      </c>
      <c r="R457" s="8">
        <v>37</v>
      </c>
      <c r="S457" s="8">
        <v>0</v>
      </c>
      <c r="T457" s="8">
        <v>0</v>
      </c>
      <c r="U457" s="8">
        <v>56</v>
      </c>
      <c r="V457" s="8">
        <v>46</v>
      </c>
      <c r="W457" s="8">
        <v>0</v>
      </c>
      <c r="X457" s="8">
        <v>0</v>
      </c>
      <c r="Y457" s="8">
        <v>0</v>
      </c>
      <c r="Z457" s="8">
        <v>16</v>
      </c>
      <c r="AA457" s="19">
        <v>0</v>
      </c>
      <c r="AB457" s="8">
        <v>0</v>
      </c>
      <c r="AC457" s="8">
        <v>0</v>
      </c>
      <c r="AD457" s="8">
        <v>0</v>
      </c>
      <c r="AE457" s="8">
        <v>0</v>
      </c>
      <c r="AF457" s="8">
        <v>96.428571428571431</v>
      </c>
      <c r="AG457" s="8" t="s">
        <v>1686</v>
      </c>
      <c r="AH457" s="8" t="s">
        <v>1686</v>
      </c>
      <c r="AI457" s="60">
        <v>0</v>
      </c>
      <c r="AJ457" s="60">
        <v>0</v>
      </c>
      <c r="AK457" s="60">
        <v>0</v>
      </c>
      <c r="AL457" s="60">
        <f>Table2[[#This Row],[Company Direct Land Through FY20]]+Table2[[#This Row],[Company Direct Land FY20 and After]]</f>
        <v>0</v>
      </c>
      <c r="AM457" s="60">
        <v>0</v>
      </c>
      <c r="AN457" s="60">
        <v>0</v>
      </c>
      <c r="AO457" s="60">
        <v>0</v>
      </c>
      <c r="AP457" s="60">
        <f>Table2[[#This Row],[Company Direct Building Through FY20]]+Table2[[#This Row],[Company Direct Building FY20 and After]]</f>
        <v>0</v>
      </c>
      <c r="AQ457" s="60">
        <v>0</v>
      </c>
      <c r="AR457" s="60">
        <v>163.80000000000001</v>
      </c>
      <c r="AS457" s="60">
        <v>0</v>
      </c>
      <c r="AT457" s="60">
        <f>Table2[[#This Row],[Mortgage Recording Tax Through FY20]]+Table2[[#This Row],[Mortgage Recording Tax FY20 and After]]</f>
        <v>163.80000000000001</v>
      </c>
      <c r="AU457" s="60">
        <v>0</v>
      </c>
      <c r="AV457" s="60">
        <v>0</v>
      </c>
      <c r="AW457" s="60">
        <v>0</v>
      </c>
      <c r="AX457" s="60">
        <f>Table2[[#This Row],[Pilot Savings Through FY20]]+Table2[[#This Row],[Pilot Savings FY20 and After]]</f>
        <v>0</v>
      </c>
      <c r="AY457" s="60">
        <v>0</v>
      </c>
      <c r="AZ457" s="60">
        <v>163.80000000000001</v>
      </c>
      <c r="BA457" s="60">
        <v>0</v>
      </c>
      <c r="BB457" s="60">
        <f>Table2[[#This Row],[Mortgage Recording Tax Exemption Through FY20]]+Table2[[#This Row],[Indirect and Induced Land FY20]]</f>
        <v>182.2362</v>
      </c>
      <c r="BC457" s="60">
        <v>18.436199999999999</v>
      </c>
      <c r="BD457" s="60">
        <v>129.33930000000001</v>
      </c>
      <c r="BE457" s="60">
        <v>209.1378</v>
      </c>
      <c r="BF457" s="60">
        <f>Table2[[#This Row],[Indirect and Induced Land Through FY20]]+Table2[[#This Row],[Indirect and Induced Land FY20 and After]]</f>
        <v>338.47710000000001</v>
      </c>
      <c r="BG457" s="60">
        <v>65.364699999999999</v>
      </c>
      <c r="BH457" s="60">
        <v>458.56670000000003</v>
      </c>
      <c r="BI457" s="60">
        <v>741.48450000000003</v>
      </c>
      <c r="BJ457" s="60">
        <f>Table2[[#This Row],[Indirect and Induced Building Through FY20]]+Table2[[#This Row],[Indirect and Induced Building FY20 and After]]</f>
        <v>1200.0512000000001</v>
      </c>
      <c r="BK457" s="60">
        <v>83.800899999999999</v>
      </c>
      <c r="BL457" s="60">
        <v>587.90599999999995</v>
      </c>
      <c r="BM457" s="60">
        <v>950.6223</v>
      </c>
      <c r="BN457" s="60">
        <f>Table2[[#This Row],[TOTAL Real Property Related Taxes Through FY20]]+Table2[[#This Row],[TOTAL Real Property Related Taxes FY20 and After]]</f>
        <v>1538.5282999999999</v>
      </c>
      <c r="BO457" s="60">
        <v>94.076099999999997</v>
      </c>
      <c r="BP457" s="60">
        <v>667.15350000000001</v>
      </c>
      <c r="BQ457" s="60">
        <v>1067.1811</v>
      </c>
      <c r="BR457" s="60">
        <f>Table2[[#This Row],[Company Direct Through FY20]]+Table2[[#This Row],[Company Direct FY20 and After]]</f>
        <v>1734.3346000000001</v>
      </c>
      <c r="BS457" s="60">
        <v>0</v>
      </c>
      <c r="BT457" s="60">
        <v>0</v>
      </c>
      <c r="BU457" s="60">
        <v>0</v>
      </c>
      <c r="BV457" s="60">
        <f>Table2[[#This Row],[Sales Tax Exemption Through FY20]]+Table2[[#This Row],[Sales Tax Exemption FY20 and After]]</f>
        <v>0</v>
      </c>
      <c r="BW457" s="60">
        <v>0</v>
      </c>
      <c r="BX457" s="60">
        <v>0</v>
      </c>
      <c r="BY457" s="60">
        <v>0</v>
      </c>
      <c r="BZ457" s="60">
        <f>Table2[[#This Row],[Energy Tax Savings Through FY20]]+Table2[[#This Row],[Energy Tax Savings FY20 and After]]</f>
        <v>0</v>
      </c>
      <c r="CA457" s="60">
        <v>6.085</v>
      </c>
      <c r="CB457" s="60">
        <v>30.333400000000001</v>
      </c>
      <c r="CC457" s="60">
        <v>50.513500000000001</v>
      </c>
      <c r="CD457" s="60">
        <f>Table2[[#This Row],[Tax Exempt Bond Savings Through FY20]]+Table2[[#This Row],[Tax Exempt Bond Savings FY20 and After]]</f>
        <v>80.846900000000005</v>
      </c>
      <c r="CE457" s="60">
        <v>90.852900000000005</v>
      </c>
      <c r="CF457" s="60">
        <v>705.2106</v>
      </c>
      <c r="CG457" s="60">
        <v>1030.6188999999999</v>
      </c>
      <c r="CH457" s="60">
        <f>Table2[[#This Row],[Indirect and Induced Through FY20]]+Table2[[#This Row],[Indirect and Induced FY20 and After]]</f>
        <v>1735.8294999999998</v>
      </c>
      <c r="CI457" s="60">
        <v>178.84399999999999</v>
      </c>
      <c r="CJ457" s="60">
        <v>1342.0307</v>
      </c>
      <c r="CK457" s="60">
        <v>2047.2864999999999</v>
      </c>
      <c r="CL457" s="60">
        <f>Table2[[#This Row],[TOTAL Income Consumption Use Taxes Through FY20]]+Table2[[#This Row],[TOTAL Income Consumption Use Taxes FY20 and After]]</f>
        <v>3389.3172</v>
      </c>
      <c r="CM457" s="60">
        <v>6.085</v>
      </c>
      <c r="CN457" s="60">
        <v>194.13339999999999</v>
      </c>
      <c r="CO457" s="60">
        <v>50.513500000000001</v>
      </c>
      <c r="CP457" s="60">
        <f>Table2[[#This Row],[Assistance Provided Through FY20]]+Table2[[#This Row],[Assistance Provided FY20 and After]]</f>
        <v>244.64689999999999</v>
      </c>
      <c r="CQ457" s="60">
        <v>0</v>
      </c>
      <c r="CR457" s="60">
        <v>0</v>
      </c>
      <c r="CS457" s="60">
        <v>0</v>
      </c>
      <c r="CT457" s="60">
        <f>Table2[[#This Row],[Recapture Cancellation Reduction Amount Through FY20]]+Table2[[#This Row],[Recapture Cancellation Reduction Amount FY20 and After]]</f>
        <v>0</v>
      </c>
      <c r="CU457" s="60">
        <v>0</v>
      </c>
      <c r="CV457" s="60">
        <v>0</v>
      </c>
      <c r="CW457" s="60">
        <v>0</v>
      </c>
      <c r="CX457" s="60">
        <f>Table2[[#This Row],[Penalty Paid Through FY20]]+Table2[[#This Row],[Penalty Paid FY20 and After]]</f>
        <v>0</v>
      </c>
      <c r="CY457" s="60">
        <v>6.085</v>
      </c>
      <c r="CZ457" s="60">
        <v>194.13339999999999</v>
      </c>
      <c r="DA457" s="60">
        <v>50.513500000000001</v>
      </c>
      <c r="DB457" s="60">
        <f>Table2[[#This Row],[TOTAL Assistance Net of Recapture Penalties Through FY20]]+Table2[[#This Row],[TOTAL Assistance Net of Recapture Penalties FY20 and After]]</f>
        <v>244.64689999999999</v>
      </c>
      <c r="DC457" s="60">
        <v>94.076099999999997</v>
      </c>
      <c r="DD457" s="60">
        <v>830.95349999999996</v>
      </c>
      <c r="DE457" s="60">
        <v>1067.1811</v>
      </c>
      <c r="DF457" s="60">
        <f>Table2[[#This Row],[Company Direct Tax Revenue Before Assistance Through FY20]]+Table2[[#This Row],[Company Direct Tax Revenue Before Assistance FY20 and After]]</f>
        <v>1898.1345999999999</v>
      </c>
      <c r="DG457" s="60">
        <v>174.65379999999999</v>
      </c>
      <c r="DH457" s="60">
        <v>1293.1166000000001</v>
      </c>
      <c r="DI457" s="60">
        <v>1981.2411999999999</v>
      </c>
      <c r="DJ457" s="60">
        <f>Table2[[#This Row],[Indirect and Induced Tax Revenues FY20 and After]]+Table2[[#This Row],[Indirect and Induced Tax Revenues Through FY20]]</f>
        <v>3274.3577999999998</v>
      </c>
      <c r="DK457" s="60">
        <v>268.72989999999999</v>
      </c>
      <c r="DL457" s="60">
        <v>2124.0700999999999</v>
      </c>
      <c r="DM457" s="60">
        <v>3048.4223000000002</v>
      </c>
      <c r="DN457" s="60">
        <f>Table2[[#This Row],[TOTAL Tax Revenues Before Assistance FY20 and After]]+Table2[[#This Row],[TOTAL Tax Revenues Before Assistance Through FY20]]</f>
        <v>5172.4924000000001</v>
      </c>
      <c r="DO457" s="60">
        <v>262.64490000000001</v>
      </c>
      <c r="DP457" s="60">
        <v>1929.9367</v>
      </c>
      <c r="DQ457" s="60">
        <v>2997.9088000000002</v>
      </c>
      <c r="DR457" s="60">
        <f>Table2[[#This Row],[TOTAL Tax Revenues Net of Assistance Recapture and Penalty Through FY20]]+Table2[[#This Row],[TOTAL Tax Revenues Net of Assistance Recapture and Penalty FY20 and After]]</f>
        <v>4927.8455000000004</v>
      </c>
      <c r="DS457" s="60">
        <v>0</v>
      </c>
      <c r="DT457" s="60">
        <v>0</v>
      </c>
      <c r="DU457" s="60">
        <v>0</v>
      </c>
      <c r="DV457" s="60">
        <v>0</v>
      </c>
      <c r="DW457" s="74">
        <v>0</v>
      </c>
      <c r="DX457" s="74">
        <v>0</v>
      </c>
      <c r="DY457" s="74">
        <v>0</v>
      </c>
      <c r="DZ457" s="74">
        <v>56</v>
      </c>
      <c r="EA457" s="74">
        <v>0</v>
      </c>
      <c r="EB457" s="74">
        <v>0</v>
      </c>
      <c r="EC457" s="74">
        <v>0</v>
      </c>
      <c r="ED457" s="74">
        <v>56</v>
      </c>
      <c r="EE457" s="74">
        <v>0</v>
      </c>
      <c r="EF457" s="74">
        <v>0</v>
      </c>
      <c r="EG457" s="74">
        <v>0</v>
      </c>
      <c r="EH457" s="74">
        <v>100</v>
      </c>
      <c r="EI457" s="8">
        <f>Table2[[#This Row],[Total Industrial Employees FY20]]+Table2[[#This Row],[Total Restaurant Employees FY20]]+Table2[[#This Row],[Total Retail Employees FY20]]+Table2[[#This Row],[Total Other Employees FY20]]</f>
        <v>56</v>
      </c>
      <c r="EJ457" s="8">
        <f>Table2[[#This Row],[Number of Industrial Employees Earning More than Living Wage FY20]]+Table2[[#This Row],[Number of Restaurant Employees Earning More than Living Wage FY20]]+Table2[[#This Row],[Number of Retail Employees Earning More than Living Wage FY20]]+Table2[[#This Row],[Number of Other Employees Earning More than Living Wage FY20]]</f>
        <v>56</v>
      </c>
      <c r="EK457" s="72">
        <f>Table2[[#This Row],[Total Employees Earning More than Living Wage FY20]]/Table2[[#This Row],[Total Jobs FY20]]</f>
        <v>1</v>
      </c>
    </row>
    <row r="458" spans="1:141" x14ac:dyDescent="0.25">
      <c r="A458" s="9">
        <v>94130</v>
      </c>
      <c r="B458" s="11" t="s">
        <v>535</v>
      </c>
      <c r="C458" s="11" t="s">
        <v>983</v>
      </c>
      <c r="D458" s="11" t="s">
        <v>1044</v>
      </c>
      <c r="E458" s="15">
        <v>48</v>
      </c>
      <c r="F458" s="7">
        <v>7371</v>
      </c>
      <c r="G458" s="7">
        <v>72</v>
      </c>
      <c r="H458" s="7">
        <v>43750</v>
      </c>
      <c r="I458" s="7">
        <v>25000</v>
      </c>
      <c r="J458" s="7">
        <v>611110</v>
      </c>
      <c r="K458" s="11" t="s">
        <v>1097</v>
      </c>
      <c r="L458" s="11" t="s">
        <v>1567</v>
      </c>
      <c r="M458" s="11" t="s">
        <v>1393</v>
      </c>
      <c r="N458" s="18">
        <v>11040000</v>
      </c>
      <c r="O458" s="11" t="s">
        <v>1671</v>
      </c>
      <c r="P458" s="8">
        <v>93</v>
      </c>
      <c r="Q458" s="8">
        <v>0</v>
      </c>
      <c r="R458" s="8">
        <v>89</v>
      </c>
      <c r="S458" s="8">
        <v>0</v>
      </c>
      <c r="T458" s="8">
        <v>0</v>
      </c>
      <c r="U458" s="8">
        <v>182</v>
      </c>
      <c r="V458" s="8">
        <v>135</v>
      </c>
      <c r="W458" s="8">
        <v>0</v>
      </c>
      <c r="X458" s="8">
        <v>0</v>
      </c>
      <c r="Y458" s="8">
        <v>46</v>
      </c>
      <c r="Z458" s="8">
        <v>9</v>
      </c>
      <c r="AA458" s="19">
        <v>0</v>
      </c>
      <c r="AB458" s="8">
        <v>0</v>
      </c>
      <c r="AC458" s="8">
        <v>0</v>
      </c>
      <c r="AD458" s="8">
        <v>0</v>
      </c>
      <c r="AE458" s="8">
        <v>0</v>
      </c>
      <c r="AF458" s="8">
        <v>86.813186813186817</v>
      </c>
      <c r="AG458" s="8" t="s">
        <v>1686</v>
      </c>
      <c r="AH458" s="8" t="s">
        <v>1687</v>
      </c>
      <c r="AI458" s="60">
        <v>0</v>
      </c>
      <c r="AJ458" s="60">
        <v>0</v>
      </c>
      <c r="AK458" s="60">
        <v>0</v>
      </c>
      <c r="AL458" s="60">
        <f>Table2[[#This Row],[Company Direct Land Through FY20]]+Table2[[#This Row],[Company Direct Land FY20 and After]]</f>
        <v>0</v>
      </c>
      <c r="AM458" s="60">
        <v>0</v>
      </c>
      <c r="AN458" s="60">
        <v>0</v>
      </c>
      <c r="AO458" s="60">
        <v>0</v>
      </c>
      <c r="AP458" s="60">
        <f>Table2[[#This Row],[Company Direct Building Through FY20]]+Table2[[#This Row],[Company Direct Building FY20 and After]]</f>
        <v>0</v>
      </c>
      <c r="AQ458" s="60">
        <v>0</v>
      </c>
      <c r="AR458" s="60">
        <v>233.8272</v>
      </c>
      <c r="AS458" s="60">
        <v>0</v>
      </c>
      <c r="AT458" s="60">
        <f>Table2[[#This Row],[Mortgage Recording Tax Through FY20]]+Table2[[#This Row],[Mortgage Recording Tax FY20 and After]]</f>
        <v>233.8272</v>
      </c>
      <c r="AU458" s="60">
        <v>0</v>
      </c>
      <c r="AV458" s="60">
        <v>0</v>
      </c>
      <c r="AW458" s="60">
        <v>0</v>
      </c>
      <c r="AX458" s="60">
        <f>Table2[[#This Row],[Pilot Savings Through FY20]]+Table2[[#This Row],[Pilot Savings FY20 and After]]</f>
        <v>0</v>
      </c>
      <c r="AY458" s="60">
        <v>0</v>
      </c>
      <c r="AZ458" s="60">
        <v>233.8272</v>
      </c>
      <c r="BA458" s="60">
        <v>0</v>
      </c>
      <c r="BB458" s="60">
        <f>Table2[[#This Row],[Mortgage Recording Tax Exemption Through FY20]]+Table2[[#This Row],[Indirect and Induced Land FY20]]</f>
        <v>287.93369999999999</v>
      </c>
      <c r="BC458" s="60">
        <v>54.106499999999997</v>
      </c>
      <c r="BD458" s="60">
        <v>167.87090000000001</v>
      </c>
      <c r="BE458" s="60">
        <v>744.23590000000002</v>
      </c>
      <c r="BF458" s="60">
        <f>Table2[[#This Row],[Indirect and Induced Land Through FY20]]+Table2[[#This Row],[Indirect and Induced Land FY20 and After]]</f>
        <v>912.10680000000002</v>
      </c>
      <c r="BG458" s="60">
        <v>191.8321</v>
      </c>
      <c r="BH458" s="60">
        <v>595.17909999999995</v>
      </c>
      <c r="BI458" s="60">
        <v>2638.6507999999999</v>
      </c>
      <c r="BJ458" s="60">
        <f>Table2[[#This Row],[Indirect and Induced Building Through FY20]]+Table2[[#This Row],[Indirect and Induced Building FY20 and After]]</f>
        <v>3233.8298999999997</v>
      </c>
      <c r="BK458" s="60">
        <v>245.93860000000001</v>
      </c>
      <c r="BL458" s="60">
        <v>763.05</v>
      </c>
      <c r="BM458" s="60">
        <v>3382.8867</v>
      </c>
      <c r="BN458" s="60">
        <f>Table2[[#This Row],[TOTAL Real Property Related Taxes Through FY20]]+Table2[[#This Row],[TOTAL Real Property Related Taxes FY20 and After]]</f>
        <v>4145.9367000000002</v>
      </c>
      <c r="BO458" s="60">
        <v>276.09289999999999</v>
      </c>
      <c r="BP458" s="60">
        <v>896.40679999999998</v>
      </c>
      <c r="BQ458" s="60">
        <v>3797.6599000000001</v>
      </c>
      <c r="BR458" s="60">
        <f>Table2[[#This Row],[Company Direct Through FY20]]+Table2[[#This Row],[Company Direct FY20 and After]]</f>
        <v>4694.0667000000003</v>
      </c>
      <c r="BS458" s="60">
        <v>0</v>
      </c>
      <c r="BT458" s="60">
        <v>0</v>
      </c>
      <c r="BU458" s="60">
        <v>0</v>
      </c>
      <c r="BV458" s="60">
        <f>Table2[[#This Row],[Sales Tax Exemption Through FY20]]+Table2[[#This Row],[Sales Tax Exemption FY20 and After]]</f>
        <v>0</v>
      </c>
      <c r="BW458" s="60">
        <v>0</v>
      </c>
      <c r="BX458" s="60">
        <v>0</v>
      </c>
      <c r="BY458" s="60">
        <v>0</v>
      </c>
      <c r="BZ458" s="60">
        <f>Table2[[#This Row],[Energy Tax Savings Through FY20]]+Table2[[#This Row],[Energy Tax Savings FY20 and After]]</f>
        <v>0</v>
      </c>
      <c r="CA458" s="60">
        <v>6.1252000000000004</v>
      </c>
      <c r="CB458" s="60">
        <v>19.987400000000001</v>
      </c>
      <c r="CC458" s="60">
        <v>60.177</v>
      </c>
      <c r="CD458" s="60">
        <f>Table2[[#This Row],[Tax Exempt Bond Savings Through FY20]]+Table2[[#This Row],[Tax Exempt Bond Savings FY20 and After]]</f>
        <v>80.164400000000001</v>
      </c>
      <c r="CE458" s="60">
        <v>266.6345</v>
      </c>
      <c r="CF458" s="60">
        <v>885.39200000000005</v>
      </c>
      <c r="CG458" s="60">
        <v>3667.5578999999998</v>
      </c>
      <c r="CH458" s="60">
        <f>Table2[[#This Row],[Indirect and Induced Through FY20]]+Table2[[#This Row],[Indirect and Induced FY20 and After]]</f>
        <v>4552.9498999999996</v>
      </c>
      <c r="CI458" s="60">
        <v>536.60220000000004</v>
      </c>
      <c r="CJ458" s="60">
        <v>1761.8114</v>
      </c>
      <c r="CK458" s="60">
        <v>7405.0407999999998</v>
      </c>
      <c r="CL458" s="60">
        <f>Table2[[#This Row],[TOTAL Income Consumption Use Taxes Through FY20]]+Table2[[#This Row],[TOTAL Income Consumption Use Taxes FY20 and After]]</f>
        <v>9166.8521999999994</v>
      </c>
      <c r="CM458" s="60">
        <v>6.1252000000000004</v>
      </c>
      <c r="CN458" s="60">
        <v>253.81460000000001</v>
      </c>
      <c r="CO458" s="60">
        <v>60.177</v>
      </c>
      <c r="CP458" s="60">
        <f>Table2[[#This Row],[Assistance Provided Through FY20]]+Table2[[#This Row],[Assistance Provided FY20 and After]]</f>
        <v>313.99160000000001</v>
      </c>
      <c r="CQ458" s="60">
        <v>0</v>
      </c>
      <c r="CR458" s="60">
        <v>0</v>
      </c>
      <c r="CS458" s="60">
        <v>0</v>
      </c>
      <c r="CT458" s="60">
        <f>Table2[[#This Row],[Recapture Cancellation Reduction Amount Through FY20]]+Table2[[#This Row],[Recapture Cancellation Reduction Amount FY20 and After]]</f>
        <v>0</v>
      </c>
      <c r="CU458" s="60">
        <v>0</v>
      </c>
      <c r="CV458" s="60">
        <v>0</v>
      </c>
      <c r="CW458" s="60">
        <v>0</v>
      </c>
      <c r="CX458" s="60">
        <f>Table2[[#This Row],[Penalty Paid Through FY20]]+Table2[[#This Row],[Penalty Paid FY20 and After]]</f>
        <v>0</v>
      </c>
      <c r="CY458" s="60">
        <v>6.1252000000000004</v>
      </c>
      <c r="CZ458" s="60">
        <v>253.81460000000001</v>
      </c>
      <c r="DA458" s="60">
        <v>60.177</v>
      </c>
      <c r="DB458" s="60">
        <f>Table2[[#This Row],[TOTAL Assistance Net of Recapture Penalties Through FY20]]+Table2[[#This Row],[TOTAL Assistance Net of Recapture Penalties FY20 and After]]</f>
        <v>313.99160000000001</v>
      </c>
      <c r="DC458" s="60">
        <v>276.09289999999999</v>
      </c>
      <c r="DD458" s="60">
        <v>1130.2339999999999</v>
      </c>
      <c r="DE458" s="60">
        <v>3797.6599000000001</v>
      </c>
      <c r="DF458" s="60">
        <f>Table2[[#This Row],[Company Direct Tax Revenue Before Assistance Through FY20]]+Table2[[#This Row],[Company Direct Tax Revenue Before Assistance FY20 and After]]</f>
        <v>4927.8939</v>
      </c>
      <c r="DG458" s="60">
        <v>512.57309999999995</v>
      </c>
      <c r="DH458" s="60">
        <v>1648.442</v>
      </c>
      <c r="DI458" s="60">
        <v>7050.4445999999998</v>
      </c>
      <c r="DJ458" s="60">
        <f>Table2[[#This Row],[Indirect and Induced Tax Revenues FY20 and After]]+Table2[[#This Row],[Indirect and Induced Tax Revenues Through FY20]]</f>
        <v>8698.8865999999998</v>
      </c>
      <c r="DK458" s="60">
        <v>788.66600000000005</v>
      </c>
      <c r="DL458" s="60">
        <v>2778.6759999999999</v>
      </c>
      <c r="DM458" s="60">
        <v>10848.104499999999</v>
      </c>
      <c r="DN458" s="60">
        <f>Table2[[#This Row],[TOTAL Tax Revenues Before Assistance FY20 and After]]+Table2[[#This Row],[TOTAL Tax Revenues Before Assistance Through FY20]]</f>
        <v>13626.780499999999</v>
      </c>
      <c r="DO458" s="60">
        <v>782.54079999999999</v>
      </c>
      <c r="DP458" s="60">
        <v>2524.8613999999998</v>
      </c>
      <c r="DQ458" s="60">
        <v>10787.9275</v>
      </c>
      <c r="DR458" s="60">
        <f>Table2[[#This Row],[TOTAL Tax Revenues Net of Assistance Recapture and Penalty Through FY20]]+Table2[[#This Row],[TOTAL Tax Revenues Net of Assistance Recapture and Penalty FY20 and After]]</f>
        <v>13312.7889</v>
      </c>
      <c r="DS458" s="60">
        <v>0</v>
      </c>
      <c r="DT458" s="60">
        <v>0</v>
      </c>
      <c r="DU458" s="60">
        <v>0</v>
      </c>
      <c r="DV458" s="60">
        <v>0</v>
      </c>
      <c r="DW458" s="74">
        <v>0</v>
      </c>
      <c r="DX458" s="74">
        <v>0</v>
      </c>
      <c r="DY458" s="74">
        <v>0</v>
      </c>
      <c r="DZ458" s="74">
        <v>182</v>
      </c>
      <c r="EA458" s="74">
        <v>0</v>
      </c>
      <c r="EB458" s="74">
        <v>0</v>
      </c>
      <c r="EC458" s="74">
        <v>0</v>
      </c>
      <c r="ED458" s="74">
        <v>182</v>
      </c>
      <c r="EE458" s="74">
        <v>0</v>
      </c>
      <c r="EF458" s="74">
        <v>0</v>
      </c>
      <c r="EG458" s="74">
        <v>0</v>
      </c>
      <c r="EH458" s="74">
        <v>100</v>
      </c>
      <c r="EI458" s="8">
        <f>Table2[[#This Row],[Total Industrial Employees FY20]]+Table2[[#This Row],[Total Restaurant Employees FY20]]+Table2[[#This Row],[Total Retail Employees FY20]]+Table2[[#This Row],[Total Other Employees FY20]]</f>
        <v>182</v>
      </c>
      <c r="EJ458" s="8">
        <f>Table2[[#This Row],[Number of Industrial Employees Earning More than Living Wage FY20]]+Table2[[#This Row],[Number of Restaurant Employees Earning More than Living Wage FY20]]+Table2[[#This Row],[Number of Retail Employees Earning More than Living Wage FY20]]+Table2[[#This Row],[Number of Other Employees Earning More than Living Wage FY20]]</f>
        <v>182</v>
      </c>
      <c r="EK458" s="72">
        <f>Table2[[#This Row],[Total Employees Earning More than Living Wage FY20]]/Table2[[#This Row],[Total Jobs FY20]]</f>
        <v>1</v>
      </c>
    </row>
    <row r="459" spans="1:141" x14ac:dyDescent="0.25">
      <c r="A459" s="9">
        <v>94086</v>
      </c>
      <c r="B459" s="11" t="s">
        <v>491</v>
      </c>
      <c r="C459" s="11" t="s">
        <v>827</v>
      </c>
      <c r="D459" s="11" t="s">
        <v>1046</v>
      </c>
      <c r="E459" s="15">
        <v>6</v>
      </c>
      <c r="F459" s="7">
        <v>1116</v>
      </c>
      <c r="G459" s="7">
        <v>24</v>
      </c>
      <c r="H459" s="7">
        <v>378630</v>
      </c>
      <c r="I459" s="7">
        <v>688006</v>
      </c>
      <c r="J459" s="7">
        <v>813410</v>
      </c>
      <c r="K459" s="11" t="s">
        <v>1097</v>
      </c>
      <c r="L459" s="11" t="s">
        <v>1508</v>
      </c>
      <c r="M459" s="11" t="s">
        <v>1509</v>
      </c>
      <c r="N459" s="18">
        <v>42320000</v>
      </c>
      <c r="O459" s="11" t="s">
        <v>1663</v>
      </c>
      <c r="P459" s="8">
        <v>1220</v>
      </c>
      <c r="Q459" s="8">
        <v>2</v>
      </c>
      <c r="R459" s="8">
        <v>395</v>
      </c>
      <c r="S459" s="8">
        <v>3</v>
      </c>
      <c r="T459" s="8">
        <v>1</v>
      </c>
      <c r="U459" s="8">
        <v>1621</v>
      </c>
      <c r="V459" s="8">
        <v>1010</v>
      </c>
      <c r="W459" s="8">
        <v>0</v>
      </c>
      <c r="X459" s="8">
        <v>0</v>
      </c>
      <c r="Y459" s="8">
        <v>1374</v>
      </c>
      <c r="Z459" s="8">
        <v>0</v>
      </c>
      <c r="AA459" s="19">
        <v>11</v>
      </c>
      <c r="AB459" s="8">
        <v>64</v>
      </c>
      <c r="AC459" s="8">
        <v>9</v>
      </c>
      <c r="AD459" s="8">
        <v>5</v>
      </c>
      <c r="AE459" s="8">
        <v>11</v>
      </c>
      <c r="AF459" s="8">
        <v>89.821098087600248</v>
      </c>
      <c r="AG459" s="8" t="s">
        <v>1686</v>
      </c>
      <c r="AH459" s="8" t="s">
        <v>1686</v>
      </c>
      <c r="AI459" s="60">
        <v>0</v>
      </c>
      <c r="AJ459" s="60">
        <v>0</v>
      </c>
      <c r="AK459" s="60">
        <v>0</v>
      </c>
      <c r="AL459" s="60">
        <f>Table2[[#This Row],[Company Direct Land Through FY20]]+Table2[[#This Row],[Company Direct Land FY20 and After]]</f>
        <v>0</v>
      </c>
      <c r="AM459" s="60">
        <v>0</v>
      </c>
      <c r="AN459" s="60">
        <v>0</v>
      </c>
      <c r="AO459" s="60">
        <v>0</v>
      </c>
      <c r="AP459" s="60">
        <f>Table2[[#This Row],[Company Direct Building Through FY20]]+Table2[[#This Row],[Company Direct Building FY20 and After]]</f>
        <v>0</v>
      </c>
      <c r="AQ459" s="60">
        <v>0</v>
      </c>
      <c r="AR459" s="60">
        <v>0</v>
      </c>
      <c r="AS459" s="60">
        <v>0</v>
      </c>
      <c r="AT459" s="60">
        <f>Table2[[#This Row],[Mortgage Recording Tax Through FY20]]+Table2[[#This Row],[Mortgage Recording Tax FY20 and After]]</f>
        <v>0</v>
      </c>
      <c r="AU459" s="60">
        <v>0</v>
      </c>
      <c r="AV459" s="60">
        <v>0</v>
      </c>
      <c r="AW459" s="60">
        <v>0</v>
      </c>
      <c r="AX459" s="60">
        <f>Table2[[#This Row],[Pilot Savings Through FY20]]+Table2[[#This Row],[Pilot Savings FY20 and After]]</f>
        <v>0</v>
      </c>
      <c r="AY459" s="60">
        <v>0</v>
      </c>
      <c r="AZ459" s="60">
        <v>0</v>
      </c>
      <c r="BA459" s="60">
        <v>0</v>
      </c>
      <c r="BB459" s="60">
        <f>Table2[[#This Row],[Mortgage Recording Tax Exemption Through FY20]]+Table2[[#This Row],[Indirect and Induced Land FY20]]</f>
        <v>512.65290000000005</v>
      </c>
      <c r="BC459" s="60">
        <v>512.65290000000005</v>
      </c>
      <c r="BD459" s="60">
        <v>3142.5158999999999</v>
      </c>
      <c r="BE459" s="60">
        <v>6410.8244999999997</v>
      </c>
      <c r="BF459" s="60">
        <f>Table2[[#This Row],[Indirect and Induced Land Through FY20]]+Table2[[#This Row],[Indirect and Induced Land FY20 and After]]</f>
        <v>9553.3403999999991</v>
      </c>
      <c r="BG459" s="60">
        <v>1817.5875000000001</v>
      </c>
      <c r="BH459" s="60">
        <v>11141.647499999999</v>
      </c>
      <c r="BI459" s="60">
        <v>22729.283800000001</v>
      </c>
      <c r="BJ459" s="60">
        <f>Table2[[#This Row],[Indirect and Induced Building Through FY20]]+Table2[[#This Row],[Indirect and Induced Building FY20 and After]]</f>
        <v>33870.931299999997</v>
      </c>
      <c r="BK459" s="60">
        <v>2330.2404000000001</v>
      </c>
      <c r="BL459" s="60">
        <v>14284.163399999999</v>
      </c>
      <c r="BM459" s="60">
        <v>29140.1083</v>
      </c>
      <c r="BN459" s="60">
        <f>Table2[[#This Row],[TOTAL Real Property Related Taxes Through FY20]]+Table2[[#This Row],[TOTAL Real Property Related Taxes FY20 and After]]</f>
        <v>43424.271699999998</v>
      </c>
      <c r="BO459" s="60">
        <v>2006.5256999999999</v>
      </c>
      <c r="BP459" s="60">
        <v>12795.7783</v>
      </c>
      <c r="BQ459" s="60">
        <v>25091.992099999999</v>
      </c>
      <c r="BR459" s="60">
        <f>Table2[[#This Row],[Company Direct Through FY20]]+Table2[[#This Row],[Company Direct FY20 and After]]</f>
        <v>37887.770400000001</v>
      </c>
      <c r="BS459" s="60">
        <v>0</v>
      </c>
      <c r="BT459" s="60">
        <v>0</v>
      </c>
      <c r="BU459" s="60">
        <v>0</v>
      </c>
      <c r="BV459" s="60">
        <f>Table2[[#This Row],[Sales Tax Exemption Through FY20]]+Table2[[#This Row],[Sales Tax Exemption FY20 and After]]</f>
        <v>0</v>
      </c>
      <c r="BW459" s="60">
        <v>0</v>
      </c>
      <c r="BX459" s="60">
        <v>0</v>
      </c>
      <c r="BY459" s="60">
        <v>0</v>
      </c>
      <c r="BZ459" s="60">
        <f>Table2[[#This Row],[Energy Tax Savings Through FY20]]+Table2[[#This Row],[Energy Tax Savings FY20 and After]]</f>
        <v>0</v>
      </c>
      <c r="CA459" s="60">
        <v>35.631700000000002</v>
      </c>
      <c r="CB459" s="60">
        <v>140.57990000000001</v>
      </c>
      <c r="CC459" s="60">
        <v>322.1062</v>
      </c>
      <c r="CD459" s="60">
        <f>Table2[[#This Row],[Tax Exempt Bond Savings Through FY20]]+Table2[[#This Row],[Tax Exempt Bond Savings FY20 and After]]</f>
        <v>462.68610000000001</v>
      </c>
      <c r="CE459" s="60">
        <v>2077.6511</v>
      </c>
      <c r="CF459" s="60">
        <v>14020.824000000001</v>
      </c>
      <c r="CG459" s="60">
        <v>25981.428400000001</v>
      </c>
      <c r="CH459" s="60">
        <f>Table2[[#This Row],[Indirect and Induced Through FY20]]+Table2[[#This Row],[Indirect and Induced FY20 and After]]</f>
        <v>40002.252399999998</v>
      </c>
      <c r="CI459" s="60">
        <v>4048.5450999999998</v>
      </c>
      <c r="CJ459" s="60">
        <v>26676.022400000002</v>
      </c>
      <c r="CK459" s="60">
        <v>50751.314299999998</v>
      </c>
      <c r="CL459" s="60">
        <f>Table2[[#This Row],[TOTAL Income Consumption Use Taxes Through FY20]]+Table2[[#This Row],[TOTAL Income Consumption Use Taxes FY20 and After]]</f>
        <v>77427.3367</v>
      </c>
      <c r="CM459" s="60">
        <v>35.631700000000002</v>
      </c>
      <c r="CN459" s="60">
        <v>140.57990000000001</v>
      </c>
      <c r="CO459" s="60">
        <v>322.1062</v>
      </c>
      <c r="CP459" s="60">
        <f>Table2[[#This Row],[Assistance Provided Through FY20]]+Table2[[#This Row],[Assistance Provided FY20 and After]]</f>
        <v>462.68610000000001</v>
      </c>
      <c r="CQ459" s="60">
        <v>0</v>
      </c>
      <c r="CR459" s="60">
        <v>0</v>
      </c>
      <c r="CS459" s="60">
        <v>0</v>
      </c>
      <c r="CT459" s="60">
        <f>Table2[[#This Row],[Recapture Cancellation Reduction Amount Through FY20]]+Table2[[#This Row],[Recapture Cancellation Reduction Amount FY20 and After]]</f>
        <v>0</v>
      </c>
      <c r="CU459" s="60">
        <v>0</v>
      </c>
      <c r="CV459" s="60">
        <v>0</v>
      </c>
      <c r="CW459" s="60">
        <v>0</v>
      </c>
      <c r="CX459" s="60">
        <f>Table2[[#This Row],[Penalty Paid Through FY20]]+Table2[[#This Row],[Penalty Paid FY20 and After]]</f>
        <v>0</v>
      </c>
      <c r="CY459" s="60">
        <v>35.631700000000002</v>
      </c>
      <c r="CZ459" s="60">
        <v>140.57990000000001</v>
      </c>
      <c r="DA459" s="60">
        <v>322.1062</v>
      </c>
      <c r="DB459" s="60">
        <f>Table2[[#This Row],[TOTAL Assistance Net of Recapture Penalties Through FY20]]+Table2[[#This Row],[TOTAL Assistance Net of Recapture Penalties FY20 and After]]</f>
        <v>462.68610000000001</v>
      </c>
      <c r="DC459" s="60">
        <v>2006.5256999999999</v>
      </c>
      <c r="DD459" s="60">
        <v>12795.7783</v>
      </c>
      <c r="DE459" s="60">
        <v>25091.992099999999</v>
      </c>
      <c r="DF459" s="60">
        <f>Table2[[#This Row],[Company Direct Tax Revenue Before Assistance Through FY20]]+Table2[[#This Row],[Company Direct Tax Revenue Before Assistance FY20 and After]]</f>
        <v>37887.770400000001</v>
      </c>
      <c r="DG459" s="60">
        <v>4407.8914999999997</v>
      </c>
      <c r="DH459" s="60">
        <v>28304.987400000002</v>
      </c>
      <c r="DI459" s="60">
        <v>55121.536699999997</v>
      </c>
      <c r="DJ459" s="60">
        <f>Table2[[#This Row],[Indirect and Induced Tax Revenues FY20 and After]]+Table2[[#This Row],[Indirect and Induced Tax Revenues Through FY20]]</f>
        <v>83426.524099999995</v>
      </c>
      <c r="DK459" s="60">
        <v>6414.4171999999999</v>
      </c>
      <c r="DL459" s="60">
        <v>41100.765700000004</v>
      </c>
      <c r="DM459" s="60">
        <v>80213.5288</v>
      </c>
      <c r="DN459" s="60">
        <f>Table2[[#This Row],[TOTAL Tax Revenues Before Assistance FY20 and After]]+Table2[[#This Row],[TOTAL Tax Revenues Before Assistance Through FY20]]</f>
        <v>121314.2945</v>
      </c>
      <c r="DO459" s="60">
        <v>6378.7855</v>
      </c>
      <c r="DP459" s="60">
        <v>40960.185799999999</v>
      </c>
      <c r="DQ459" s="60">
        <v>79891.422600000005</v>
      </c>
      <c r="DR459" s="60">
        <f>Table2[[#This Row],[TOTAL Tax Revenues Net of Assistance Recapture and Penalty Through FY20]]+Table2[[#This Row],[TOTAL Tax Revenues Net of Assistance Recapture and Penalty FY20 and After]]</f>
        <v>120851.6084</v>
      </c>
      <c r="DS459" s="60">
        <v>0</v>
      </c>
      <c r="DT459" s="60">
        <v>0</v>
      </c>
      <c r="DU459" s="60">
        <v>0</v>
      </c>
      <c r="DV459" s="60">
        <v>0</v>
      </c>
      <c r="DW459" s="74">
        <v>0</v>
      </c>
      <c r="DX459" s="74">
        <v>0</v>
      </c>
      <c r="DY459" s="74">
        <v>0</v>
      </c>
      <c r="DZ459" s="74">
        <v>1621</v>
      </c>
      <c r="EA459" s="74">
        <v>0</v>
      </c>
      <c r="EB459" s="74">
        <v>0</v>
      </c>
      <c r="EC459" s="74">
        <v>0</v>
      </c>
      <c r="ED459" s="74">
        <v>1621</v>
      </c>
      <c r="EE459" s="74">
        <v>0</v>
      </c>
      <c r="EF459" s="74">
        <v>0</v>
      </c>
      <c r="EG459" s="74">
        <v>0</v>
      </c>
      <c r="EH459" s="74">
        <v>100</v>
      </c>
      <c r="EI459" s="8">
        <f>Table2[[#This Row],[Total Industrial Employees FY20]]+Table2[[#This Row],[Total Restaurant Employees FY20]]+Table2[[#This Row],[Total Retail Employees FY20]]+Table2[[#This Row],[Total Other Employees FY20]]</f>
        <v>1621</v>
      </c>
      <c r="EJ459" s="8">
        <f>Table2[[#This Row],[Number of Industrial Employees Earning More than Living Wage FY20]]+Table2[[#This Row],[Number of Restaurant Employees Earning More than Living Wage FY20]]+Table2[[#This Row],[Number of Retail Employees Earning More than Living Wage FY20]]+Table2[[#This Row],[Number of Other Employees Earning More than Living Wage FY20]]</f>
        <v>1621</v>
      </c>
      <c r="EK459" s="72">
        <f>Table2[[#This Row],[Total Employees Earning More than Living Wage FY20]]/Table2[[#This Row],[Total Jobs FY20]]</f>
        <v>1</v>
      </c>
    </row>
    <row r="460" spans="1:141" x14ac:dyDescent="0.25">
      <c r="A460" s="9">
        <v>93941</v>
      </c>
      <c r="B460" s="11" t="s">
        <v>374</v>
      </c>
      <c r="C460" s="11" t="s">
        <v>827</v>
      </c>
      <c r="D460" s="11" t="s">
        <v>1046</v>
      </c>
      <c r="E460" s="15">
        <v>6</v>
      </c>
      <c r="F460" s="7">
        <v>1116</v>
      </c>
      <c r="G460" s="7">
        <v>24</v>
      </c>
      <c r="H460" s="7">
        <v>295273</v>
      </c>
      <c r="I460" s="7">
        <v>701927</v>
      </c>
      <c r="J460" s="7">
        <v>813410</v>
      </c>
      <c r="K460" s="11" t="s">
        <v>1097</v>
      </c>
      <c r="L460" s="11" t="s">
        <v>1344</v>
      </c>
      <c r="M460" s="11" t="s">
        <v>1345</v>
      </c>
      <c r="N460" s="18">
        <v>49995000</v>
      </c>
      <c r="O460" s="11" t="s">
        <v>1663</v>
      </c>
      <c r="P460" s="8">
        <v>0</v>
      </c>
      <c r="Q460" s="8">
        <v>0</v>
      </c>
      <c r="R460" s="8">
        <v>0</v>
      </c>
      <c r="S460" s="8">
        <v>0</v>
      </c>
      <c r="T460" s="8">
        <v>0</v>
      </c>
      <c r="U460" s="8">
        <v>0</v>
      </c>
      <c r="V460" s="8">
        <v>1395</v>
      </c>
      <c r="W460" s="8">
        <v>0</v>
      </c>
      <c r="X460" s="8">
        <v>0</v>
      </c>
      <c r="Y460" s="8">
        <v>1286</v>
      </c>
      <c r="Z460" s="8">
        <v>9</v>
      </c>
      <c r="AA460" s="19">
        <v>0</v>
      </c>
      <c r="AB460" s="8">
        <v>0</v>
      </c>
      <c r="AC460" s="8">
        <v>0</v>
      </c>
      <c r="AD460" s="8">
        <v>0</v>
      </c>
      <c r="AE460" s="8">
        <v>0</v>
      </c>
      <c r="AF460" s="8">
        <v>0</v>
      </c>
      <c r="AI460" s="60">
        <v>0</v>
      </c>
      <c r="AJ460" s="60">
        <v>0</v>
      </c>
      <c r="AK460" s="60">
        <v>0</v>
      </c>
      <c r="AL460" s="60">
        <f>Table2[[#This Row],[Company Direct Land Through FY20]]+Table2[[#This Row],[Company Direct Land FY20 and After]]</f>
        <v>0</v>
      </c>
      <c r="AM460" s="60">
        <v>0</v>
      </c>
      <c r="AN460" s="60">
        <v>0</v>
      </c>
      <c r="AO460" s="60">
        <v>0</v>
      </c>
      <c r="AP460" s="60">
        <f>Table2[[#This Row],[Company Direct Building Through FY20]]+Table2[[#This Row],[Company Direct Building FY20 and After]]</f>
        <v>0</v>
      </c>
      <c r="AQ460" s="60">
        <v>0</v>
      </c>
      <c r="AR460" s="60">
        <v>0</v>
      </c>
      <c r="AS460" s="60">
        <v>0</v>
      </c>
      <c r="AT460" s="60">
        <f>Table2[[#This Row],[Mortgage Recording Tax Through FY20]]+Table2[[#This Row],[Mortgage Recording Tax FY20 and After]]</f>
        <v>0</v>
      </c>
      <c r="AU460" s="60">
        <v>0</v>
      </c>
      <c r="AV460" s="60">
        <v>0</v>
      </c>
      <c r="AW460" s="60">
        <v>0</v>
      </c>
      <c r="AX460" s="60">
        <f>Table2[[#This Row],[Pilot Savings Through FY20]]+Table2[[#This Row],[Pilot Savings FY20 and After]]</f>
        <v>0</v>
      </c>
      <c r="AY460" s="60">
        <v>0</v>
      </c>
      <c r="AZ460" s="60">
        <v>0</v>
      </c>
      <c r="BA460" s="60">
        <v>0</v>
      </c>
      <c r="BB460" s="60">
        <f>Table2[[#This Row],[Mortgage Recording Tax Exemption Through FY20]]+Table2[[#This Row],[Indirect and Induced Land FY20]]</f>
        <v>708.07039999999995</v>
      </c>
      <c r="BC460" s="60">
        <v>708.07039999999995</v>
      </c>
      <c r="BD460" s="60">
        <v>3482.5385999999999</v>
      </c>
      <c r="BE460" s="60">
        <v>0</v>
      </c>
      <c r="BF460" s="60">
        <f>Table2[[#This Row],[Indirect and Induced Land Through FY20]]+Table2[[#This Row],[Indirect and Induced Land FY20 and After]]</f>
        <v>3482.5385999999999</v>
      </c>
      <c r="BG460" s="60">
        <v>2510.4313999999999</v>
      </c>
      <c r="BH460" s="60">
        <v>12347.1821</v>
      </c>
      <c r="BI460" s="60">
        <v>0</v>
      </c>
      <c r="BJ460" s="60">
        <f>Table2[[#This Row],[Indirect and Induced Building Through FY20]]+Table2[[#This Row],[Indirect and Induced Building FY20 and After]]</f>
        <v>12347.1821</v>
      </c>
      <c r="BK460" s="60">
        <v>3218.5018</v>
      </c>
      <c r="BL460" s="60">
        <v>15829.7207</v>
      </c>
      <c r="BM460" s="60">
        <v>0</v>
      </c>
      <c r="BN460" s="60">
        <f>Table2[[#This Row],[TOTAL Real Property Related Taxes Through FY20]]+Table2[[#This Row],[TOTAL Real Property Related Taxes FY20 and After]]</f>
        <v>15829.7207</v>
      </c>
      <c r="BO460" s="60">
        <v>2771.3895000000002</v>
      </c>
      <c r="BP460" s="60">
        <v>14104.5121</v>
      </c>
      <c r="BQ460" s="60">
        <v>0</v>
      </c>
      <c r="BR460" s="60">
        <f>Table2[[#This Row],[Company Direct Through FY20]]+Table2[[#This Row],[Company Direct FY20 and After]]</f>
        <v>14104.5121</v>
      </c>
      <c r="BS460" s="60">
        <v>0</v>
      </c>
      <c r="BT460" s="60">
        <v>0</v>
      </c>
      <c r="BU460" s="60">
        <v>0</v>
      </c>
      <c r="BV460" s="60">
        <f>Table2[[#This Row],[Sales Tax Exemption Through FY20]]+Table2[[#This Row],[Sales Tax Exemption FY20 and After]]</f>
        <v>0</v>
      </c>
      <c r="BW460" s="60">
        <v>0</v>
      </c>
      <c r="BX460" s="60">
        <v>0</v>
      </c>
      <c r="BY460" s="60">
        <v>0</v>
      </c>
      <c r="BZ460" s="60">
        <f>Table2[[#This Row],[Energy Tax Savings Through FY20]]+Table2[[#This Row],[Energy Tax Savings FY20 and After]]</f>
        <v>0</v>
      </c>
      <c r="CA460" s="60">
        <v>29.3949</v>
      </c>
      <c r="CB460" s="60">
        <v>252.65700000000001</v>
      </c>
      <c r="CC460" s="60">
        <v>0</v>
      </c>
      <c r="CD460" s="60">
        <f>Table2[[#This Row],[Tax Exempt Bond Savings Through FY20]]+Table2[[#This Row],[Tax Exempt Bond Savings FY20 and After]]</f>
        <v>252.65700000000001</v>
      </c>
      <c r="CE460" s="60">
        <v>2869.6284000000001</v>
      </c>
      <c r="CF460" s="60">
        <v>16033.336600000001</v>
      </c>
      <c r="CG460" s="60">
        <v>0</v>
      </c>
      <c r="CH460" s="60">
        <f>Table2[[#This Row],[Indirect and Induced Through FY20]]+Table2[[#This Row],[Indirect and Induced FY20 and After]]</f>
        <v>16033.336600000001</v>
      </c>
      <c r="CI460" s="60">
        <v>5611.6229999999996</v>
      </c>
      <c r="CJ460" s="60">
        <v>29885.191699999999</v>
      </c>
      <c r="CK460" s="60">
        <v>0</v>
      </c>
      <c r="CL460" s="60">
        <f>Table2[[#This Row],[TOTAL Income Consumption Use Taxes Through FY20]]+Table2[[#This Row],[TOTAL Income Consumption Use Taxes FY20 and After]]</f>
        <v>29885.191699999999</v>
      </c>
      <c r="CM460" s="60">
        <v>29.3949</v>
      </c>
      <c r="CN460" s="60">
        <v>252.65700000000001</v>
      </c>
      <c r="CO460" s="60">
        <v>0</v>
      </c>
      <c r="CP460" s="60">
        <f>Table2[[#This Row],[Assistance Provided Through FY20]]+Table2[[#This Row],[Assistance Provided FY20 and After]]</f>
        <v>252.65700000000001</v>
      </c>
      <c r="CQ460" s="60">
        <v>0</v>
      </c>
      <c r="CR460" s="60">
        <v>0</v>
      </c>
      <c r="CS460" s="60">
        <v>0</v>
      </c>
      <c r="CT460" s="60">
        <f>Table2[[#This Row],[Recapture Cancellation Reduction Amount Through FY20]]+Table2[[#This Row],[Recapture Cancellation Reduction Amount FY20 and After]]</f>
        <v>0</v>
      </c>
      <c r="CU460" s="60">
        <v>0</v>
      </c>
      <c r="CV460" s="60">
        <v>0</v>
      </c>
      <c r="CW460" s="60">
        <v>0</v>
      </c>
      <c r="CX460" s="60">
        <f>Table2[[#This Row],[Penalty Paid Through FY20]]+Table2[[#This Row],[Penalty Paid FY20 and After]]</f>
        <v>0</v>
      </c>
      <c r="CY460" s="60">
        <v>29.3949</v>
      </c>
      <c r="CZ460" s="60">
        <v>252.65700000000001</v>
      </c>
      <c r="DA460" s="60">
        <v>0</v>
      </c>
      <c r="DB460" s="60">
        <f>Table2[[#This Row],[TOTAL Assistance Net of Recapture Penalties Through FY20]]+Table2[[#This Row],[TOTAL Assistance Net of Recapture Penalties FY20 and After]]</f>
        <v>252.65700000000001</v>
      </c>
      <c r="DC460" s="60">
        <v>2771.3895000000002</v>
      </c>
      <c r="DD460" s="60">
        <v>14104.5121</v>
      </c>
      <c r="DE460" s="60">
        <v>0</v>
      </c>
      <c r="DF460" s="60">
        <f>Table2[[#This Row],[Company Direct Tax Revenue Before Assistance Through FY20]]+Table2[[#This Row],[Company Direct Tax Revenue Before Assistance FY20 and After]]</f>
        <v>14104.5121</v>
      </c>
      <c r="DG460" s="60">
        <v>6088.1301999999996</v>
      </c>
      <c r="DH460" s="60">
        <v>31863.0573</v>
      </c>
      <c r="DI460" s="60">
        <v>0</v>
      </c>
      <c r="DJ460" s="60">
        <f>Table2[[#This Row],[Indirect and Induced Tax Revenues FY20 and After]]+Table2[[#This Row],[Indirect and Induced Tax Revenues Through FY20]]</f>
        <v>31863.0573</v>
      </c>
      <c r="DK460" s="60">
        <v>8859.5197000000007</v>
      </c>
      <c r="DL460" s="60">
        <v>45967.5694</v>
      </c>
      <c r="DM460" s="60">
        <v>0</v>
      </c>
      <c r="DN460" s="60">
        <f>Table2[[#This Row],[TOTAL Tax Revenues Before Assistance FY20 and After]]+Table2[[#This Row],[TOTAL Tax Revenues Before Assistance Through FY20]]</f>
        <v>45967.5694</v>
      </c>
      <c r="DO460" s="60">
        <v>8830.1247999999996</v>
      </c>
      <c r="DP460" s="60">
        <v>45714.912400000001</v>
      </c>
      <c r="DQ460" s="60">
        <v>0</v>
      </c>
      <c r="DR460" s="60">
        <f>Table2[[#This Row],[TOTAL Tax Revenues Net of Assistance Recapture and Penalty Through FY20]]+Table2[[#This Row],[TOTAL Tax Revenues Net of Assistance Recapture and Penalty FY20 and After]]</f>
        <v>45714.912400000001</v>
      </c>
      <c r="DS460" s="60">
        <v>0</v>
      </c>
      <c r="DT460" s="60">
        <v>0</v>
      </c>
      <c r="DU460" s="60">
        <v>0</v>
      </c>
      <c r="DV460" s="60">
        <v>0</v>
      </c>
      <c r="DW460" s="75">
        <v>0</v>
      </c>
      <c r="DX460" s="75">
        <v>0</v>
      </c>
      <c r="DY460" s="75">
        <v>0</v>
      </c>
      <c r="DZ460" s="75">
        <v>0</v>
      </c>
      <c r="EA460" s="75">
        <v>0</v>
      </c>
      <c r="EB460" s="75">
        <v>0</v>
      </c>
      <c r="EC460" s="75">
        <v>0</v>
      </c>
      <c r="ED460" s="75">
        <v>0</v>
      </c>
      <c r="EE460" s="75">
        <v>0</v>
      </c>
      <c r="EF460" s="75">
        <v>0</v>
      </c>
      <c r="EG460" s="75">
        <v>0</v>
      </c>
      <c r="EH460" s="75">
        <v>0</v>
      </c>
      <c r="EI460" s="76">
        <v>0</v>
      </c>
      <c r="EJ460" s="76">
        <v>0</v>
      </c>
      <c r="EK460" s="77">
        <v>0</v>
      </c>
    </row>
    <row r="461" spans="1:141" x14ac:dyDescent="0.25">
      <c r="A461" s="9">
        <v>94154</v>
      </c>
      <c r="B461" s="11" t="s">
        <v>552</v>
      </c>
      <c r="C461" s="11" t="s">
        <v>1000</v>
      </c>
      <c r="D461" s="11" t="s">
        <v>1043</v>
      </c>
      <c r="E461" s="15">
        <v>17</v>
      </c>
      <c r="F461" s="7">
        <v>3622</v>
      </c>
      <c r="G461" s="7">
        <v>1</v>
      </c>
      <c r="H461" s="7">
        <v>176470</v>
      </c>
      <c r="I461" s="7">
        <v>167315</v>
      </c>
      <c r="J461" s="7">
        <v>512110</v>
      </c>
      <c r="K461" s="11" t="s">
        <v>1048</v>
      </c>
      <c r="L461" s="11" t="s">
        <v>1594</v>
      </c>
      <c r="M461" s="11" t="s">
        <v>1595</v>
      </c>
      <c r="N461" s="18">
        <v>45630977</v>
      </c>
      <c r="O461" s="11" t="s">
        <v>1658</v>
      </c>
      <c r="P461" s="8">
        <v>0</v>
      </c>
      <c r="Q461" s="8">
        <v>0</v>
      </c>
      <c r="R461" s="8">
        <v>4</v>
      </c>
      <c r="S461" s="8">
        <v>0</v>
      </c>
      <c r="T461" s="8">
        <v>0</v>
      </c>
      <c r="U461" s="8">
        <v>4</v>
      </c>
      <c r="V461" s="8">
        <v>4</v>
      </c>
      <c r="W461" s="8">
        <v>80</v>
      </c>
      <c r="X461" s="8">
        <v>0</v>
      </c>
      <c r="Y461" s="8">
        <v>1</v>
      </c>
      <c r="Z461" s="8">
        <v>24</v>
      </c>
      <c r="AA461" s="19">
        <v>0</v>
      </c>
      <c r="AB461" s="8">
        <v>0</v>
      </c>
      <c r="AC461" s="8">
        <v>0</v>
      </c>
      <c r="AD461" s="8">
        <v>0</v>
      </c>
      <c r="AE461" s="8">
        <v>0</v>
      </c>
      <c r="AF461" s="8">
        <v>75</v>
      </c>
      <c r="AG461" s="8" t="s">
        <v>1686</v>
      </c>
      <c r="AH461" s="8" t="s">
        <v>1686</v>
      </c>
      <c r="AI461" s="60">
        <v>56.380200000000002</v>
      </c>
      <c r="AJ461" s="60">
        <v>150.0651</v>
      </c>
      <c r="AK461" s="60">
        <v>903.84609999999998</v>
      </c>
      <c r="AL461" s="60">
        <f>Table2[[#This Row],[Company Direct Land Through FY20]]+Table2[[#This Row],[Company Direct Land FY20 and After]]</f>
        <v>1053.9112</v>
      </c>
      <c r="AM461" s="60">
        <v>104.7062</v>
      </c>
      <c r="AN461" s="60">
        <v>278.69260000000003</v>
      </c>
      <c r="AO461" s="60">
        <v>1678.5698</v>
      </c>
      <c r="AP461" s="60">
        <f>Table2[[#This Row],[Company Direct Building Through FY20]]+Table2[[#This Row],[Company Direct Building FY20 and After]]</f>
        <v>1957.2624000000001</v>
      </c>
      <c r="AQ461" s="60">
        <v>0</v>
      </c>
      <c r="AR461" s="60">
        <v>408.8</v>
      </c>
      <c r="AS461" s="60">
        <v>0</v>
      </c>
      <c r="AT461" s="60">
        <f>Table2[[#This Row],[Mortgage Recording Tax Through FY20]]+Table2[[#This Row],[Mortgage Recording Tax FY20 and After]]</f>
        <v>408.8</v>
      </c>
      <c r="AU461" s="60">
        <v>161.0864</v>
      </c>
      <c r="AV461" s="60">
        <v>142.6925</v>
      </c>
      <c r="AW461" s="60">
        <v>2582.4182000000001</v>
      </c>
      <c r="AX461" s="60">
        <f>Table2[[#This Row],[Pilot Savings Through FY20]]+Table2[[#This Row],[Pilot Savings FY20 and After]]</f>
        <v>2725.1107000000002</v>
      </c>
      <c r="AY461" s="60">
        <v>0</v>
      </c>
      <c r="AZ461" s="60">
        <v>408.8</v>
      </c>
      <c r="BA461" s="60">
        <v>0</v>
      </c>
      <c r="BB461" s="60">
        <f>Table2[[#This Row],[Mortgage Recording Tax Exemption Through FY20]]+Table2[[#This Row],[Indirect and Induced Land FY20]]</f>
        <v>476.61340000000001</v>
      </c>
      <c r="BC461" s="60">
        <v>67.813400000000001</v>
      </c>
      <c r="BD461" s="60">
        <v>174.50700000000001</v>
      </c>
      <c r="BE461" s="60">
        <v>270.19749999999999</v>
      </c>
      <c r="BF461" s="60">
        <f>Table2[[#This Row],[Indirect and Induced Land Through FY20]]+Table2[[#This Row],[Indirect and Induced Land FY20 and After]]</f>
        <v>444.7045</v>
      </c>
      <c r="BG461" s="60">
        <v>240.42930000000001</v>
      </c>
      <c r="BH461" s="60">
        <v>618.70630000000006</v>
      </c>
      <c r="BI461" s="60">
        <v>957.98040000000003</v>
      </c>
      <c r="BJ461" s="60">
        <f>Table2[[#This Row],[Indirect and Induced Building Through FY20]]+Table2[[#This Row],[Indirect and Induced Building FY20 and After]]</f>
        <v>1576.6867000000002</v>
      </c>
      <c r="BK461" s="60">
        <v>308.24270000000001</v>
      </c>
      <c r="BL461" s="60">
        <v>1079.2784999999999</v>
      </c>
      <c r="BM461" s="60">
        <v>1228.1756</v>
      </c>
      <c r="BN461" s="60">
        <f>Table2[[#This Row],[TOTAL Real Property Related Taxes Through FY20]]+Table2[[#This Row],[TOTAL Real Property Related Taxes FY20 and After]]</f>
        <v>2307.4540999999999</v>
      </c>
      <c r="BO461" s="60">
        <v>476.55459999999999</v>
      </c>
      <c r="BP461" s="60">
        <v>1270.3628000000001</v>
      </c>
      <c r="BQ461" s="60">
        <v>553.58799999999997</v>
      </c>
      <c r="BR461" s="60">
        <f>Table2[[#This Row],[Company Direct Through FY20]]+Table2[[#This Row],[Company Direct FY20 and After]]</f>
        <v>1823.9508000000001</v>
      </c>
      <c r="BS461" s="60">
        <v>47.76</v>
      </c>
      <c r="BT461" s="60">
        <v>279.51909999999998</v>
      </c>
      <c r="BU461" s="60">
        <v>1770.6881000000001</v>
      </c>
      <c r="BV461" s="60">
        <f>Table2[[#This Row],[Sales Tax Exemption Through FY20]]+Table2[[#This Row],[Sales Tax Exemption FY20 and After]]</f>
        <v>2050.2071999999998</v>
      </c>
      <c r="BW461" s="60">
        <v>0</v>
      </c>
      <c r="BX461" s="60">
        <v>0</v>
      </c>
      <c r="BY461" s="60">
        <v>0</v>
      </c>
      <c r="BZ461" s="60">
        <f>Table2[[#This Row],[Energy Tax Savings Through FY20]]+Table2[[#This Row],[Energy Tax Savings FY20 and After]]</f>
        <v>0</v>
      </c>
      <c r="CA461" s="60">
        <v>0</v>
      </c>
      <c r="CB461" s="60">
        <v>0</v>
      </c>
      <c r="CC461" s="60">
        <v>0</v>
      </c>
      <c r="CD461" s="60">
        <f>Table2[[#This Row],[Tax Exempt Bond Savings Through FY20]]+Table2[[#This Row],[Tax Exempt Bond Savings FY20 and After]]</f>
        <v>0</v>
      </c>
      <c r="CE461" s="60">
        <v>306.96319999999997</v>
      </c>
      <c r="CF461" s="60">
        <v>822.85550000000001</v>
      </c>
      <c r="CG461" s="60">
        <v>4921.0060000000003</v>
      </c>
      <c r="CH461" s="60">
        <f>Table2[[#This Row],[Indirect and Induced Through FY20]]+Table2[[#This Row],[Indirect and Induced FY20 and After]]</f>
        <v>5743.8615</v>
      </c>
      <c r="CI461" s="60">
        <v>735.75779999999997</v>
      </c>
      <c r="CJ461" s="60">
        <v>1813.6992</v>
      </c>
      <c r="CK461" s="60">
        <v>3703.9059000000002</v>
      </c>
      <c r="CL461" s="60">
        <f>Table2[[#This Row],[TOTAL Income Consumption Use Taxes Through FY20]]+Table2[[#This Row],[TOTAL Income Consumption Use Taxes FY20 and After]]</f>
        <v>5517.6051000000007</v>
      </c>
      <c r="CM461" s="60">
        <v>208.84639999999999</v>
      </c>
      <c r="CN461" s="60">
        <v>831.01160000000004</v>
      </c>
      <c r="CO461" s="60">
        <v>4353.1063000000004</v>
      </c>
      <c r="CP461" s="60">
        <f>Table2[[#This Row],[Assistance Provided Through FY20]]+Table2[[#This Row],[Assistance Provided FY20 and After]]</f>
        <v>5184.1179000000002</v>
      </c>
      <c r="CQ461" s="60">
        <v>0</v>
      </c>
      <c r="CR461" s="60">
        <v>0</v>
      </c>
      <c r="CS461" s="60">
        <v>0</v>
      </c>
      <c r="CT461" s="60">
        <f>Table2[[#This Row],[Recapture Cancellation Reduction Amount Through FY20]]+Table2[[#This Row],[Recapture Cancellation Reduction Amount FY20 and After]]</f>
        <v>0</v>
      </c>
      <c r="CU461" s="60">
        <v>0</v>
      </c>
      <c r="CV461" s="60">
        <v>0</v>
      </c>
      <c r="CW461" s="60">
        <v>0</v>
      </c>
      <c r="CX461" s="60">
        <f>Table2[[#This Row],[Penalty Paid Through FY20]]+Table2[[#This Row],[Penalty Paid FY20 and After]]</f>
        <v>0</v>
      </c>
      <c r="CY461" s="60">
        <v>208.84639999999999</v>
      </c>
      <c r="CZ461" s="60">
        <v>831.01160000000004</v>
      </c>
      <c r="DA461" s="60">
        <v>4353.1063000000004</v>
      </c>
      <c r="DB461" s="60">
        <f>Table2[[#This Row],[TOTAL Assistance Net of Recapture Penalties Through FY20]]+Table2[[#This Row],[TOTAL Assistance Net of Recapture Penalties FY20 and After]]</f>
        <v>5184.1179000000002</v>
      </c>
      <c r="DC461" s="60">
        <v>637.64099999999996</v>
      </c>
      <c r="DD461" s="60">
        <v>2107.9205000000002</v>
      </c>
      <c r="DE461" s="60">
        <v>3136.0039000000002</v>
      </c>
      <c r="DF461" s="60">
        <f>Table2[[#This Row],[Company Direct Tax Revenue Before Assistance Through FY20]]+Table2[[#This Row],[Company Direct Tax Revenue Before Assistance FY20 and After]]</f>
        <v>5243.9243999999999</v>
      </c>
      <c r="DG461" s="60">
        <v>615.20590000000004</v>
      </c>
      <c r="DH461" s="60">
        <v>1616.0688</v>
      </c>
      <c r="DI461" s="60">
        <v>6149.1839</v>
      </c>
      <c r="DJ461" s="60">
        <f>Table2[[#This Row],[Indirect and Induced Tax Revenues FY20 and After]]+Table2[[#This Row],[Indirect and Induced Tax Revenues Through FY20]]</f>
        <v>7765.2527</v>
      </c>
      <c r="DK461" s="60">
        <v>1252.8469</v>
      </c>
      <c r="DL461" s="60">
        <v>3723.9893000000002</v>
      </c>
      <c r="DM461" s="60">
        <v>9285.1877999999997</v>
      </c>
      <c r="DN461" s="60">
        <f>Table2[[#This Row],[TOTAL Tax Revenues Before Assistance FY20 and After]]+Table2[[#This Row],[TOTAL Tax Revenues Before Assistance Through FY20]]</f>
        <v>13009.177100000001</v>
      </c>
      <c r="DO461" s="60">
        <v>1044.0005000000001</v>
      </c>
      <c r="DP461" s="60">
        <v>2892.9776999999999</v>
      </c>
      <c r="DQ461" s="60">
        <v>4932.0815000000002</v>
      </c>
      <c r="DR461" s="60">
        <f>Table2[[#This Row],[TOTAL Tax Revenues Net of Assistance Recapture and Penalty Through FY20]]+Table2[[#This Row],[TOTAL Tax Revenues Net of Assistance Recapture and Penalty FY20 and After]]</f>
        <v>7825.0591999999997</v>
      </c>
      <c r="DS461" s="60">
        <v>0</v>
      </c>
      <c r="DT461" s="60">
        <v>0</v>
      </c>
      <c r="DU461" s="60">
        <v>0</v>
      </c>
      <c r="DV461" s="60">
        <v>0</v>
      </c>
      <c r="DW461" s="74">
        <v>0</v>
      </c>
      <c r="DX461" s="74">
        <v>0</v>
      </c>
      <c r="DY461" s="74">
        <v>0</v>
      </c>
      <c r="DZ461" s="74">
        <v>84</v>
      </c>
      <c r="EA461" s="74">
        <v>0</v>
      </c>
      <c r="EB461" s="74">
        <v>0</v>
      </c>
      <c r="EC461" s="74">
        <v>0</v>
      </c>
      <c r="ED461" s="74">
        <v>84</v>
      </c>
      <c r="EE461" s="74">
        <v>0</v>
      </c>
      <c r="EF461" s="74">
        <v>0</v>
      </c>
      <c r="EG461" s="74">
        <v>0</v>
      </c>
      <c r="EH461" s="74">
        <v>100</v>
      </c>
      <c r="EI461" s="8">
        <f>Table2[[#This Row],[Total Industrial Employees FY20]]+Table2[[#This Row],[Total Restaurant Employees FY20]]+Table2[[#This Row],[Total Retail Employees FY20]]+Table2[[#This Row],[Total Other Employees FY20]]</f>
        <v>84</v>
      </c>
      <c r="EJ461" s="8">
        <f>Table2[[#This Row],[Number of Industrial Employees Earning More than Living Wage FY20]]+Table2[[#This Row],[Number of Restaurant Employees Earning More than Living Wage FY20]]+Table2[[#This Row],[Number of Retail Employees Earning More than Living Wage FY20]]+Table2[[#This Row],[Number of Other Employees Earning More than Living Wage FY20]]</f>
        <v>84</v>
      </c>
      <c r="EK461" s="72">
        <f>Table2[[#This Row],[Total Employees Earning More than Living Wage FY20]]/Table2[[#This Row],[Total Jobs FY20]]</f>
        <v>1</v>
      </c>
    </row>
    <row r="462" spans="1:141" x14ac:dyDescent="0.25">
      <c r="A462" s="78">
        <v>92936</v>
      </c>
      <c r="B462" s="12" t="s">
        <v>264</v>
      </c>
      <c r="C462" s="12" t="s">
        <v>718</v>
      </c>
      <c r="D462" s="12" t="s">
        <v>1044</v>
      </c>
      <c r="E462" s="78">
        <v>38</v>
      </c>
      <c r="F462" s="79">
        <v>735</v>
      </c>
      <c r="G462" s="79">
        <v>115</v>
      </c>
      <c r="H462" s="79">
        <v>86745</v>
      </c>
      <c r="I462" s="79">
        <v>93045</v>
      </c>
      <c r="J462" s="79">
        <v>423610</v>
      </c>
      <c r="K462" s="12" t="s">
        <v>1048</v>
      </c>
      <c r="L462" s="12" t="s">
        <v>1205</v>
      </c>
      <c r="M462" s="12" t="s">
        <v>1161</v>
      </c>
      <c r="N462" s="80">
        <v>4730000</v>
      </c>
      <c r="O462" s="12" t="s">
        <v>1658</v>
      </c>
      <c r="P462" s="81">
        <v>33</v>
      </c>
      <c r="Q462" s="81">
        <v>0</v>
      </c>
      <c r="R462" s="81">
        <v>105</v>
      </c>
      <c r="S462" s="81">
        <v>0</v>
      </c>
      <c r="T462" s="81">
        <v>3</v>
      </c>
      <c r="U462" s="81">
        <v>141</v>
      </c>
      <c r="V462" s="81">
        <v>124</v>
      </c>
      <c r="W462" s="81">
        <v>3</v>
      </c>
      <c r="X462" s="81">
        <v>0</v>
      </c>
      <c r="Y462" s="81">
        <v>42</v>
      </c>
      <c r="Z462" s="81">
        <v>18</v>
      </c>
      <c r="AA462" s="82">
        <v>0</v>
      </c>
      <c r="AB462" s="81">
        <v>0</v>
      </c>
      <c r="AC462" s="81">
        <v>0</v>
      </c>
      <c r="AD462" s="81">
        <v>0</v>
      </c>
      <c r="AE462" s="81">
        <v>0</v>
      </c>
      <c r="AF462" s="81">
        <v>90.780141843971634</v>
      </c>
      <c r="AG462" s="81" t="s">
        <v>1686</v>
      </c>
      <c r="AH462" s="81" t="s">
        <v>1687</v>
      </c>
      <c r="AI462" s="83">
        <v>143.65440000000001</v>
      </c>
      <c r="AJ462" s="83">
        <v>821.34370000000001</v>
      </c>
      <c r="AK462" s="83">
        <v>378.29770000000002</v>
      </c>
      <c r="AL462" s="83">
        <f>Table2[[#This Row],[Company Direct Land Through FY20]]+Table2[[#This Row],[Company Direct Land FY20 and After]]</f>
        <v>1199.6414</v>
      </c>
      <c r="AM462" s="83">
        <v>305.04450000000003</v>
      </c>
      <c r="AN462" s="83">
        <v>1388.7394999999999</v>
      </c>
      <c r="AO462" s="83">
        <v>803.30060000000003</v>
      </c>
      <c r="AP462" s="83">
        <f>Table2[[#This Row],[Company Direct Building Through FY20]]+Table2[[#This Row],[Company Direct Building FY20 and After]]</f>
        <v>2192.0401000000002</v>
      </c>
      <c r="AQ462" s="83">
        <v>0</v>
      </c>
      <c r="AR462" s="83">
        <v>47.371499999999997</v>
      </c>
      <c r="AS462" s="83">
        <v>0</v>
      </c>
      <c r="AT462" s="83">
        <f>Table2[[#This Row],[Mortgage Recording Tax Through FY20]]+Table2[[#This Row],[Mortgage Recording Tax FY20 and After]]</f>
        <v>47.371499999999997</v>
      </c>
      <c r="AU462" s="83">
        <v>227.3409</v>
      </c>
      <c r="AV462" s="83">
        <v>1506.8058000000001</v>
      </c>
      <c r="AW462" s="83">
        <v>598.67690000000005</v>
      </c>
      <c r="AX462" s="83">
        <f>Table2[[#This Row],[Pilot Savings Through FY20]]+Table2[[#This Row],[Pilot Savings FY20 and After]]</f>
        <v>2105.4827</v>
      </c>
      <c r="AY462" s="83">
        <v>0</v>
      </c>
      <c r="AZ462" s="83">
        <v>47.371499999999997</v>
      </c>
      <c r="BA462" s="83">
        <v>0</v>
      </c>
      <c r="BB462" s="83">
        <f>Table2[[#This Row],[Mortgage Recording Tax Exemption Through FY20]]+Table2[[#This Row],[Indirect and Induced Land FY20]]</f>
        <v>260.1927</v>
      </c>
      <c r="BC462" s="83">
        <v>212.8212</v>
      </c>
      <c r="BD462" s="83">
        <v>509.93970000000002</v>
      </c>
      <c r="BE462" s="83">
        <v>555.4085</v>
      </c>
      <c r="BF462" s="83">
        <f>Table2[[#This Row],[Indirect and Induced Land Through FY20]]+Table2[[#This Row],[Indirect and Induced Land FY20 and After]]</f>
        <v>1065.3481999999999</v>
      </c>
      <c r="BG462" s="83">
        <v>754.548</v>
      </c>
      <c r="BH462" s="83">
        <v>1807.9686999999999</v>
      </c>
      <c r="BI462" s="83">
        <v>1969.175</v>
      </c>
      <c r="BJ462" s="83">
        <f>Table2[[#This Row],[Indirect and Induced Building Through FY20]]+Table2[[#This Row],[Indirect and Induced Building FY20 and After]]</f>
        <v>3777.1436999999996</v>
      </c>
      <c r="BK462" s="83">
        <v>1188.7272</v>
      </c>
      <c r="BL462" s="83">
        <v>3021.1858000000002</v>
      </c>
      <c r="BM462" s="83">
        <v>3107.5048999999999</v>
      </c>
      <c r="BN462" s="83">
        <f>Table2[[#This Row],[TOTAL Real Property Related Taxes Through FY20]]+Table2[[#This Row],[TOTAL Real Property Related Taxes FY20 and After]]</f>
        <v>6128.6907000000001</v>
      </c>
      <c r="BO462" s="83">
        <v>1787.7924</v>
      </c>
      <c r="BP462" s="83">
        <v>5384.1944000000003</v>
      </c>
      <c r="BQ462" s="83">
        <v>4660.4305000000004</v>
      </c>
      <c r="BR462" s="83">
        <f>Table2[[#This Row],[Company Direct Through FY20]]+Table2[[#This Row],[Company Direct FY20 and After]]</f>
        <v>10044.624900000001</v>
      </c>
      <c r="BS462" s="83">
        <v>0</v>
      </c>
      <c r="BT462" s="83">
        <v>0.28760000000000002</v>
      </c>
      <c r="BU462" s="83">
        <v>0</v>
      </c>
      <c r="BV462" s="83">
        <f>Table2[[#This Row],[Sales Tax Exemption Through FY20]]+Table2[[#This Row],[Sales Tax Exemption FY20 and After]]</f>
        <v>0.28760000000000002</v>
      </c>
      <c r="BW462" s="83">
        <v>0</v>
      </c>
      <c r="BX462" s="83">
        <v>0</v>
      </c>
      <c r="BY462" s="83">
        <v>0</v>
      </c>
      <c r="BZ462" s="83">
        <f>Table2[[#This Row],[Energy Tax Savings Through FY20]]+Table2[[#This Row],[Energy Tax Savings FY20 and After]]</f>
        <v>0</v>
      </c>
      <c r="CA462" s="83">
        <v>0</v>
      </c>
      <c r="CB462" s="83">
        <v>0</v>
      </c>
      <c r="CC462" s="83">
        <v>0</v>
      </c>
      <c r="CD462" s="83">
        <f>Table2[[#This Row],[Tax Exempt Bond Savings Through FY20]]+Table2[[#This Row],[Tax Exempt Bond Savings FY20 and After]]</f>
        <v>0</v>
      </c>
      <c r="CE462" s="83">
        <v>1048.7743</v>
      </c>
      <c r="CF462" s="83">
        <v>3062.6088</v>
      </c>
      <c r="CG462" s="83">
        <v>2761.8299000000002</v>
      </c>
      <c r="CH462" s="83">
        <f>Table2[[#This Row],[Indirect and Induced Through FY20]]+Table2[[#This Row],[Indirect and Induced FY20 and After]]</f>
        <v>5824.4387000000006</v>
      </c>
      <c r="CI462" s="83">
        <v>2836.5666999999999</v>
      </c>
      <c r="CJ462" s="83">
        <v>8446.5156000000006</v>
      </c>
      <c r="CK462" s="83">
        <v>7422.2604000000001</v>
      </c>
      <c r="CL462" s="83">
        <f>Table2[[#This Row],[TOTAL Income Consumption Use Taxes Through FY20]]+Table2[[#This Row],[TOTAL Income Consumption Use Taxes FY20 and After]]</f>
        <v>15868.776000000002</v>
      </c>
      <c r="CM462" s="83">
        <v>227.3409</v>
      </c>
      <c r="CN462" s="83">
        <v>1554.4648999999999</v>
      </c>
      <c r="CO462" s="83">
        <v>598.67690000000005</v>
      </c>
      <c r="CP462" s="83">
        <f>Table2[[#This Row],[Assistance Provided Through FY20]]+Table2[[#This Row],[Assistance Provided FY20 and After]]</f>
        <v>2153.1417999999999</v>
      </c>
      <c r="CQ462" s="83">
        <v>0</v>
      </c>
      <c r="CR462" s="83">
        <v>0</v>
      </c>
      <c r="CS462" s="83">
        <v>0</v>
      </c>
      <c r="CT462" s="83">
        <f>Table2[[#This Row],[Recapture Cancellation Reduction Amount Through FY20]]+Table2[[#This Row],[Recapture Cancellation Reduction Amount FY20 and After]]</f>
        <v>0</v>
      </c>
      <c r="CU462" s="83">
        <v>0</v>
      </c>
      <c r="CV462" s="83">
        <v>0</v>
      </c>
      <c r="CW462" s="83">
        <v>0</v>
      </c>
      <c r="CX462" s="83">
        <f>Table2[[#This Row],[Penalty Paid Through FY20]]+Table2[[#This Row],[Penalty Paid FY20 and After]]</f>
        <v>0</v>
      </c>
      <c r="CY462" s="83">
        <v>227.3409</v>
      </c>
      <c r="CZ462" s="83">
        <v>1554.4648999999999</v>
      </c>
      <c r="DA462" s="83">
        <v>598.67690000000005</v>
      </c>
      <c r="DB462" s="83">
        <f>Table2[[#This Row],[TOTAL Assistance Net of Recapture Penalties Through FY20]]+Table2[[#This Row],[TOTAL Assistance Net of Recapture Penalties FY20 and After]]</f>
        <v>2153.1417999999999</v>
      </c>
      <c r="DC462" s="83">
        <v>2236.4913000000001</v>
      </c>
      <c r="DD462" s="83">
        <v>7641.6490999999996</v>
      </c>
      <c r="DE462" s="83">
        <v>5842.0288</v>
      </c>
      <c r="DF462" s="83">
        <f>Table2[[#This Row],[Company Direct Tax Revenue Before Assistance Through FY20]]+Table2[[#This Row],[Company Direct Tax Revenue Before Assistance FY20 and After]]</f>
        <v>13483.677899999999</v>
      </c>
      <c r="DG462" s="83">
        <v>2016.1434999999999</v>
      </c>
      <c r="DH462" s="83">
        <v>5380.5172000000002</v>
      </c>
      <c r="DI462" s="83">
        <v>5286.4134000000004</v>
      </c>
      <c r="DJ462" s="83">
        <f>Table2[[#This Row],[Indirect and Induced Tax Revenues FY20 and After]]+Table2[[#This Row],[Indirect and Induced Tax Revenues Through FY20]]</f>
        <v>10666.9306</v>
      </c>
      <c r="DK462" s="83">
        <v>4252.6347999999998</v>
      </c>
      <c r="DL462" s="83">
        <v>13022.166300000001</v>
      </c>
      <c r="DM462" s="83">
        <v>11128.4422</v>
      </c>
      <c r="DN462" s="83">
        <f>Table2[[#This Row],[TOTAL Tax Revenues Before Assistance FY20 and After]]+Table2[[#This Row],[TOTAL Tax Revenues Before Assistance Through FY20]]</f>
        <v>24150.608500000002</v>
      </c>
      <c r="DO462" s="83">
        <v>4025.2939000000001</v>
      </c>
      <c r="DP462" s="83">
        <v>11467.7014</v>
      </c>
      <c r="DQ462" s="83">
        <v>10529.765299999999</v>
      </c>
      <c r="DR462" s="83">
        <f>Table2[[#This Row],[TOTAL Tax Revenues Net of Assistance Recapture and Penalty Through FY20]]+Table2[[#This Row],[TOTAL Tax Revenues Net of Assistance Recapture and Penalty FY20 and After]]</f>
        <v>21997.466699999997</v>
      </c>
      <c r="DS462" s="83">
        <v>0</v>
      </c>
      <c r="DT462" s="83">
        <v>0</v>
      </c>
      <c r="DU462" s="83">
        <v>0</v>
      </c>
      <c r="DV462" s="83">
        <v>0</v>
      </c>
      <c r="DW462" s="74">
        <v>0</v>
      </c>
      <c r="DX462" s="74">
        <v>0</v>
      </c>
      <c r="DY462" s="74">
        <v>0</v>
      </c>
      <c r="DZ462" s="74">
        <v>144</v>
      </c>
      <c r="EA462" s="74">
        <v>0</v>
      </c>
      <c r="EB462" s="74">
        <v>0</v>
      </c>
      <c r="EC462" s="74">
        <v>0</v>
      </c>
      <c r="ED462" s="74">
        <v>144</v>
      </c>
      <c r="EE462" s="74">
        <v>0</v>
      </c>
      <c r="EF462" s="74">
        <v>0</v>
      </c>
      <c r="EG462" s="74">
        <v>0</v>
      </c>
      <c r="EH462" s="74">
        <v>100</v>
      </c>
      <c r="EI462" s="81">
        <f>Table2[[#This Row],[Total Industrial Employees FY20]]+Table2[[#This Row],[Total Restaurant Employees FY20]]+Table2[[#This Row],[Total Retail Employees FY20]]+Table2[[#This Row],[Total Other Employees FY20]]</f>
        <v>144</v>
      </c>
      <c r="EJ462" s="81">
        <f>Table2[[#This Row],[Number of Industrial Employees Earning More than Living Wage FY20]]+Table2[[#This Row],[Number of Restaurant Employees Earning More than Living Wage FY20]]+Table2[[#This Row],[Number of Retail Employees Earning More than Living Wage FY20]]+Table2[[#This Row],[Number of Other Employees Earning More than Living Wage FY20]]</f>
        <v>144</v>
      </c>
      <c r="EK462" s="84">
        <f>Table2[[#This Row],[Total Employees Earning More than Living Wage FY20]]/Table2[[#This Row],[Total Jobs FY20]]</f>
        <v>1</v>
      </c>
    </row>
  </sheetData>
  <mergeCells count="2">
    <mergeCell ref="A1:A4"/>
    <mergeCell ref="B1:C4"/>
  </mergeCells>
  <pageMargins left="0.7" right="0.7" top="0.75" bottom="0.75" header="0.3" footer="0.3"/>
  <pageSetup orientation="portrait" r:id="rId1"/>
  <drawing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B893"/>
  <sheetViews>
    <sheetView zoomScale="90" zoomScaleNormal="90" workbookViewId="0">
      <selection activeCell="B3" sqref="B3"/>
    </sheetView>
  </sheetViews>
  <sheetFormatPr defaultRowHeight="14" x14ac:dyDescent="0.3"/>
  <cols>
    <col min="1" max="1" width="10.453125" style="23" customWidth="1"/>
    <col min="2" max="2" width="162.54296875" style="23" bestFit="1" customWidth="1"/>
    <col min="3" max="16384" width="8.7265625" style="23"/>
  </cols>
  <sheetData>
    <row r="2" spans="1:2" ht="27" customHeight="1" thickBot="1" x14ac:dyDescent="0.35">
      <c r="A2" s="21" t="s">
        <v>0</v>
      </c>
      <c r="B2" s="22" t="s">
        <v>58</v>
      </c>
    </row>
    <row r="3" spans="1:2" x14ac:dyDescent="0.3">
      <c r="A3" s="24" t="s">
        <v>1688</v>
      </c>
      <c r="B3" s="25" t="s">
        <v>1689</v>
      </c>
    </row>
    <row r="4" spans="1:2" x14ac:dyDescent="0.3">
      <c r="A4" s="26" t="s">
        <v>1688</v>
      </c>
      <c r="B4" s="27" t="s">
        <v>1690</v>
      </c>
    </row>
    <row r="5" spans="1:2" x14ac:dyDescent="0.3">
      <c r="A5" s="26" t="s">
        <v>1691</v>
      </c>
      <c r="B5" s="27" t="s">
        <v>1692</v>
      </c>
    </row>
    <row r="6" spans="1:2" x14ac:dyDescent="0.3">
      <c r="A6" s="26" t="s">
        <v>1693</v>
      </c>
      <c r="B6" s="27" t="s">
        <v>1694</v>
      </c>
    </row>
    <row r="7" spans="1:2" x14ac:dyDescent="0.3">
      <c r="A7" s="26" t="s">
        <v>1695</v>
      </c>
      <c r="B7" s="27" t="s">
        <v>1696</v>
      </c>
    </row>
    <row r="8" spans="1:2" x14ac:dyDescent="0.3">
      <c r="A8" s="26" t="s">
        <v>1695</v>
      </c>
      <c r="B8" s="27" t="s">
        <v>1697</v>
      </c>
    </row>
    <row r="9" spans="1:2" x14ac:dyDescent="0.3">
      <c r="A9" s="26" t="s">
        <v>1698</v>
      </c>
      <c r="B9" s="27" t="s">
        <v>1699</v>
      </c>
    </row>
    <row r="10" spans="1:2" x14ac:dyDescent="0.3">
      <c r="A10" s="26" t="s">
        <v>1698</v>
      </c>
      <c r="B10" s="27" t="s">
        <v>1696</v>
      </c>
    </row>
    <row r="11" spans="1:2" x14ac:dyDescent="0.3">
      <c r="A11" s="26" t="s">
        <v>1698</v>
      </c>
      <c r="B11" s="27" t="s">
        <v>1700</v>
      </c>
    </row>
    <row r="12" spans="1:2" x14ac:dyDescent="0.3">
      <c r="A12" s="26" t="s">
        <v>1701</v>
      </c>
      <c r="B12" s="27" t="s">
        <v>1702</v>
      </c>
    </row>
    <row r="13" spans="1:2" x14ac:dyDescent="0.3">
      <c r="A13" s="26" t="s">
        <v>1701</v>
      </c>
      <c r="B13" s="27" t="s">
        <v>1703</v>
      </c>
    </row>
    <row r="14" spans="1:2" x14ac:dyDescent="0.3">
      <c r="A14" s="26" t="s">
        <v>1701</v>
      </c>
      <c r="B14" s="27" t="s">
        <v>1704</v>
      </c>
    </row>
    <row r="15" spans="1:2" x14ac:dyDescent="0.3">
      <c r="A15" s="26" t="s">
        <v>1705</v>
      </c>
      <c r="B15" s="27" t="s">
        <v>1706</v>
      </c>
    </row>
    <row r="16" spans="1:2" x14ac:dyDescent="0.3">
      <c r="A16" s="26" t="s">
        <v>1707</v>
      </c>
      <c r="B16" s="27" t="s">
        <v>1708</v>
      </c>
    </row>
    <row r="17" spans="1:2" x14ac:dyDescent="0.3">
      <c r="A17" s="26" t="s">
        <v>1707</v>
      </c>
      <c r="B17" s="27" t="s">
        <v>1709</v>
      </c>
    </row>
    <row r="18" spans="1:2" x14ac:dyDescent="0.3">
      <c r="A18" s="26" t="s">
        <v>1710</v>
      </c>
      <c r="B18" s="27" t="s">
        <v>1711</v>
      </c>
    </row>
    <row r="19" spans="1:2" x14ac:dyDescent="0.3">
      <c r="A19" s="26" t="s">
        <v>1710</v>
      </c>
      <c r="B19" s="27" t="s">
        <v>1712</v>
      </c>
    </row>
    <row r="20" spans="1:2" x14ac:dyDescent="0.3">
      <c r="A20" s="26" t="s">
        <v>1713</v>
      </c>
      <c r="B20" s="27" t="s">
        <v>1714</v>
      </c>
    </row>
    <row r="21" spans="1:2" x14ac:dyDescent="0.3">
      <c r="A21" s="26" t="s">
        <v>1715</v>
      </c>
      <c r="B21" s="27" t="s">
        <v>1716</v>
      </c>
    </row>
    <row r="22" spans="1:2" x14ac:dyDescent="0.3">
      <c r="A22" s="26" t="s">
        <v>1715</v>
      </c>
      <c r="B22" s="27" t="s">
        <v>1717</v>
      </c>
    </row>
    <row r="23" spans="1:2" x14ac:dyDescent="0.3">
      <c r="A23" s="26" t="s">
        <v>1718</v>
      </c>
      <c r="B23" s="27" t="s">
        <v>1719</v>
      </c>
    </row>
    <row r="24" spans="1:2" x14ac:dyDescent="0.3">
      <c r="A24" s="26" t="s">
        <v>1718</v>
      </c>
      <c r="B24" s="27" t="s">
        <v>1720</v>
      </c>
    </row>
    <row r="25" spans="1:2" x14ac:dyDescent="0.3">
      <c r="A25" s="26" t="s">
        <v>1721</v>
      </c>
      <c r="B25" s="27" t="s">
        <v>1722</v>
      </c>
    </row>
    <row r="26" spans="1:2" x14ac:dyDescent="0.3">
      <c r="A26" s="26" t="s">
        <v>1723</v>
      </c>
      <c r="B26" s="27" t="s">
        <v>1702</v>
      </c>
    </row>
    <row r="27" spans="1:2" x14ac:dyDescent="0.3">
      <c r="A27" s="26" t="s">
        <v>1723</v>
      </c>
      <c r="B27" s="27" t="s">
        <v>1724</v>
      </c>
    </row>
    <row r="28" spans="1:2" x14ac:dyDescent="0.3">
      <c r="A28" s="26" t="s">
        <v>1723</v>
      </c>
      <c r="B28" s="27" t="s">
        <v>1725</v>
      </c>
    </row>
    <row r="29" spans="1:2" x14ac:dyDescent="0.3">
      <c r="A29" s="26" t="s">
        <v>1723</v>
      </c>
      <c r="B29" s="27" t="s">
        <v>1726</v>
      </c>
    </row>
    <row r="30" spans="1:2" x14ac:dyDescent="0.3">
      <c r="A30" s="26" t="s">
        <v>1727</v>
      </c>
      <c r="B30" s="27" t="s">
        <v>1728</v>
      </c>
    </row>
    <row r="31" spans="1:2" x14ac:dyDescent="0.3">
      <c r="A31" s="26" t="s">
        <v>1727</v>
      </c>
      <c r="B31" s="27" t="s">
        <v>1729</v>
      </c>
    </row>
    <row r="32" spans="1:2" x14ac:dyDescent="0.3">
      <c r="A32" s="26" t="s">
        <v>1730</v>
      </c>
      <c r="B32" s="27" t="s">
        <v>1702</v>
      </c>
    </row>
    <row r="33" spans="1:2" x14ac:dyDescent="0.3">
      <c r="A33" s="26" t="s">
        <v>1730</v>
      </c>
      <c r="B33" s="27" t="s">
        <v>1731</v>
      </c>
    </row>
    <row r="34" spans="1:2" x14ac:dyDescent="0.3">
      <c r="A34" s="26" t="s">
        <v>1730</v>
      </c>
      <c r="B34" s="27" t="s">
        <v>1725</v>
      </c>
    </row>
    <row r="35" spans="1:2" x14ac:dyDescent="0.3">
      <c r="A35" s="26" t="s">
        <v>1730</v>
      </c>
      <c r="B35" s="27" t="s">
        <v>1694</v>
      </c>
    </row>
    <row r="36" spans="1:2" x14ac:dyDescent="0.3">
      <c r="A36" s="26" t="s">
        <v>1732</v>
      </c>
      <c r="B36" s="27" t="s">
        <v>1733</v>
      </c>
    </row>
    <row r="37" spans="1:2" x14ac:dyDescent="0.3">
      <c r="A37" s="26" t="s">
        <v>1734</v>
      </c>
      <c r="B37" s="27" t="s">
        <v>1702</v>
      </c>
    </row>
    <row r="38" spans="1:2" x14ac:dyDescent="0.3">
      <c r="A38" s="26" t="s">
        <v>1734</v>
      </c>
      <c r="B38" s="27" t="s">
        <v>1735</v>
      </c>
    </row>
    <row r="39" spans="1:2" x14ac:dyDescent="0.3">
      <c r="A39" s="26" t="s">
        <v>1734</v>
      </c>
      <c r="B39" s="27" t="s">
        <v>1736</v>
      </c>
    </row>
    <row r="40" spans="1:2" x14ac:dyDescent="0.3">
      <c r="A40" s="26" t="s">
        <v>1734</v>
      </c>
      <c r="B40" s="27" t="s">
        <v>1725</v>
      </c>
    </row>
    <row r="41" spans="1:2" x14ac:dyDescent="0.3">
      <c r="A41" s="26" t="s">
        <v>1734</v>
      </c>
      <c r="B41" s="27" t="s">
        <v>1737</v>
      </c>
    </row>
    <row r="42" spans="1:2" x14ac:dyDescent="0.3">
      <c r="A42" s="26" t="s">
        <v>1738</v>
      </c>
      <c r="B42" s="27" t="s">
        <v>1739</v>
      </c>
    </row>
    <row r="43" spans="1:2" x14ac:dyDescent="0.3">
      <c r="A43" s="26" t="s">
        <v>1740</v>
      </c>
      <c r="B43" s="27" t="s">
        <v>1741</v>
      </c>
    </row>
    <row r="44" spans="1:2" x14ac:dyDescent="0.3">
      <c r="A44" s="26" t="s">
        <v>1740</v>
      </c>
      <c r="B44" s="27" t="s">
        <v>1741</v>
      </c>
    </row>
    <row r="45" spans="1:2" x14ac:dyDescent="0.3">
      <c r="A45" s="26" t="s">
        <v>1742</v>
      </c>
      <c r="B45" s="27" t="s">
        <v>1743</v>
      </c>
    </row>
    <row r="46" spans="1:2" x14ac:dyDescent="0.3">
      <c r="A46" s="26" t="s">
        <v>1744</v>
      </c>
      <c r="B46" s="27" t="s">
        <v>1745</v>
      </c>
    </row>
    <row r="47" spans="1:2" x14ac:dyDescent="0.3">
      <c r="A47" s="26" t="s">
        <v>1744</v>
      </c>
      <c r="B47" s="27" t="s">
        <v>1725</v>
      </c>
    </row>
    <row r="48" spans="1:2" x14ac:dyDescent="0.3">
      <c r="A48" s="26" t="s">
        <v>1744</v>
      </c>
      <c r="B48" s="27" t="s">
        <v>1746</v>
      </c>
    </row>
    <row r="49" spans="1:2" x14ac:dyDescent="0.3">
      <c r="A49" s="26" t="s">
        <v>1747</v>
      </c>
      <c r="B49" s="27" t="s">
        <v>1748</v>
      </c>
    </row>
    <row r="50" spans="1:2" x14ac:dyDescent="0.3">
      <c r="A50" s="26" t="s">
        <v>1749</v>
      </c>
      <c r="B50" s="27" t="s">
        <v>1750</v>
      </c>
    </row>
    <row r="51" spans="1:2" x14ac:dyDescent="0.3">
      <c r="A51" s="26" t="s">
        <v>1749</v>
      </c>
      <c r="B51" s="27" t="s">
        <v>1751</v>
      </c>
    </row>
    <row r="52" spans="1:2" x14ac:dyDescent="0.3">
      <c r="A52" s="26" t="s">
        <v>1752</v>
      </c>
      <c r="B52" s="27" t="s">
        <v>1736</v>
      </c>
    </row>
    <row r="53" spans="1:2" x14ac:dyDescent="0.3">
      <c r="A53" s="26" t="s">
        <v>1753</v>
      </c>
      <c r="B53" s="27" t="s">
        <v>1736</v>
      </c>
    </row>
    <row r="54" spans="1:2" x14ac:dyDescent="0.3">
      <c r="A54" s="26" t="s">
        <v>1753</v>
      </c>
      <c r="B54" s="27" t="s">
        <v>1754</v>
      </c>
    </row>
    <row r="55" spans="1:2" x14ac:dyDescent="0.3">
      <c r="A55" s="26" t="s">
        <v>1755</v>
      </c>
      <c r="B55" s="27" t="s">
        <v>1751</v>
      </c>
    </row>
    <row r="56" spans="1:2" x14ac:dyDescent="0.3">
      <c r="A56" s="26" t="s">
        <v>1756</v>
      </c>
      <c r="B56" s="27" t="s">
        <v>1728</v>
      </c>
    </row>
    <row r="57" spans="1:2" x14ac:dyDescent="0.3">
      <c r="A57" s="26" t="s">
        <v>1757</v>
      </c>
      <c r="B57" s="27" t="s">
        <v>1758</v>
      </c>
    </row>
    <row r="58" spans="1:2" x14ac:dyDescent="0.3">
      <c r="A58" s="26" t="s">
        <v>1759</v>
      </c>
      <c r="B58" s="27" t="s">
        <v>1760</v>
      </c>
    </row>
    <row r="59" spans="1:2" x14ac:dyDescent="0.3">
      <c r="A59" s="26" t="s">
        <v>1759</v>
      </c>
      <c r="B59" s="27" t="s">
        <v>1761</v>
      </c>
    </row>
    <row r="60" spans="1:2" x14ac:dyDescent="0.3">
      <c r="A60" s="26" t="s">
        <v>1759</v>
      </c>
      <c r="B60" s="27" t="s">
        <v>1696</v>
      </c>
    </row>
    <row r="61" spans="1:2" x14ac:dyDescent="0.3">
      <c r="A61" s="26" t="s">
        <v>1759</v>
      </c>
      <c r="B61" s="27" t="s">
        <v>1762</v>
      </c>
    </row>
    <row r="62" spans="1:2" x14ac:dyDescent="0.3">
      <c r="A62" s="26" t="s">
        <v>1759</v>
      </c>
      <c r="B62" s="27" t="s">
        <v>1746</v>
      </c>
    </row>
    <row r="63" spans="1:2" x14ac:dyDescent="0.3">
      <c r="A63" s="26" t="s">
        <v>1763</v>
      </c>
      <c r="B63" s="27" t="s">
        <v>1699</v>
      </c>
    </row>
    <row r="64" spans="1:2" x14ac:dyDescent="0.3">
      <c r="A64" s="26" t="s">
        <v>1763</v>
      </c>
      <c r="B64" s="27" t="s">
        <v>1741</v>
      </c>
    </row>
    <row r="65" spans="1:2" x14ac:dyDescent="0.3">
      <c r="A65" s="26" t="s">
        <v>1764</v>
      </c>
      <c r="B65" s="27" t="s">
        <v>1720</v>
      </c>
    </row>
    <row r="66" spans="1:2" x14ac:dyDescent="0.3">
      <c r="A66" s="26" t="s">
        <v>1765</v>
      </c>
      <c r="B66" s="27" t="s">
        <v>1697</v>
      </c>
    </row>
    <row r="67" spans="1:2" x14ac:dyDescent="0.3">
      <c r="A67" s="26" t="s">
        <v>1766</v>
      </c>
      <c r="B67" s="27" t="s">
        <v>1696</v>
      </c>
    </row>
    <row r="68" spans="1:2" x14ac:dyDescent="0.3">
      <c r="A68" s="26" t="s">
        <v>1766</v>
      </c>
      <c r="B68" s="27" t="s">
        <v>1767</v>
      </c>
    </row>
    <row r="69" spans="1:2" x14ac:dyDescent="0.3">
      <c r="A69" s="26" t="s">
        <v>1768</v>
      </c>
      <c r="B69" s="27" t="s">
        <v>1769</v>
      </c>
    </row>
    <row r="70" spans="1:2" x14ac:dyDescent="0.3">
      <c r="A70" s="26" t="s">
        <v>1768</v>
      </c>
      <c r="B70" s="27" t="s">
        <v>1770</v>
      </c>
    </row>
    <row r="71" spans="1:2" x14ac:dyDescent="0.3">
      <c r="A71" s="26" t="s">
        <v>1771</v>
      </c>
      <c r="B71" s="27" t="s">
        <v>1772</v>
      </c>
    </row>
    <row r="72" spans="1:2" x14ac:dyDescent="0.3">
      <c r="A72" s="26" t="s">
        <v>1771</v>
      </c>
      <c r="B72" s="27" t="s">
        <v>1696</v>
      </c>
    </row>
    <row r="73" spans="1:2" x14ac:dyDescent="0.3">
      <c r="A73" s="26" t="s">
        <v>1771</v>
      </c>
      <c r="B73" s="27" t="s">
        <v>1773</v>
      </c>
    </row>
    <row r="74" spans="1:2" x14ac:dyDescent="0.3">
      <c r="A74" s="26" t="s">
        <v>1774</v>
      </c>
      <c r="B74" s="27" t="s">
        <v>1750</v>
      </c>
    </row>
    <row r="75" spans="1:2" x14ac:dyDescent="0.3">
      <c r="A75" s="26" t="s">
        <v>1774</v>
      </c>
      <c r="B75" s="27" t="s">
        <v>1773</v>
      </c>
    </row>
    <row r="76" spans="1:2" x14ac:dyDescent="0.3">
      <c r="A76" s="26" t="s">
        <v>1774</v>
      </c>
      <c r="B76" s="27" t="s">
        <v>1775</v>
      </c>
    </row>
    <row r="77" spans="1:2" x14ac:dyDescent="0.3">
      <c r="A77" s="26" t="s">
        <v>1776</v>
      </c>
      <c r="B77" s="27" t="s">
        <v>1736</v>
      </c>
    </row>
    <row r="78" spans="1:2" x14ac:dyDescent="0.3">
      <c r="A78" s="26" t="s">
        <v>1776</v>
      </c>
      <c r="B78" s="27" t="s">
        <v>1777</v>
      </c>
    </row>
    <row r="79" spans="1:2" x14ac:dyDescent="0.3">
      <c r="A79" s="26" t="s">
        <v>1776</v>
      </c>
      <c r="B79" s="27" t="s">
        <v>1778</v>
      </c>
    </row>
    <row r="80" spans="1:2" x14ac:dyDescent="0.3">
      <c r="A80" s="26" t="s">
        <v>1779</v>
      </c>
      <c r="B80" s="27" t="s">
        <v>1780</v>
      </c>
    </row>
    <row r="81" spans="1:2" x14ac:dyDescent="0.3">
      <c r="A81" s="26" t="s">
        <v>1779</v>
      </c>
      <c r="B81" s="27" t="s">
        <v>1775</v>
      </c>
    </row>
    <row r="82" spans="1:2" x14ac:dyDescent="0.3">
      <c r="A82" s="26" t="s">
        <v>1781</v>
      </c>
      <c r="B82" s="27" t="s">
        <v>1770</v>
      </c>
    </row>
    <row r="83" spans="1:2" x14ac:dyDescent="0.3">
      <c r="A83" s="26" t="s">
        <v>1782</v>
      </c>
      <c r="B83" s="27" t="s">
        <v>1783</v>
      </c>
    </row>
    <row r="84" spans="1:2" x14ac:dyDescent="0.3">
      <c r="A84" s="26" t="s">
        <v>1782</v>
      </c>
      <c r="B84" s="27" t="s">
        <v>1784</v>
      </c>
    </row>
    <row r="85" spans="1:2" x14ac:dyDescent="0.3">
      <c r="A85" s="26" t="s">
        <v>1785</v>
      </c>
      <c r="B85" s="27" t="s">
        <v>1786</v>
      </c>
    </row>
    <row r="86" spans="1:2" x14ac:dyDescent="0.3">
      <c r="A86" s="26" t="s">
        <v>1787</v>
      </c>
      <c r="B86" s="27" t="s">
        <v>1720</v>
      </c>
    </row>
    <row r="87" spans="1:2" x14ac:dyDescent="0.3">
      <c r="A87" s="26" t="s">
        <v>1788</v>
      </c>
      <c r="B87" s="27" t="s">
        <v>1736</v>
      </c>
    </row>
    <row r="88" spans="1:2" x14ac:dyDescent="0.3">
      <c r="A88" s="26" t="s">
        <v>1788</v>
      </c>
      <c r="B88" s="27" t="s">
        <v>1789</v>
      </c>
    </row>
    <row r="89" spans="1:2" x14ac:dyDescent="0.3">
      <c r="A89" s="26" t="s">
        <v>1788</v>
      </c>
      <c r="B89" s="27" t="s">
        <v>1790</v>
      </c>
    </row>
    <row r="90" spans="1:2" x14ac:dyDescent="0.3">
      <c r="A90" s="26" t="s">
        <v>1791</v>
      </c>
      <c r="B90" s="27" t="s">
        <v>1792</v>
      </c>
    </row>
    <row r="91" spans="1:2" x14ac:dyDescent="0.3">
      <c r="A91" s="26" t="s">
        <v>1793</v>
      </c>
      <c r="B91" s="27" t="s">
        <v>1743</v>
      </c>
    </row>
    <row r="92" spans="1:2" x14ac:dyDescent="0.3">
      <c r="A92" s="26" t="s">
        <v>1793</v>
      </c>
      <c r="B92" s="27" t="s">
        <v>1700</v>
      </c>
    </row>
    <row r="93" spans="1:2" x14ac:dyDescent="0.3">
      <c r="A93" s="26" t="s">
        <v>1793</v>
      </c>
      <c r="B93" s="27" t="s">
        <v>1700</v>
      </c>
    </row>
    <row r="94" spans="1:2" x14ac:dyDescent="0.3">
      <c r="A94" s="26" t="s">
        <v>1793</v>
      </c>
      <c r="B94" s="27" t="s">
        <v>1775</v>
      </c>
    </row>
    <row r="95" spans="1:2" x14ac:dyDescent="0.3">
      <c r="A95" s="26" t="s">
        <v>1794</v>
      </c>
      <c r="B95" s="27" t="s">
        <v>1716</v>
      </c>
    </row>
    <row r="96" spans="1:2" x14ac:dyDescent="0.3">
      <c r="A96" s="26" t="s">
        <v>1795</v>
      </c>
      <c r="B96" s="27" t="s">
        <v>1716</v>
      </c>
    </row>
    <row r="97" spans="1:2" x14ac:dyDescent="0.3">
      <c r="A97" s="26" t="s">
        <v>1796</v>
      </c>
      <c r="B97" s="27" t="s">
        <v>1702</v>
      </c>
    </row>
    <row r="98" spans="1:2" x14ac:dyDescent="0.3">
      <c r="A98" s="26" t="s">
        <v>1796</v>
      </c>
      <c r="B98" s="27" t="s">
        <v>1797</v>
      </c>
    </row>
    <row r="99" spans="1:2" x14ac:dyDescent="0.3">
      <c r="A99" s="26" t="s">
        <v>1796</v>
      </c>
      <c r="B99" s="27" t="s">
        <v>1736</v>
      </c>
    </row>
    <row r="100" spans="1:2" x14ac:dyDescent="0.3">
      <c r="A100" s="26" t="s">
        <v>1796</v>
      </c>
      <c r="B100" s="27" t="s">
        <v>1798</v>
      </c>
    </row>
    <row r="101" spans="1:2" x14ac:dyDescent="0.3">
      <c r="A101" s="26" t="s">
        <v>1796</v>
      </c>
      <c r="B101" s="27" t="s">
        <v>1799</v>
      </c>
    </row>
    <row r="102" spans="1:2" x14ac:dyDescent="0.3">
      <c r="A102" s="26" t="s">
        <v>1800</v>
      </c>
      <c r="B102" s="27" t="s">
        <v>1736</v>
      </c>
    </row>
    <row r="103" spans="1:2" x14ac:dyDescent="0.3">
      <c r="A103" s="26" t="s">
        <v>1800</v>
      </c>
      <c r="B103" s="27" t="s">
        <v>1801</v>
      </c>
    </row>
    <row r="104" spans="1:2" x14ac:dyDescent="0.3">
      <c r="A104" s="26" t="s">
        <v>1802</v>
      </c>
      <c r="B104" s="27" t="s">
        <v>1803</v>
      </c>
    </row>
    <row r="105" spans="1:2" x14ac:dyDescent="0.3">
      <c r="A105" s="26" t="s">
        <v>1804</v>
      </c>
      <c r="B105" s="27" t="s">
        <v>1805</v>
      </c>
    </row>
    <row r="106" spans="1:2" x14ac:dyDescent="0.3">
      <c r="A106" s="26" t="s">
        <v>1806</v>
      </c>
      <c r="B106" s="27" t="s">
        <v>1807</v>
      </c>
    </row>
    <row r="107" spans="1:2" x14ac:dyDescent="0.3">
      <c r="A107" s="26" t="s">
        <v>1808</v>
      </c>
      <c r="B107" s="27" t="s">
        <v>1809</v>
      </c>
    </row>
    <row r="108" spans="1:2" x14ac:dyDescent="0.3">
      <c r="A108" s="26" t="s">
        <v>1808</v>
      </c>
      <c r="B108" s="27" t="s">
        <v>1696</v>
      </c>
    </row>
    <row r="109" spans="1:2" x14ac:dyDescent="0.3">
      <c r="A109" s="26" t="s">
        <v>1808</v>
      </c>
      <c r="B109" s="27" t="s">
        <v>1746</v>
      </c>
    </row>
    <row r="110" spans="1:2" x14ac:dyDescent="0.3">
      <c r="A110" s="26" t="s">
        <v>1808</v>
      </c>
      <c r="B110" s="27" t="s">
        <v>1810</v>
      </c>
    </row>
    <row r="111" spans="1:2" x14ac:dyDescent="0.3">
      <c r="A111" s="26" t="s">
        <v>1811</v>
      </c>
      <c r="B111" s="27" t="s">
        <v>1719</v>
      </c>
    </row>
    <row r="112" spans="1:2" x14ac:dyDescent="0.3">
      <c r="A112" s="26" t="s">
        <v>1811</v>
      </c>
      <c r="B112" s="27" t="s">
        <v>1812</v>
      </c>
    </row>
    <row r="113" spans="1:2" x14ac:dyDescent="0.3">
      <c r="A113" s="26" t="s">
        <v>1811</v>
      </c>
      <c r="B113" s="27" t="s">
        <v>1746</v>
      </c>
    </row>
    <row r="114" spans="1:2" x14ac:dyDescent="0.3">
      <c r="A114" s="26" t="s">
        <v>1813</v>
      </c>
      <c r="B114" s="27" t="s">
        <v>1814</v>
      </c>
    </row>
    <row r="115" spans="1:2" x14ac:dyDescent="0.3">
      <c r="A115" s="26" t="s">
        <v>1813</v>
      </c>
      <c r="B115" s="27" t="s">
        <v>1696</v>
      </c>
    </row>
    <row r="116" spans="1:2" x14ac:dyDescent="0.3">
      <c r="A116" s="26" t="s">
        <v>1813</v>
      </c>
      <c r="B116" s="27" t="s">
        <v>1746</v>
      </c>
    </row>
    <row r="117" spans="1:2" x14ac:dyDescent="0.3">
      <c r="A117" s="26" t="s">
        <v>1813</v>
      </c>
      <c r="B117" s="27" t="s">
        <v>1815</v>
      </c>
    </row>
    <row r="118" spans="1:2" x14ac:dyDescent="0.3">
      <c r="A118" s="26" t="s">
        <v>1816</v>
      </c>
      <c r="B118" s="27" t="s">
        <v>1737</v>
      </c>
    </row>
    <row r="119" spans="1:2" x14ac:dyDescent="0.3">
      <c r="A119" s="26" t="s">
        <v>1817</v>
      </c>
      <c r="B119" s="27" t="s">
        <v>1714</v>
      </c>
    </row>
    <row r="120" spans="1:2" x14ac:dyDescent="0.3">
      <c r="A120" s="26" t="s">
        <v>1818</v>
      </c>
      <c r="B120" s="27" t="s">
        <v>1819</v>
      </c>
    </row>
    <row r="121" spans="1:2" x14ac:dyDescent="0.3">
      <c r="A121" s="26" t="s">
        <v>1818</v>
      </c>
      <c r="B121" s="27" t="s">
        <v>1820</v>
      </c>
    </row>
    <row r="122" spans="1:2" x14ac:dyDescent="0.3">
      <c r="A122" s="26" t="s">
        <v>1821</v>
      </c>
      <c r="B122" s="27" t="s">
        <v>1822</v>
      </c>
    </row>
    <row r="123" spans="1:2" x14ac:dyDescent="0.3">
      <c r="A123" s="26" t="s">
        <v>1823</v>
      </c>
      <c r="B123" s="27" t="s">
        <v>1696</v>
      </c>
    </row>
    <row r="124" spans="1:2" x14ac:dyDescent="0.3">
      <c r="A124" s="26" t="s">
        <v>1823</v>
      </c>
      <c r="B124" s="27" t="s">
        <v>1746</v>
      </c>
    </row>
    <row r="125" spans="1:2" x14ac:dyDescent="0.3">
      <c r="A125" s="26" t="s">
        <v>1824</v>
      </c>
      <c r="B125" s="27" t="s">
        <v>1706</v>
      </c>
    </row>
    <row r="126" spans="1:2" x14ac:dyDescent="0.3">
      <c r="A126" s="26" t="s">
        <v>1825</v>
      </c>
      <c r="B126" s="27" t="s">
        <v>1696</v>
      </c>
    </row>
    <row r="127" spans="1:2" x14ac:dyDescent="0.3">
      <c r="A127" s="26" t="s">
        <v>1826</v>
      </c>
      <c r="B127" s="27" t="s">
        <v>1736</v>
      </c>
    </row>
    <row r="128" spans="1:2" x14ac:dyDescent="0.3">
      <c r="A128" s="26" t="s">
        <v>1827</v>
      </c>
      <c r="B128" s="27" t="s">
        <v>1736</v>
      </c>
    </row>
    <row r="129" spans="1:2" x14ac:dyDescent="0.3">
      <c r="A129" s="26" t="s">
        <v>1827</v>
      </c>
      <c r="B129" s="27" t="s">
        <v>1783</v>
      </c>
    </row>
    <row r="130" spans="1:2" x14ac:dyDescent="0.3">
      <c r="A130" s="26" t="s">
        <v>1828</v>
      </c>
      <c r="B130" s="27" t="s">
        <v>1829</v>
      </c>
    </row>
    <row r="131" spans="1:2" x14ac:dyDescent="0.3">
      <c r="A131" s="26" t="s">
        <v>1828</v>
      </c>
      <c r="B131" s="27" t="s">
        <v>1696</v>
      </c>
    </row>
    <row r="132" spans="1:2" x14ac:dyDescent="0.3">
      <c r="A132" s="26" t="s">
        <v>1828</v>
      </c>
      <c r="B132" s="27" t="s">
        <v>1830</v>
      </c>
    </row>
    <row r="133" spans="1:2" x14ac:dyDescent="0.3">
      <c r="A133" s="26" t="s">
        <v>1828</v>
      </c>
      <c r="B133" s="27" t="s">
        <v>1746</v>
      </c>
    </row>
    <row r="134" spans="1:2" x14ac:dyDescent="0.3">
      <c r="A134" s="26" t="s">
        <v>1828</v>
      </c>
      <c r="B134" s="27" t="s">
        <v>1830</v>
      </c>
    </row>
    <row r="135" spans="1:2" x14ac:dyDescent="0.3">
      <c r="A135" s="26" t="s">
        <v>1828</v>
      </c>
      <c r="B135" s="27" t="s">
        <v>1831</v>
      </c>
    </row>
    <row r="136" spans="1:2" x14ac:dyDescent="0.3">
      <c r="A136" s="26" t="s">
        <v>1828</v>
      </c>
      <c r="B136" s="27" t="s">
        <v>1746</v>
      </c>
    </row>
    <row r="137" spans="1:2" x14ac:dyDescent="0.3">
      <c r="A137" s="26" t="s">
        <v>1832</v>
      </c>
      <c r="B137" s="27" t="s">
        <v>1736</v>
      </c>
    </row>
    <row r="138" spans="1:2" x14ac:dyDescent="0.3">
      <c r="A138" s="26" t="s">
        <v>1832</v>
      </c>
      <c r="B138" s="27" t="s">
        <v>1728</v>
      </c>
    </row>
    <row r="139" spans="1:2" x14ac:dyDescent="0.3">
      <c r="A139" s="26" t="s">
        <v>1833</v>
      </c>
      <c r="B139" s="27" t="s">
        <v>1696</v>
      </c>
    </row>
    <row r="140" spans="1:2" x14ac:dyDescent="0.3">
      <c r="A140" s="26" t="s">
        <v>1834</v>
      </c>
      <c r="B140" s="27" t="s">
        <v>1689</v>
      </c>
    </row>
    <row r="141" spans="1:2" x14ac:dyDescent="0.3">
      <c r="A141" s="26" t="s">
        <v>1835</v>
      </c>
      <c r="B141" s="27" t="s">
        <v>1716</v>
      </c>
    </row>
    <row r="142" spans="1:2" x14ac:dyDescent="0.3">
      <c r="A142" s="26" t="s">
        <v>1836</v>
      </c>
      <c r="B142" s="27" t="s">
        <v>1736</v>
      </c>
    </row>
    <row r="143" spans="1:2" x14ac:dyDescent="0.3">
      <c r="A143" s="26" t="s">
        <v>1837</v>
      </c>
      <c r="B143" s="27" t="s">
        <v>1696</v>
      </c>
    </row>
    <row r="144" spans="1:2" x14ac:dyDescent="0.3">
      <c r="A144" s="26" t="s">
        <v>1837</v>
      </c>
      <c r="B144" s="27" t="s">
        <v>1792</v>
      </c>
    </row>
    <row r="145" spans="1:2" x14ac:dyDescent="0.3">
      <c r="A145" s="26" t="s">
        <v>1837</v>
      </c>
      <c r="B145" s="27" t="s">
        <v>1792</v>
      </c>
    </row>
    <row r="146" spans="1:2" x14ac:dyDescent="0.3">
      <c r="A146" s="26" t="s">
        <v>1838</v>
      </c>
      <c r="B146" s="27" t="s">
        <v>1736</v>
      </c>
    </row>
    <row r="147" spans="1:2" x14ac:dyDescent="0.3">
      <c r="A147" s="26" t="s">
        <v>1838</v>
      </c>
      <c r="B147" s="27" t="s">
        <v>1839</v>
      </c>
    </row>
    <row r="148" spans="1:2" x14ac:dyDescent="0.3">
      <c r="A148" s="26" t="s">
        <v>1838</v>
      </c>
      <c r="B148" s="27" t="s">
        <v>1840</v>
      </c>
    </row>
    <row r="149" spans="1:2" x14ac:dyDescent="0.3">
      <c r="A149" s="26" t="s">
        <v>1841</v>
      </c>
      <c r="B149" s="27" t="s">
        <v>1736</v>
      </c>
    </row>
    <row r="150" spans="1:2" x14ac:dyDescent="0.3">
      <c r="A150" s="26" t="s">
        <v>1841</v>
      </c>
      <c r="B150" s="27" t="s">
        <v>1842</v>
      </c>
    </row>
    <row r="151" spans="1:2" x14ac:dyDescent="0.3">
      <c r="A151" s="26" t="s">
        <v>1841</v>
      </c>
      <c r="B151" s="27" t="s">
        <v>1696</v>
      </c>
    </row>
    <row r="152" spans="1:2" x14ac:dyDescent="0.3">
      <c r="A152" s="26" t="s">
        <v>1841</v>
      </c>
      <c r="B152" s="27" t="s">
        <v>1843</v>
      </c>
    </row>
    <row r="153" spans="1:2" x14ac:dyDescent="0.3">
      <c r="A153" s="26" t="s">
        <v>1841</v>
      </c>
      <c r="B153" s="27" t="s">
        <v>1844</v>
      </c>
    </row>
    <row r="154" spans="1:2" x14ac:dyDescent="0.3">
      <c r="A154" s="26" t="s">
        <v>1845</v>
      </c>
      <c r="B154" s="27" t="s">
        <v>1846</v>
      </c>
    </row>
    <row r="155" spans="1:2" x14ac:dyDescent="0.3">
      <c r="A155" s="26" t="s">
        <v>1845</v>
      </c>
      <c r="B155" s="27" t="s">
        <v>1847</v>
      </c>
    </row>
    <row r="156" spans="1:2" x14ac:dyDescent="0.3">
      <c r="A156" s="26" t="s">
        <v>1848</v>
      </c>
      <c r="B156" s="27" t="s">
        <v>1696</v>
      </c>
    </row>
    <row r="157" spans="1:2" x14ac:dyDescent="0.3">
      <c r="A157" s="26" t="s">
        <v>1848</v>
      </c>
      <c r="B157" s="27" t="s">
        <v>1849</v>
      </c>
    </row>
    <row r="158" spans="1:2" x14ac:dyDescent="0.3">
      <c r="A158" s="26" t="s">
        <v>1850</v>
      </c>
      <c r="B158" s="27" t="s">
        <v>1851</v>
      </c>
    </row>
    <row r="159" spans="1:2" x14ac:dyDescent="0.3">
      <c r="A159" s="26" t="s">
        <v>1850</v>
      </c>
      <c r="B159" s="27" t="s">
        <v>1852</v>
      </c>
    </row>
    <row r="160" spans="1:2" x14ac:dyDescent="0.3">
      <c r="A160" s="26" t="s">
        <v>1853</v>
      </c>
      <c r="B160" s="27" t="s">
        <v>1854</v>
      </c>
    </row>
    <row r="161" spans="1:2" x14ac:dyDescent="0.3">
      <c r="A161" s="26" t="s">
        <v>1853</v>
      </c>
      <c r="B161" s="27" t="s">
        <v>1855</v>
      </c>
    </row>
    <row r="162" spans="1:2" x14ac:dyDescent="0.3">
      <c r="A162" s="26" t="s">
        <v>1856</v>
      </c>
      <c r="B162" s="27" t="s">
        <v>1736</v>
      </c>
    </row>
    <row r="163" spans="1:2" x14ac:dyDescent="0.3">
      <c r="A163" s="26" t="s">
        <v>1856</v>
      </c>
      <c r="B163" s="27" t="s">
        <v>1857</v>
      </c>
    </row>
    <row r="164" spans="1:2" x14ac:dyDescent="0.3">
      <c r="A164" s="26" t="s">
        <v>1858</v>
      </c>
      <c r="B164" s="27" t="s">
        <v>1798</v>
      </c>
    </row>
    <row r="165" spans="1:2" x14ac:dyDescent="0.3">
      <c r="A165" s="26" t="s">
        <v>1858</v>
      </c>
      <c r="B165" s="27" t="s">
        <v>1696</v>
      </c>
    </row>
    <row r="166" spans="1:2" x14ac:dyDescent="0.3">
      <c r="A166" s="26" t="s">
        <v>1858</v>
      </c>
      <c r="B166" s="27" t="s">
        <v>1726</v>
      </c>
    </row>
    <row r="167" spans="1:2" x14ac:dyDescent="0.3">
      <c r="A167" s="26" t="s">
        <v>1859</v>
      </c>
      <c r="B167" s="27" t="s">
        <v>1711</v>
      </c>
    </row>
    <row r="168" spans="1:2" x14ac:dyDescent="0.3">
      <c r="A168" s="26" t="s">
        <v>1859</v>
      </c>
      <c r="B168" s="27" t="s">
        <v>1736</v>
      </c>
    </row>
    <row r="169" spans="1:2" x14ac:dyDescent="0.3">
      <c r="A169" s="26" t="s">
        <v>1859</v>
      </c>
      <c r="B169" s="27" t="s">
        <v>1860</v>
      </c>
    </row>
    <row r="170" spans="1:2" x14ac:dyDescent="0.3">
      <c r="A170" s="26" t="s">
        <v>1861</v>
      </c>
      <c r="B170" s="27" t="s">
        <v>1728</v>
      </c>
    </row>
    <row r="171" spans="1:2" x14ac:dyDescent="0.3">
      <c r="A171" s="26" t="s">
        <v>1862</v>
      </c>
      <c r="B171" s="27" t="s">
        <v>1702</v>
      </c>
    </row>
    <row r="172" spans="1:2" x14ac:dyDescent="0.3">
      <c r="A172" s="26" t="s">
        <v>1862</v>
      </c>
      <c r="B172" s="27" t="s">
        <v>1863</v>
      </c>
    </row>
    <row r="173" spans="1:2" x14ac:dyDescent="0.3">
      <c r="A173" s="26" t="s">
        <v>1862</v>
      </c>
      <c r="B173" s="27" t="s">
        <v>1736</v>
      </c>
    </row>
    <row r="174" spans="1:2" x14ac:dyDescent="0.3">
      <c r="A174" s="26" t="s">
        <v>1862</v>
      </c>
      <c r="B174" s="27" t="s">
        <v>1725</v>
      </c>
    </row>
    <row r="175" spans="1:2" x14ac:dyDescent="0.3">
      <c r="A175" s="26" t="s">
        <v>1864</v>
      </c>
      <c r="B175" s="27" t="s">
        <v>1865</v>
      </c>
    </row>
    <row r="176" spans="1:2" x14ac:dyDescent="0.3">
      <c r="A176" s="26" t="s">
        <v>1864</v>
      </c>
      <c r="B176" s="27" t="s">
        <v>1866</v>
      </c>
    </row>
    <row r="177" spans="1:2" x14ac:dyDescent="0.3">
      <c r="A177" s="26" t="s">
        <v>1867</v>
      </c>
      <c r="B177" s="27" t="s">
        <v>1712</v>
      </c>
    </row>
    <row r="178" spans="1:2" x14ac:dyDescent="0.3">
      <c r="A178" s="26" t="s">
        <v>1868</v>
      </c>
      <c r="B178" s="27" t="s">
        <v>1798</v>
      </c>
    </row>
    <row r="179" spans="1:2" x14ac:dyDescent="0.3">
      <c r="A179" s="26" t="s">
        <v>1868</v>
      </c>
      <c r="B179" s="27" t="s">
        <v>1746</v>
      </c>
    </row>
    <row r="180" spans="1:2" x14ac:dyDescent="0.3">
      <c r="A180" s="26" t="s">
        <v>1868</v>
      </c>
      <c r="B180" s="27" t="s">
        <v>1869</v>
      </c>
    </row>
    <row r="181" spans="1:2" x14ac:dyDescent="0.3">
      <c r="A181" s="26" t="s">
        <v>1870</v>
      </c>
      <c r="B181" s="27" t="s">
        <v>1696</v>
      </c>
    </row>
    <row r="182" spans="1:2" x14ac:dyDescent="0.3">
      <c r="A182" s="26" t="s">
        <v>1870</v>
      </c>
      <c r="B182" s="27" t="s">
        <v>1871</v>
      </c>
    </row>
    <row r="183" spans="1:2" x14ac:dyDescent="0.3">
      <c r="A183" s="26" t="s">
        <v>1870</v>
      </c>
      <c r="B183" s="27" t="s">
        <v>1700</v>
      </c>
    </row>
    <row r="184" spans="1:2" x14ac:dyDescent="0.3">
      <c r="A184" s="26" t="s">
        <v>1872</v>
      </c>
      <c r="B184" s="27" t="s">
        <v>1803</v>
      </c>
    </row>
    <row r="185" spans="1:2" x14ac:dyDescent="0.3">
      <c r="A185" s="26" t="s">
        <v>1873</v>
      </c>
      <c r="B185" s="27" t="s">
        <v>1803</v>
      </c>
    </row>
    <row r="186" spans="1:2" x14ac:dyDescent="0.3">
      <c r="A186" s="26" t="s">
        <v>1874</v>
      </c>
      <c r="B186" s="27" t="s">
        <v>1803</v>
      </c>
    </row>
    <row r="187" spans="1:2" x14ac:dyDescent="0.3">
      <c r="A187" s="26" t="s">
        <v>1875</v>
      </c>
      <c r="B187" s="27" t="s">
        <v>1702</v>
      </c>
    </row>
    <row r="188" spans="1:2" x14ac:dyDescent="0.3">
      <c r="A188" s="26" t="s">
        <v>1875</v>
      </c>
      <c r="B188" s="27" t="s">
        <v>1876</v>
      </c>
    </row>
    <row r="189" spans="1:2" x14ac:dyDescent="0.3">
      <c r="A189" s="26" t="s">
        <v>1875</v>
      </c>
      <c r="B189" s="27" t="s">
        <v>1736</v>
      </c>
    </row>
    <row r="190" spans="1:2" x14ac:dyDescent="0.3">
      <c r="A190" s="26" t="s">
        <v>1875</v>
      </c>
      <c r="B190" s="27" t="s">
        <v>1877</v>
      </c>
    </row>
    <row r="191" spans="1:2" x14ac:dyDescent="0.3">
      <c r="A191" s="26" t="s">
        <v>1875</v>
      </c>
      <c r="B191" s="27" t="s">
        <v>1725</v>
      </c>
    </row>
    <row r="192" spans="1:2" x14ac:dyDescent="0.3">
      <c r="A192" s="26" t="s">
        <v>1878</v>
      </c>
      <c r="B192" s="27" t="s">
        <v>1879</v>
      </c>
    </row>
    <row r="193" spans="1:2" x14ac:dyDescent="0.3">
      <c r="A193" s="26" t="s">
        <v>1878</v>
      </c>
      <c r="B193" s="27" t="s">
        <v>1696</v>
      </c>
    </row>
    <row r="194" spans="1:2" x14ac:dyDescent="0.3">
      <c r="A194" s="26" t="s">
        <v>1878</v>
      </c>
      <c r="B194" s="27" t="s">
        <v>1880</v>
      </c>
    </row>
    <row r="195" spans="1:2" x14ac:dyDescent="0.3">
      <c r="A195" s="26" t="s">
        <v>1878</v>
      </c>
      <c r="B195" s="27" t="s">
        <v>1746</v>
      </c>
    </row>
    <row r="196" spans="1:2" x14ac:dyDescent="0.3">
      <c r="A196" s="26" t="s">
        <v>1881</v>
      </c>
      <c r="B196" s="27" t="s">
        <v>1692</v>
      </c>
    </row>
    <row r="197" spans="1:2" x14ac:dyDescent="0.3">
      <c r="A197" s="26" t="s">
        <v>1881</v>
      </c>
      <c r="B197" s="27" t="s">
        <v>1882</v>
      </c>
    </row>
    <row r="198" spans="1:2" x14ac:dyDescent="0.3">
      <c r="A198" s="26" t="s">
        <v>1883</v>
      </c>
      <c r="B198" s="27" t="s">
        <v>1696</v>
      </c>
    </row>
    <row r="199" spans="1:2" x14ac:dyDescent="0.3">
      <c r="A199" s="26" t="s">
        <v>1883</v>
      </c>
      <c r="B199" s="27" t="s">
        <v>1866</v>
      </c>
    </row>
    <row r="200" spans="1:2" x14ac:dyDescent="0.3">
      <c r="A200" s="26" t="s">
        <v>1884</v>
      </c>
      <c r="B200" s="27" t="s">
        <v>1750</v>
      </c>
    </row>
    <row r="201" spans="1:2" x14ac:dyDescent="0.3">
      <c r="A201" s="26" t="s">
        <v>1884</v>
      </c>
      <c r="B201" s="27" t="s">
        <v>1696</v>
      </c>
    </row>
    <row r="202" spans="1:2" x14ac:dyDescent="0.3">
      <c r="A202" s="26" t="s">
        <v>1885</v>
      </c>
      <c r="B202" s="27" t="s">
        <v>1886</v>
      </c>
    </row>
    <row r="203" spans="1:2" x14ac:dyDescent="0.3">
      <c r="A203" s="26" t="s">
        <v>1887</v>
      </c>
      <c r="B203" s="27" t="s">
        <v>1888</v>
      </c>
    </row>
    <row r="204" spans="1:2" x14ac:dyDescent="0.3">
      <c r="A204" s="26" t="s">
        <v>1889</v>
      </c>
      <c r="B204" s="27" t="s">
        <v>1696</v>
      </c>
    </row>
    <row r="205" spans="1:2" x14ac:dyDescent="0.3">
      <c r="A205" s="26" t="s">
        <v>1890</v>
      </c>
      <c r="B205" s="27" t="s">
        <v>1696</v>
      </c>
    </row>
    <row r="206" spans="1:2" x14ac:dyDescent="0.3">
      <c r="A206" s="26" t="s">
        <v>1890</v>
      </c>
      <c r="B206" s="27" t="s">
        <v>1775</v>
      </c>
    </row>
    <row r="207" spans="1:2" x14ac:dyDescent="0.3">
      <c r="A207" s="26" t="s">
        <v>1891</v>
      </c>
      <c r="B207" s="27" t="s">
        <v>1736</v>
      </c>
    </row>
    <row r="208" spans="1:2" x14ac:dyDescent="0.3">
      <c r="A208" s="26" t="s">
        <v>1891</v>
      </c>
      <c r="B208" s="27" t="s">
        <v>1892</v>
      </c>
    </row>
    <row r="209" spans="1:2" x14ac:dyDescent="0.3">
      <c r="A209" s="26" t="s">
        <v>1893</v>
      </c>
      <c r="B209" s="27" t="s">
        <v>1736</v>
      </c>
    </row>
    <row r="210" spans="1:2" x14ac:dyDescent="0.3">
      <c r="A210" s="26" t="s">
        <v>1894</v>
      </c>
      <c r="B210" s="27" t="s">
        <v>1895</v>
      </c>
    </row>
    <row r="211" spans="1:2" x14ac:dyDescent="0.3">
      <c r="A211" s="26" t="s">
        <v>1896</v>
      </c>
      <c r="B211" s="27" t="s">
        <v>1886</v>
      </c>
    </row>
    <row r="212" spans="1:2" x14ac:dyDescent="0.3">
      <c r="A212" s="26" t="s">
        <v>1897</v>
      </c>
      <c r="B212" s="27" t="s">
        <v>1898</v>
      </c>
    </row>
    <row r="213" spans="1:2" x14ac:dyDescent="0.3">
      <c r="A213" s="26" t="s">
        <v>1897</v>
      </c>
      <c r="B213" s="27" t="s">
        <v>1899</v>
      </c>
    </row>
    <row r="214" spans="1:2" x14ac:dyDescent="0.3">
      <c r="A214" s="26" t="s">
        <v>1900</v>
      </c>
      <c r="B214" s="27" t="s">
        <v>1901</v>
      </c>
    </row>
    <row r="215" spans="1:2" x14ac:dyDescent="0.3">
      <c r="A215" s="26" t="s">
        <v>1900</v>
      </c>
      <c r="B215" s="27" t="s">
        <v>1696</v>
      </c>
    </row>
    <row r="216" spans="1:2" x14ac:dyDescent="0.3">
      <c r="A216" s="26" t="s">
        <v>1902</v>
      </c>
      <c r="B216" s="27" t="s">
        <v>1903</v>
      </c>
    </row>
    <row r="217" spans="1:2" x14ac:dyDescent="0.3">
      <c r="A217" s="26" t="s">
        <v>1902</v>
      </c>
      <c r="B217" s="27" t="s">
        <v>1904</v>
      </c>
    </row>
    <row r="218" spans="1:2" x14ac:dyDescent="0.3">
      <c r="A218" s="26" t="s">
        <v>1905</v>
      </c>
      <c r="B218" s="27" t="s">
        <v>1906</v>
      </c>
    </row>
    <row r="219" spans="1:2" x14ac:dyDescent="0.3">
      <c r="A219" s="26" t="s">
        <v>1907</v>
      </c>
      <c r="B219" s="27" t="s">
        <v>1846</v>
      </c>
    </row>
    <row r="220" spans="1:2" x14ac:dyDescent="0.3">
      <c r="A220" s="26" t="s">
        <v>1907</v>
      </c>
      <c r="B220" s="27" t="s">
        <v>1908</v>
      </c>
    </row>
    <row r="221" spans="1:2" x14ac:dyDescent="0.3">
      <c r="A221" s="26" t="s">
        <v>1907</v>
      </c>
      <c r="B221" s="27" t="s">
        <v>1746</v>
      </c>
    </row>
    <row r="222" spans="1:2" x14ac:dyDescent="0.3">
      <c r="A222" s="26" t="s">
        <v>1909</v>
      </c>
      <c r="B222" s="27" t="s">
        <v>1846</v>
      </c>
    </row>
    <row r="223" spans="1:2" x14ac:dyDescent="0.3">
      <c r="A223" s="26" t="s">
        <v>1909</v>
      </c>
      <c r="B223" s="27" t="s">
        <v>1910</v>
      </c>
    </row>
    <row r="224" spans="1:2" x14ac:dyDescent="0.3">
      <c r="A224" s="26" t="s">
        <v>1909</v>
      </c>
      <c r="B224" s="27" t="s">
        <v>1746</v>
      </c>
    </row>
    <row r="225" spans="1:2" x14ac:dyDescent="0.3">
      <c r="A225" s="26" t="s">
        <v>1911</v>
      </c>
      <c r="B225" s="27" t="s">
        <v>1736</v>
      </c>
    </row>
    <row r="226" spans="1:2" x14ac:dyDescent="0.3">
      <c r="A226" s="26" t="s">
        <v>1912</v>
      </c>
      <c r="B226" s="27" t="s">
        <v>1769</v>
      </c>
    </row>
    <row r="227" spans="1:2" x14ac:dyDescent="0.3">
      <c r="A227" s="26" t="s">
        <v>1912</v>
      </c>
      <c r="B227" s="27" t="s">
        <v>1871</v>
      </c>
    </row>
    <row r="228" spans="1:2" x14ac:dyDescent="0.3">
      <c r="A228" s="26" t="s">
        <v>1912</v>
      </c>
      <c r="B228" s="27" t="s">
        <v>1843</v>
      </c>
    </row>
    <row r="229" spans="1:2" x14ac:dyDescent="0.3">
      <c r="A229" s="26" t="s">
        <v>1913</v>
      </c>
      <c r="B229" s="27" t="s">
        <v>1798</v>
      </c>
    </row>
    <row r="230" spans="1:2" x14ac:dyDescent="0.3">
      <c r="A230" s="26" t="s">
        <v>1914</v>
      </c>
      <c r="B230" s="27" t="s">
        <v>1736</v>
      </c>
    </row>
    <row r="231" spans="1:2" x14ac:dyDescent="0.3">
      <c r="A231" s="26" t="s">
        <v>1914</v>
      </c>
      <c r="B231" s="27" t="s">
        <v>1915</v>
      </c>
    </row>
    <row r="232" spans="1:2" x14ac:dyDescent="0.3">
      <c r="A232" s="26" t="s">
        <v>1914</v>
      </c>
      <c r="B232" s="27" t="s">
        <v>1916</v>
      </c>
    </row>
    <row r="233" spans="1:2" x14ac:dyDescent="0.3">
      <c r="A233" s="26" t="s">
        <v>1917</v>
      </c>
      <c r="B233" s="27" t="s">
        <v>1696</v>
      </c>
    </row>
    <row r="234" spans="1:2" x14ac:dyDescent="0.3">
      <c r="A234" s="26" t="s">
        <v>1917</v>
      </c>
      <c r="B234" s="27" t="s">
        <v>1822</v>
      </c>
    </row>
    <row r="235" spans="1:2" x14ac:dyDescent="0.3">
      <c r="A235" s="26" t="s">
        <v>1917</v>
      </c>
      <c r="B235" s="27" t="s">
        <v>1775</v>
      </c>
    </row>
    <row r="236" spans="1:2" x14ac:dyDescent="0.3">
      <c r="A236" s="26" t="s">
        <v>1918</v>
      </c>
      <c r="B236" s="27" t="s">
        <v>1736</v>
      </c>
    </row>
    <row r="237" spans="1:2" x14ac:dyDescent="0.3">
      <c r="A237" s="26" t="s">
        <v>1918</v>
      </c>
      <c r="B237" s="27" t="s">
        <v>1919</v>
      </c>
    </row>
    <row r="238" spans="1:2" x14ac:dyDescent="0.3">
      <c r="A238" s="26" t="s">
        <v>1918</v>
      </c>
      <c r="B238" s="27" t="s">
        <v>1696</v>
      </c>
    </row>
    <row r="239" spans="1:2" x14ac:dyDescent="0.3">
      <c r="A239" s="26" t="s">
        <v>1918</v>
      </c>
      <c r="B239" s="27" t="s">
        <v>1920</v>
      </c>
    </row>
    <row r="240" spans="1:2" x14ac:dyDescent="0.3">
      <c r="A240" s="26" t="s">
        <v>1921</v>
      </c>
      <c r="B240" s="27" t="s">
        <v>1922</v>
      </c>
    </row>
    <row r="241" spans="1:2" x14ac:dyDescent="0.3">
      <c r="A241" s="26" t="s">
        <v>1923</v>
      </c>
      <c r="B241" s="27" t="s">
        <v>1924</v>
      </c>
    </row>
    <row r="242" spans="1:2" x14ac:dyDescent="0.3">
      <c r="A242" s="26" t="s">
        <v>1925</v>
      </c>
      <c r="B242" s="27" t="s">
        <v>1702</v>
      </c>
    </row>
    <row r="243" spans="1:2" x14ac:dyDescent="0.3">
      <c r="A243" s="26" t="s">
        <v>1925</v>
      </c>
      <c r="B243" s="27" t="s">
        <v>1926</v>
      </c>
    </row>
    <row r="244" spans="1:2" x14ac:dyDescent="0.3">
      <c r="A244" s="26" t="s">
        <v>1925</v>
      </c>
      <c r="B244" s="27" t="s">
        <v>1927</v>
      </c>
    </row>
    <row r="245" spans="1:2" x14ac:dyDescent="0.3">
      <c r="A245" s="26" t="s">
        <v>1925</v>
      </c>
      <c r="B245" s="27" t="s">
        <v>1928</v>
      </c>
    </row>
    <row r="246" spans="1:2" x14ac:dyDescent="0.3">
      <c r="A246" s="26" t="s">
        <v>1929</v>
      </c>
      <c r="B246" s="27" t="s">
        <v>1930</v>
      </c>
    </row>
    <row r="247" spans="1:2" x14ac:dyDescent="0.3">
      <c r="A247" s="26" t="s">
        <v>1929</v>
      </c>
      <c r="B247" s="27" t="s">
        <v>1931</v>
      </c>
    </row>
    <row r="248" spans="1:2" x14ac:dyDescent="0.3">
      <c r="A248" s="26" t="s">
        <v>1932</v>
      </c>
      <c r="B248" s="27" t="s">
        <v>1736</v>
      </c>
    </row>
    <row r="249" spans="1:2" x14ac:dyDescent="0.3">
      <c r="A249" s="26" t="s">
        <v>1932</v>
      </c>
      <c r="B249" s="27" t="s">
        <v>1933</v>
      </c>
    </row>
    <row r="250" spans="1:2" x14ac:dyDescent="0.3">
      <c r="A250" s="26" t="s">
        <v>1934</v>
      </c>
      <c r="B250" s="27" t="s">
        <v>1736</v>
      </c>
    </row>
    <row r="251" spans="1:2" x14ac:dyDescent="0.3">
      <c r="A251" s="26" t="s">
        <v>1934</v>
      </c>
      <c r="B251" s="27" t="s">
        <v>1935</v>
      </c>
    </row>
    <row r="252" spans="1:2" x14ac:dyDescent="0.3">
      <c r="A252" s="26" t="s">
        <v>1934</v>
      </c>
      <c r="B252" s="27" t="s">
        <v>1936</v>
      </c>
    </row>
    <row r="253" spans="1:2" x14ac:dyDescent="0.3">
      <c r="A253" s="26" t="s">
        <v>1937</v>
      </c>
      <c r="B253" s="27" t="s">
        <v>1736</v>
      </c>
    </row>
    <row r="254" spans="1:2" x14ac:dyDescent="0.3">
      <c r="A254" s="26" t="s">
        <v>1938</v>
      </c>
      <c r="B254" s="27" t="s">
        <v>1702</v>
      </c>
    </row>
    <row r="255" spans="1:2" x14ac:dyDescent="0.3">
      <c r="A255" s="26" t="s">
        <v>1938</v>
      </c>
      <c r="B255" s="27" t="s">
        <v>1939</v>
      </c>
    </row>
    <row r="256" spans="1:2" x14ac:dyDescent="0.3">
      <c r="A256" s="26" t="s">
        <v>1938</v>
      </c>
      <c r="B256" s="27" t="s">
        <v>1805</v>
      </c>
    </row>
    <row r="257" spans="1:2" x14ac:dyDescent="0.3">
      <c r="A257" s="26" t="s">
        <v>1940</v>
      </c>
      <c r="B257" s="27" t="s">
        <v>1702</v>
      </c>
    </row>
    <row r="258" spans="1:2" x14ac:dyDescent="0.3">
      <c r="A258" s="26" t="s">
        <v>1940</v>
      </c>
      <c r="B258" s="27" t="s">
        <v>1941</v>
      </c>
    </row>
    <row r="259" spans="1:2" x14ac:dyDescent="0.3">
      <c r="A259" s="26" t="s">
        <v>1940</v>
      </c>
      <c r="B259" s="27" t="s">
        <v>1942</v>
      </c>
    </row>
    <row r="260" spans="1:2" x14ac:dyDescent="0.3">
      <c r="A260" s="26" t="s">
        <v>1943</v>
      </c>
      <c r="B260" s="27" t="s">
        <v>1702</v>
      </c>
    </row>
    <row r="261" spans="1:2" x14ac:dyDescent="0.3">
      <c r="A261" s="26" t="s">
        <v>1943</v>
      </c>
      <c r="B261" s="27" t="s">
        <v>1944</v>
      </c>
    </row>
    <row r="262" spans="1:2" x14ac:dyDescent="0.3">
      <c r="A262" s="26" t="s">
        <v>1943</v>
      </c>
      <c r="B262" s="27" t="s">
        <v>1945</v>
      </c>
    </row>
    <row r="263" spans="1:2" x14ac:dyDescent="0.3">
      <c r="A263" s="26" t="s">
        <v>1943</v>
      </c>
      <c r="B263" s="27" t="s">
        <v>1946</v>
      </c>
    </row>
    <row r="264" spans="1:2" x14ac:dyDescent="0.3">
      <c r="A264" s="26" t="s">
        <v>1947</v>
      </c>
      <c r="B264" s="27" t="s">
        <v>1948</v>
      </c>
    </row>
    <row r="265" spans="1:2" x14ac:dyDescent="0.3">
      <c r="A265" s="26" t="s">
        <v>1947</v>
      </c>
      <c r="B265" s="27" t="s">
        <v>1949</v>
      </c>
    </row>
    <row r="266" spans="1:2" x14ac:dyDescent="0.3">
      <c r="A266" s="26" t="s">
        <v>1950</v>
      </c>
      <c r="B266" s="27" t="s">
        <v>1951</v>
      </c>
    </row>
    <row r="267" spans="1:2" x14ac:dyDescent="0.3">
      <c r="A267" s="26" t="s">
        <v>1950</v>
      </c>
      <c r="B267" s="27" t="s">
        <v>1803</v>
      </c>
    </row>
    <row r="268" spans="1:2" x14ac:dyDescent="0.3">
      <c r="A268" s="26" t="s">
        <v>1950</v>
      </c>
      <c r="B268" s="27" t="s">
        <v>1899</v>
      </c>
    </row>
    <row r="269" spans="1:2" x14ac:dyDescent="0.3">
      <c r="A269" s="26" t="s">
        <v>1950</v>
      </c>
      <c r="B269" s="27" t="s">
        <v>1843</v>
      </c>
    </row>
    <row r="270" spans="1:2" x14ac:dyDescent="0.3">
      <c r="A270" s="26" t="s">
        <v>1950</v>
      </c>
      <c r="B270" s="27" t="s">
        <v>1882</v>
      </c>
    </row>
    <row r="271" spans="1:2" x14ac:dyDescent="0.3">
      <c r="A271" s="26" t="s">
        <v>1952</v>
      </c>
      <c r="B271" s="27" t="s">
        <v>1953</v>
      </c>
    </row>
    <row r="272" spans="1:2" x14ac:dyDescent="0.3">
      <c r="A272" s="26" t="s">
        <v>1952</v>
      </c>
      <c r="B272" s="27" t="s">
        <v>1696</v>
      </c>
    </row>
    <row r="273" spans="1:2" x14ac:dyDescent="0.3">
      <c r="A273" s="26" t="s">
        <v>1952</v>
      </c>
      <c r="B273" s="27" t="s">
        <v>1954</v>
      </c>
    </row>
    <row r="274" spans="1:2" x14ac:dyDescent="0.3">
      <c r="A274" s="26" t="s">
        <v>1952</v>
      </c>
      <c r="B274" s="27" t="s">
        <v>1775</v>
      </c>
    </row>
    <row r="275" spans="1:2" x14ac:dyDescent="0.3">
      <c r="A275" s="26" t="s">
        <v>1952</v>
      </c>
      <c r="B275" s="27" t="s">
        <v>1955</v>
      </c>
    </row>
    <row r="276" spans="1:2" x14ac:dyDescent="0.3">
      <c r="A276" s="26" t="s">
        <v>1956</v>
      </c>
      <c r="B276" s="27" t="s">
        <v>1696</v>
      </c>
    </row>
    <row r="277" spans="1:2" x14ac:dyDescent="0.3">
      <c r="A277" s="26" t="s">
        <v>1956</v>
      </c>
      <c r="B277" s="27" t="s">
        <v>1957</v>
      </c>
    </row>
    <row r="278" spans="1:2" x14ac:dyDescent="0.3">
      <c r="A278" s="26" t="s">
        <v>1956</v>
      </c>
      <c r="B278" s="27" t="s">
        <v>1775</v>
      </c>
    </row>
    <row r="279" spans="1:2" x14ac:dyDescent="0.3">
      <c r="A279" s="26" t="s">
        <v>1956</v>
      </c>
      <c r="B279" s="27" t="s">
        <v>1955</v>
      </c>
    </row>
    <row r="280" spans="1:2" x14ac:dyDescent="0.3">
      <c r="A280" s="26" t="s">
        <v>1958</v>
      </c>
      <c r="B280" s="27" t="s">
        <v>1702</v>
      </c>
    </row>
    <row r="281" spans="1:2" x14ac:dyDescent="0.3">
      <c r="A281" s="26" t="s">
        <v>1958</v>
      </c>
      <c r="B281" s="27" t="s">
        <v>1736</v>
      </c>
    </row>
    <row r="282" spans="1:2" x14ac:dyDescent="0.3">
      <c r="A282" s="26" t="s">
        <v>1959</v>
      </c>
      <c r="B282" s="27" t="s">
        <v>1960</v>
      </c>
    </row>
    <row r="283" spans="1:2" x14ac:dyDescent="0.3">
      <c r="A283" s="26" t="s">
        <v>1961</v>
      </c>
      <c r="B283" s="27" t="s">
        <v>1702</v>
      </c>
    </row>
    <row r="284" spans="1:2" x14ac:dyDescent="0.3">
      <c r="A284" s="26" t="s">
        <v>1961</v>
      </c>
      <c r="B284" s="27" t="s">
        <v>1962</v>
      </c>
    </row>
    <row r="285" spans="1:2" x14ac:dyDescent="0.3">
      <c r="A285" s="26" t="s">
        <v>1961</v>
      </c>
      <c r="B285" s="27" t="s">
        <v>1963</v>
      </c>
    </row>
    <row r="286" spans="1:2" x14ac:dyDescent="0.3">
      <c r="A286" s="26" t="s">
        <v>1961</v>
      </c>
      <c r="B286" s="27" t="s">
        <v>1964</v>
      </c>
    </row>
    <row r="287" spans="1:2" x14ac:dyDescent="0.3">
      <c r="A287" s="26" t="s">
        <v>1965</v>
      </c>
      <c r="B287" s="27" t="s">
        <v>1966</v>
      </c>
    </row>
    <row r="288" spans="1:2" x14ac:dyDescent="0.3">
      <c r="A288" s="26" t="s">
        <v>1967</v>
      </c>
      <c r="B288" s="27" t="s">
        <v>1968</v>
      </c>
    </row>
    <row r="289" spans="1:2" x14ac:dyDescent="0.3">
      <c r="A289" s="26" t="s">
        <v>1969</v>
      </c>
      <c r="B289" s="27" t="s">
        <v>1970</v>
      </c>
    </row>
    <row r="290" spans="1:2" x14ac:dyDescent="0.3">
      <c r="A290" s="26" t="s">
        <v>1969</v>
      </c>
      <c r="B290" s="27" t="s">
        <v>1775</v>
      </c>
    </row>
    <row r="291" spans="1:2" x14ac:dyDescent="0.3">
      <c r="A291" s="26" t="s">
        <v>1971</v>
      </c>
      <c r="B291" s="27" t="s">
        <v>1772</v>
      </c>
    </row>
    <row r="292" spans="1:2" x14ac:dyDescent="0.3">
      <c r="A292" s="26" t="s">
        <v>1971</v>
      </c>
      <c r="B292" s="27" t="s">
        <v>1803</v>
      </c>
    </row>
    <row r="293" spans="1:2" x14ac:dyDescent="0.3">
      <c r="A293" s="26" t="s">
        <v>1972</v>
      </c>
      <c r="B293" s="27" t="s">
        <v>1736</v>
      </c>
    </row>
    <row r="294" spans="1:2" x14ac:dyDescent="0.3">
      <c r="A294" s="26" t="s">
        <v>1973</v>
      </c>
      <c r="B294" s="27" t="s">
        <v>1792</v>
      </c>
    </row>
    <row r="295" spans="1:2" x14ac:dyDescent="0.3">
      <c r="A295" s="26" t="s">
        <v>1974</v>
      </c>
      <c r="B295" s="27" t="s">
        <v>1855</v>
      </c>
    </row>
    <row r="296" spans="1:2" x14ac:dyDescent="0.3">
      <c r="A296" s="26" t="s">
        <v>1975</v>
      </c>
      <c r="B296" s="27" t="s">
        <v>1966</v>
      </c>
    </row>
    <row r="297" spans="1:2" x14ac:dyDescent="0.3">
      <c r="A297" s="26" t="s">
        <v>1976</v>
      </c>
      <c r="B297" s="27" t="s">
        <v>1977</v>
      </c>
    </row>
    <row r="298" spans="1:2" x14ac:dyDescent="0.3">
      <c r="A298" s="26" t="s">
        <v>1978</v>
      </c>
      <c r="B298" s="27" t="s">
        <v>1702</v>
      </c>
    </row>
    <row r="299" spans="1:2" x14ac:dyDescent="0.3">
      <c r="A299" s="26" t="s">
        <v>1978</v>
      </c>
      <c r="B299" s="27" t="s">
        <v>1979</v>
      </c>
    </row>
    <row r="300" spans="1:2" x14ac:dyDescent="0.3">
      <c r="A300" s="26" t="s">
        <v>1978</v>
      </c>
      <c r="B300" s="27" t="s">
        <v>1736</v>
      </c>
    </row>
    <row r="301" spans="1:2" x14ac:dyDescent="0.3">
      <c r="A301" s="26" t="s">
        <v>1978</v>
      </c>
      <c r="B301" s="27" t="s">
        <v>1725</v>
      </c>
    </row>
    <row r="302" spans="1:2" x14ac:dyDescent="0.3">
      <c r="A302" s="26" t="s">
        <v>1978</v>
      </c>
      <c r="B302" s="27" t="s">
        <v>1980</v>
      </c>
    </row>
    <row r="303" spans="1:2" x14ac:dyDescent="0.3">
      <c r="A303" s="26" t="s">
        <v>1981</v>
      </c>
      <c r="B303" s="27" t="s">
        <v>1736</v>
      </c>
    </row>
    <row r="304" spans="1:2" x14ac:dyDescent="0.3">
      <c r="A304" s="26" t="s">
        <v>1981</v>
      </c>
      <c r="B304" s="27" t="s">
        <v>1982</v>
      </c>
    </row>
    <row r="305" spans="1:2" x14ac:dyDescent="0.3">
      <c r="A305" s="26" t="s">
        <v>1983</v>
      </c>
      <c r="B305" s="27" t="s">
        <v>1736</v>
      </c>
    </row>
    <row r="306" spans="1:2" x14ac:dyDescent="0.3">
      <c r="A306" s="26" t="s">
        <v>1983</v>
      </c>
      <c r="B306" s="27" t="s">
        <v>1696</v>
      </c>
    </row>
    <row r="307" spans="1:2" x14ac:dyDescent="0.3">
      <c r="A307" s="26" t="s">
        <v>1984</v>
      </c>
      <c r="B307" s="27" t="s">
        <v>1748</v>
      </c>
    </row>
    <row r="308" spans="1:2" x14ac:dyDescent="0.3">
      <c r="A308" s="26" t="s">
        <v>1985</v>
      </c>
      <c r="B308" s="27" t="s">
        <v>1936</v>
      </c>
    </row>
    <row r="309" spans="1:2" x14ac:dyDescent="0.3">
      <c r="A309" s="26" t="s">
        <v>1986</v>
      </c>
      <c r="B309" s="27" t="s">
        <v>1696</v>
      </c>
    </row>
    <row r="310" spans="1:2" x14ac:dyDescent="0.3">
      <c r="A310" s="26" t="s">
        <v>1986</v>
      </c>
      <c r="B310" s="27" t="s">
        <v>1882</v>
      </c>
    </row>
    <row r="311" spans="1:2" x14ac:dyDescent="0.3">
      <c r="A311" s="26" t="s">
        <v>1987</v>
      </c>
      <c r="B311" s="27" t="s">
        <v>1702</v>
      </c>
    </row>
    <row r="312" spans="1:2" x14ac:dyDescent="0.3">
      <c r="A312" s="26" t="s">
        <v>1987</v>
      </c>
      <c r="B312" s="27" t="s">
        <v>1988</v>
      </c>
    </row>
    <row r="313" spans="1:2" x14ac:dyDescent="0.3">
      <c r="A313" s="26" t="s">
        <v>1987</v>
      </c>
      <c r="B313" s="27" t="s">
        <v>1736</v>
      </c>
    </row>
    <row r="314" spans="1:2" x14ac:dyDescent="0.3">
      <c r="A314" s="26" t="s">
        <v>1987</v>
      </c>
      <c r="B314" s="27" t="s">
        <v>1989</v>
      </c>
    </row>
    <row r="315" spans="1:2" x14ac:dyDescent="0.3">
      <c r="A315" s="26" t="s">
        <v>1987</v>
      </c>
      <c r="B315" s="27" t="s">
        <v>1696</v>
      </c>
    </row>
    <row r="316" spans="1:2" x14ac:dyDescent="0.3">
      <c r="A316" s="26" t="s">
        <v>1987</v>
      </c>
      <c r="B316" s="27" t="s">
        <v>1725</v>
      </c>
    </row>
    <row r="317" spans="1:2" x14ac:dyDescent="0.3">
      <c r="A317" s="26" t="s">
        <v>1987</v>
      </c>
      <c r="B317" s="27" t="s">
        <v>1990</v>
      </c>
    </row>
    <row r="318" spans="1:2" x14ac:dyDescent="0.3">
      <c r="A318" s="26" t="s">
        <v>1991</v>
      </c>
      <c r="B318" s="27" t="s">
        <v>1992</v>
      </c>
    </row>
    <row r="319" spans="1:2" x14ac:dyDescent="0.3">
      <c r="A319" s="26" t="s">
        <v>1993</v>
      </c>
      <c r="B319" s="27" t="s">
        <v>1719</v>
      </c>
    </row>
    <row r="320" spans="1:2" x14ac:dyDescent="0.3">
      <c r="A320" s="26" t="s">
        <v>1993</v>
      </c>
      <c r="B320" s="27" t="s">
        <v>1696</v>
      </c>
    </row>
    <row r="321" spans="1:2" x14ac:dyDescent="0.3">
      <c r="A321" s="26" t="s">
        <v>1993</v>
      </c>
      <c r="B321" s="27" t="s">
        <v>1882</v>
      </c>
    </row>
    <row r="322" spans="1:2" x14ac:dyDescent="0.3">
      <c r="A322" s="26" t="s">
        <v>1994</v>
      </c>
      <c r="B322" s="27" t="s">
        <v>1702</v>
      </c>
    </row>
    <row r="323" spans="1:2" x14ac:dyDescent="0.3">
      <c r="A323" s="26" t="s">
        <v>1994</v>
      </c>
      <c r="B323" s="27" t="s">
        <v>1995</v>
      </c>
    </row>
    <row r="324" spans="1:2" x14ac:dyDescent="0.3">
      <c r="A324" s="26" t="s">
        <v>1994</v>
      </c>
      <c r="B324" s="27" t="s">
        <v>1996</v>
      </c>
    </row>
    <row r="325" spans="1:2" x14ac:dyDescent="0.3">
      <c r="A325" s="26" t="s">
        <v>1997</v>
      </c>
      <c r="B325" s="27" t="s">
        <v>1750</v>
      </c>
    </row>
    <row r="326" spans="1:2" x14ac:dyDescent="0.3">
      <c r="A326" s="26" t="s">
        <v>1997</v>
      </c>
      <c r="B326" s="27" t="s">
        <v>1871</v>
      </c>
    </row>
    <row r="327" spans="1:2" x14ac:dyDescent="0.3">
      <c r="A327" s="26" t="s">
        <v>1998</v>
      </c>
      <c r="B327" s="27" t="s">
        <v>1702</v>
      </c>
    </row>
    <row r="328" spans="1:2" x14ac:dyDescent="0.3">
      <c r="A328" s="26" t="s">
        <v>1998</v>
      </c>
      <c r="B328" s="27" t="s">
        <v>1999</v>
      </c>
    </row>
    <row r="329" spans="1:2" x14ac:dyDescent="0.3">
      <c r="A329" s="26" t="s">
        <v>1998</v>
      </c>
      <c r="B329" s="27" t="s">
        <v>2000</v>
      </c>
    </row>
    <row r="330" spans="1:2" x14ac:dyDescent="0.3">
      <c r="A330" s="26" t="s">
        <v>2001</v>
      </c>
      <c r="B330" s="27" t="s">
        <v>1736</v>
      </c>
    </row>
    <row r="331" spans="1:2" x14ac:dyDescent="0.3">
      <c r="A331" s="26" t="s">
        <v>2001</v>
      </c>
      <c r="B331" s="27" t="s">
        <v>2002</v>
      </c>
    </row>
    <row r="332" spans="1:2" x14ac:dyDescent="0.3">
      <c r="A332" s="26" t="s">
        <v>2003</v>
      </c>
      <c r="B332" s="27" t="s">
        <v>1736</v>
      </c>
    </row>
    <row r="333" spans="1:2" x14ac:dyDescent="0.3">
      <c r="A333" s="26" t="s">
        <v>2003</v>
      </c>
      <c r="B333" s="27" t="s">
        <v>2004</v>
      </c>
    </row>
    <row r="334" spans="1:2" x14ac:dyDescent="0.3">
      <c r="A334" s="26" t="s">
        <v>2005</v>
      </c>
      <c r="B334" s="27" t="s">
        <v>2006</v>
      </c>
    </row>
    <row r="335" spans="1:2" x14ac:dyDescent="0.3">
      <c r="A335" s="26" t="s">
        <v>2007</v>
      </c>
      <c r="B335" s="27" t="s">
        <v>1696</v>
      </c>
    </row>
    <row r="336" spans="1:2" x14ac:dyDescent="0.3">
      <c r="A336" s="26" t="s">
        <v>2008</v>
      </c>
      <c r="B336" s="27" t="s">
        <v>1892</v>
      </c>
    </row>
    <row r="337" spans="1:2" x14ac:dyDescent="0.3">
      <c r="A337" s="26" t="s">
        <v>2009</v>
      </c>
      <c r="B337" s="27" t="s">
        <v>1736</v>
      </c>
    </row>
    <row r="338" spans="1:2" x14ac:dyDescent="0.3">
      <c r="A338" s="26" t="s">
        <v>2009</v>
      </c>
      <c r="B338" s="27" t="s">
        <v>2010</v>
      </c>
    </row>
    <row r="339" spans="1:2" x14ac:dyDescent="0.3">
      <c r="A339" s="26" t="s">
        <v>2009</v>
      </c>
      <c r="B339" s="27" t="s">
        <v>1775</v>
      </c>
    </row>
    <row r="340" spans="1:2" x14ac:dyDescent="0.3">
      <c r="A340" s="26" t="s">
        <v>2011</v>
      </c>
      <c r="B340" s="27" t="s">
        <v>1736</v>
      </c>
    </row>
    <row r="341" spans="1:2" x14ac:dyDescent="0.3">
      <c r="A341" s="26" t="s">
        <v>2012</v>
      </c>
      <c r="B341" s="27" t="s">
        <v>2013</v>
      </c>
    </row>
    <row r="342" spans="1:2" x14ac:dyDescent="0.3">
      <c r="A342" s="26" t="s">
        <v>2014</v>
      </c>
      <c r="B342" s="27" t="s">
        <v>1736</v>
      </c>
    </row>
    <row r="343" spans="1:2" x14ac:dyDescent="0.3">
      <c r="A343" s="26" t="s">
        <v>2014</v>
      </c>
      <c r="B343" s="27" t="s">
        <v>2015</v>
      </c>
    </row>
    <row r="344" spans="1:2" x14ac:dyDescent="0.3">
      <c r="A344" s="26" t="s">
        <v>2014</v>
      </c>
      <c r="B344" s="27" t="s">
        <v>1970</v>
      </c>
    </row>
    <row r="345" spans="1:2" x14ac:dyDescent="0.3">
      <c r="A345" s="26" t="s">
        <v>2016</v>
      </c>
      <c r="B345" s="27" t="s">
        <v>1736</v>
      </c>
    </row>
    <row r="346" spans="1:2" x14ac:dyDescent="0.3">
      <c r="A346" s="26" t="s">
        <v>2016</v>
      </c>
      <c r="B346" s="27" t="s">
        <v>2017</v>
      </c>
    </row>
    <row r="347" spans="1:2" x14ac:dyDescent="0.3">
      <c r="A347" s="26" t="s">
        <v>2018</v>
      </c>
      <c r="B347" s="27" t="s">
        <v>1736</v>
      </c>
    </row>
    <row r="348" spans="1:2" x14ac:dyDescent="0.3">
      <c r="A348" s="26" t="s">
        <v>2018</v>
      </c>
      <c r="B348" s="27" t="s">
        <v>2019</v>
      </c>
    </row>
    <row r="349" spans="1:2" x14ac:dyDescent="0.3">
      <c r="A349" s="26" t="s">
        <v>2020</v>
      </c>
      <c r="B349" s="27" t="s">
        <v>2021</v>
      </c>
    </row>
    <row r="350" spans="1:2" x14ac:dyDescent="0.3">
      <c r="A350" s="26" t="s">
        <v>2022</v>
      </c>
      <c r="B350" s="27" t="s">
        <v>1903</v>
      </c>
    </row>
    <row r="351" spans="1:2" x14ac:dyDescent="0.3">
      <c r="A351" s="26" t="s">
        <v>2022</v>
      </c>
      <c r="B351" s="27" t="s">
        <v>2023</v>
      </c>
    </row>
    <row r="352" spans="1:2" x14ac:dyDescent="0.3">
      <c r="A352" s="26" t="s">
        <v>2024</v>
      </c>
      <c r="B352" s="27" t="s">
        <v>2025</v>
      </c>
    </row>
    <row r="353" spans="1:2" x14ac:dyDescent="0.3">
      <c r="A353" s="26" t="s">
        <v>2026</v>
      </c>
      <c r="B353" s="27" t="s">
        <v>1748</v>
      </c>
    </row>
    <row r="354" spans="1:2" x14ac:dyDescent="0.3">
      <c r="A354" s="26" t="s">
        <v>2027</v>
      </c>
      <c r="B354" s="27" t="s">
        <v>1694</v>
      </c>
    </row>
    <row r="355" spans="1:2" x14ac:dyDescent="0.3">
      <c r="A355" s="26" t="s">
        <v>2028</v>
      </c>
      <c r="B355" s="27" t="s">
        <v>2029</v>
      </c>
    </row>
    <row r="356" spans="1:2" x14ac:dyDescent="0.3">
      <c r="A356" s="26" t="s">
        <v>2030</v>
      </c>
      <c r="B356" s="27" t="s">
        <v>1711</v>
      </c>
    </row>
    <row r="357" spans="1:2" x14ac:dyDescent="0.3">
      <c r="A357" s="26" t="s">
        <v>2030</v>
      </c>
      <c r="B357" s="27" t="s">
        <v>1706</v>
      </c>
    </row>
    <row r="358" spans="1:2" x14ac:dyDescent="0.3">
      <c r="A358" s="26" t="s">
        <v>2030</v>
      </c>
      <c r="B358" s="27" t="s">
        <v>1775</v>
      </c>
    </row>
    <row r="359" spans="1:2" x14ac:dyDescent="0.3">
      <c r="A359" s="26" t="s">
        <v>2031</v>
      </c>
      <c r="B359" s="27" t="s">
        <v>1736</v>
      </c>
    </row>
    <row r="360" spans="1:2" x14ac:dyDescent="0.3">
      <c r="A360" s="26" t="s">
        <v>2031</v>
      </c>
      <c r="B360" s="27" t="s">
        <v>1852</v>
      </c>
    </row>
    <row r="361" spans="1:2" x14ac:dyDescent="0.3">
      <c r="A361" s="26" t="s">
        <v>2032</v>
      </c>
      <c r="B361" s="27" t="s">
        <v>1702</v>
      </c>
    </row>
    <row r="362" spans="1:2" x14ac:dyDescent="0.3">
      <c r="A362" s="26" t="s">
        <v>2032</v>
      </c>
      <c r="B362" s="27" t="s">
        <v>2033</v>
      </c>
    </row>
    <row r="363" spans="1:2" x14ac:dyDescent="0.3">
      <c r="A363" s="26" t="s">
        <v>2032</v>
      </c>
      <c r="B363" s="27" t="s">
        <v>2034</v>
      </c>
    </row>
    <row r="364" spans="1:2" x14ac:dyDescent="0.3">
      <c r="A364" s="26" t="s">
        <v>2032</v>
      </c>
      <c r="B364" s="27" t="s">
        <v>1696</v>
      </c>
    </row>
    <row r="365" spans="1:2" x14ac:dyDescent="0.3">
      <c r="A365" s="26" t="s">
        <v>2035</v>
      </c>
      <c r="B365" s="27" t="s">
        <v>2036</v>
      </c>
    </row>
    <row r="366" spans="1:2" x14ac:dyDescent="0.3">
      <c r="A366" s="26" t="s">
        <v>2037</v>
      </c>
      <c r="B366" s="27" t="s">
        <v>1946</v>
      </c>
    </row>
    <row r="367" spans="1:2" x14ac:dyDescent="0.3">
      <c r="A367" s="26" t="s">
        <v>2038</v>
      </c>
      <c r="B367" s="27" t="s">
        <v>1966</v>
      </c>
    </row>
    <row r="368" spans="1:2" x14ac:dyDescent="0.3">
      <c r="A368" s="26" t="s">
        <v>2038</v>
      </c>
      <c r="B368" s="27" t="s">
        <v>1696</v>
      </c>
    </row>
    <row r="369" spans="1:2" x14ac:dyDescent="0.3">
      <c r="A369" s="26" t="s">
        <v>2038</v>
      </c>
      <c r="B369" s="27" t="s">
        <v>1746</v>
      </c>
    </row>
    <row r="370" spans="1:2" x14ac:dyDescent="0.3">
      <c r="A370" s="26" t="s">
        <v>2038</v>
      </c>
      <c r="B370" s="27" t="s">
        <v>2039</v>
      </c>
    </row>
    <row r="371" spans="1:2" x14ac:dyDescent="0.3">
      <c r="A371" s="26" t="s">
        <v>2038</v>
      </c>
      <c r="B371" s="27" t="s">
        <v>2040</v>
      </c>
    </row>
    <row r="372" spans="1:2" x14ac:dyDescent="0.3">
      <c r="A372" s="26" t="s">
        <v>2038</v>
      </c>
      <c r="B372" s="27" t="s">
        <v>1775</v>
      </c>
    </row>
    <row r="373" spans="1:2" x14ac:dyDescent="0.3">
      <c r="A373" s="26" t="s">
        <v>2041</v>
      </c>
      <c r="B373" s="27" t="s">
        <v>1736</v>
      </c>
    </row>
    <row r="374" spans="1:2" x14ac:dyDescent="0.3">
      <c r="A374" s="26" t="s">
        <v>2041</v>
      </c>
      <c r="B374" s="27" t="s">
        <v>2042</v>
      </c>
    </row>
    <row r="375" spans="1:2" x14ac:dyDescent="0.3">
      <c r="A375" s="26" t="s">
        <v>2043</v>
      </c>
      <c r="B375" s="27" t="s">
        <v>1803</v>
      </c>
    </row>
    <row r="376" spans="1:2" x14ac:dyDescent="0.3">
      <c r="A376" s="26" t="s">
        <v>2044</v>
      </c>
      <c r="B376" s="27" t="s">
        <v>1726</v>
      </c>
    </row>
    <row r="377" spans="1:2" x14ac:dyDescent="0.3">
      <c r="A377" s="26" t="s">
        <v>2044</v>
      </c>
      <c r="B377" s="27" t="s">
        <v>1775</v>
      </c>
    </row>
    <row r="378" spans="1:2" x14ac:dyDescent="0.3">
      <c r="A378" s="26" t="s">
        <v>2045</v>
      </c>
      <c r="B378" s="27" t="s">
        <v>1728</v>
      </c>
    </row>
    <row r="379" spans="1:2" x14ac:dyDescent="0.3">
      <c r="A379" s="26" t="s">
        <v>2045</v>
      </c>
      <c r="B379" s="27" t="s">
        <v>2046</v>
      </c>
    </row>
    <row r="380" spans="1:2" x14ac:dyDescent="0.3">
      <c r="A380" s="26" t="s">
        <v>2045</v>
      </c>
      <c r="B380" s="27" t="s">
        <v>1746</v>
      </c>
    </row>
    <row r="381" spans="1:2" x14ac:dyDescent="0.3">
      <c r="A381" s="26" t="s">
        <v>2047</v>
      </c>
      <c r="B381" s="27" t="s">
        <v>2048</v>
      </c>
    </row>
    <row r="382" spans="1:2" x14ac:dyDescent="0.3">
      <c r="A382" s="26" t="s">
        <v>2047</v>
      </c>
      <c r="B382" s="27" t="s">
        <v>1775</v>
      </c>
    </row>
    <row r="383" spans="1:2" x14ac:dyDescent="0.3">
      <c r="A383" s="26" t="s">
        <v>2049</v>
      </c>
      <c r="B383" s="27" t="s">
        <v>1714</v>
      </c>
    </row>
    <row r="384" spans="1:2" x14ac:dyDescent="0.3">
      <c r="A384" s="26" t="s">
        <v>2050</v>
      </c>
      <c r="B384" s="27" t="s">
        <v>2051</v>
      </c>
    </row>
    <row r="385" spans="1:2" x14ac:dyDescent="0.3">
      <c r="A385" s="26" t="s">
        <v>2052</v>
      </c>
      <c r="B385" s="27" t="s">
        <v>1736</v>
      </c>
    </row>
    <row r="386" spans="1:2" x14ac:dyDescent="0.3">
      <c r="A386" s="26" t="s">
        <v>2052</v>
      </c>
      <c r="B386" s="27" t="s">
        <v>1930</v>
      </c>
    </row>
    <row r="387" spans="1:2" x14ac:dyDescent="0.3">
      <c r="A387" s="26" t="s">
        <v>2053</v>
      </c>
      <c r="B387" s="27" t="s">
        <v>2054</v>
      </c>
    </row>
    <row r="388" spans="1:2" x14ac:dyDescent="0.3">
      <c r="A388" s="26" t="s">
        <v>2053</v>
      </c>
      <c r="B388" s="27" t="s">
        <v>1803</v>
      </c>
    </row>
    <row r="389" spans="1:2" x14ac:dyDescent="0.3">
      <c r="A389" s="26" t="s">
        <v>2055</v>
      </c>
      <c r="B389" s="27" t="s">
        <v>1696</v>
      </c>
    </row>
    <row r="390" spans="1:2" x14ac:dyDescent="0.3">
      <c r="A390" s="26" t="s">
        <v>2055</v>
      </c>
      <c r="B390" s="27" t="s">
        <v>2056</v>
      </c>
    </row>
    <row r="391" spans="1:2" x14ac:dyDescent="0.3">
      <c r="A391" s="26" t="s">
        <v>2055</v>
      </c>
      <c r="B391" s="27" t="s">
        <v>2057</v>
      </c>
    </row>
    <row r="392" spans="1:2" x14ac:dyDescent="0.3">
      <c r="A392" s="26" t="s">
        <v>2058</v>
      </c>
      <c r="B392" s="27" t="s">
        <v>1736</v>
      </c>
    </row>
    <row r="393" spans="1:2" x14ac:dyDescent="0.3">
      <c r="A393" s="26" t="s">
        <v>2058</v>
      </c>
      <c r="B393" s="27" t="s">
        <v>1798</v>
      </c>
    </row>
    <row r="394" spans="1:2" x14ac:dyDescent="0.3">
      <c r="A394" s="26" t="s">
        <v>2059</v>
      </c>
      <c r="B394" s="27" t="s">
        <v>1736</v>
      </c>
    </row>
    <row r="395" spans="1:2" x14ac:dyDescent="0.3">
      <c r="A395" s="26" t="s">
        <v>2059</v>
      </c>
      <c r="B395" s="27" t="s">
        <v>2060</v>
      </c>
    </row>
    <row r="396" spans="1:2" x14ac:dyDescent="0.3">
      <c r="A396" s="26" t="s">
        <v>2061</v>
      </c>
      <c r="B396" s="27" t="s">
        <v>1736</v>
      </c>
    </row>
    <row r="397" spans="1:2" x14ac:dyDescent="0.3">
      <c r="A397" s="26" t="s">
        <v>2062</v>
      </c>
      <c r="B397" s="27" t="s">
        <v>2063</v>
      </c>
    </row>
    <row r="398" spans="1:2" x14ac:dyDescent="0.3">
      <c r="A398" s="26" t="s">
        <v>2062</v>
      </c>
      <c r="B398" s="27" t="s">
        <v>2064</v>
      </c>
    </row>
    <row r="399" spans="1:2" x14ac:dyDescent="0.3">
      <c r="A399" s="26" t="s">
        <v>2065</v>
      </c>
      <c r="B399" s="27" t="s">
        <v>1750</v>
      </c>
    </row>
    <row r="400" spans="1:2" x14ac:dyDescent="0.3">
      <c r="A400" s="26" t="s">
        <v>2066</v>
      </c>
      <c r="B400" s="27" t="s">
        <v>1708</v>
      </c>
    </row>
    <row r="401" spans="1:2" x14ac:dyDescent="0.3">
      <c r="A401" s="26" t="s">
        <v>2066</v>
      </c>
      <c r="B401" s="27" t="s">
        <v>1803</v>
      </c>
    </row>
    <row r="402" spans="1:2" x14ac:dyDescent="0.3">
      <c r="A402" s="26" t="s">
        <v>2067</v>
      </c>
      <c r="B402" s="27" t="s">
        <v>1702</v>
      </c>
    </row>
    <row r="403" spans="1:2" x14ac:dyDescent="0.3">
      <c r="A403" s="26" t="s">
        <v>2067</v>
      </c>
      <c r="B403" s="27" t="s">
        <v>2068</v>
      </c>
    </row>
    <row r="404" spans="1:2" x14ac:dyDescent="0.3">
      <c r="A404" s="26" t="s">
        <v>2067</v>
      </c>
      <c r="B404" s="27" t="s">
        <v>1725</v>
      </c>
    </row>
    <row r="405" spans="1:2" x14ac:dyDescent="0.3">
      <c r="A405" s="26" t="s">
        <v>2067</v>
      </c>
      <c r="B405" s="27" t="s">
        <v>1980</v>
      </c>
    </row>
    <row r="406" spans="1:2" x14ac:dyDescent="0.3">
      <c r="A406" s="26" t="s">
        <v>2067</v>
      </c>
      <c r="B406" s="27" t="s">
        <v>2069</v>
      </c>
    </row>
    <row r="407" spans="1:2" x14ac:dyDescent="0.3">
      <c r="A407" s="26" t="s">
        <v>2070</v>
      </c>
      <c r="B407" s="27" t="s">
        <v>1892</v>
      </c>
    </row>
    <row r="408" spans="1:2" x14ac:dyDescent="0.3">
      <c r="A408" s="26" t="s">
        <v>2070</v>
      </c>
      <c r="B408" s="27" t="s">
        <v>2057</v>
      </c>
    </row>
    <row r="409" spans="1:2" x14ac:dyDescent="0.3">
      <c r="A409" s="26" t="s">
        <v>2071</v>
      </c>
      <c r="B409" s="27" t="s">
        <v>2064</v>
      </c>
    </row>
    <row r="410" spans="1:2" x14ac:dyDescent="0.3">
      <c r="A410" s="26" t="s">
        <v>2071</v>
      </c>
      <c r="B410" s="27" t="s">
        <v>1843</v>
      </c>
    </row>
    <row r="411" spans="1:2" x14ac:dyDescent="0.3">
      <c r="A411" s="26" t="s">
        <v>2071</v>
      </c>
      <c r="B411" s="27" t="s">
        <v>1946</v>
      </c>
    </row>
    <row r="412" spans="1:2" x14ac:dyDescent="0.3">
      <c r="A412" s="26" t="s">
        <v>2072</v>
      </c>
      <c r="B412" s="27" t="s">
        <v>1736</v>
      </c>
    </row>
    <row r="413" spans="1:2" x14ac:dyDescent="0.3">
      <c r="A413" s="26" t="s">
        <v>2072</v>
      </c>
      <c r="B413" s="27" t="s">
        <v>2073</v>
      </c>
    </row>
    <row r="414" spans="1:2" x14ac:dyDescent="0.3">
      <c r="A414" s="26" t="s">
        <v>2074</v>
      </c>
      <c r="B414" s="27" t="s">
        <v>1702</v>
      </c>
    </row>
    <row r="415" spans="1:2" x14ac:dyDescent="0.3">
      <c r="A415" s="26" t="s">
        <v>2074</v>
      </c>
      <c r="B415" s="27" t="s">
        <v>2075</v>
      </c>
    </row>
    <row r="416" spans="1:2" x14ac:dyDescent="0.3">
      <c r="A416" s="26" t="s">
        <v>2074</v>
      </c>
      <c r="B416" s="27" t="s">
        <v>1736</v>
      </c>
    </row>
    <row r="417" spans="1:2" x14ac:dyDescent="0.3">
      <c r="A417" s="26" t="s">
        <v>2074</v>
      </c>
      <c r="B417" s="27" t="s">
        <v>1966</v>
      </c>
    </row>
    <row r="418" spans="1:2" x14ac:dyDescent="0.3">
      <c r="A418" s="26" t="s">
        <v>2076</v>
      </c>
      <c r="B418" s="27" t="s">
        <v>2057</v>
      </c>
    </row>
    <row r="419" spans="1:2" x14ac:dyDescent="0.3">
      <c r="A419" s="26" t="s">
        <v>2076</v>
      </c>
      <c r="B419" s="27" t="s">
        <v>2077</v>
      </c>
    </row>
    <row r="420" spans="1:2" x14ac:dyDescent="0.3">
      <c r="A420" s="26" t="s">
        <v>2078</v>
      </c>
      <c r="B420" s="27" t="s">
        <v>1736</v>
      </c>
    </row>
    <row r="421" spans="1:2" x14ac:dyDescent="0.3">
      <c r="A421" s="26" t="s">
        <v>2078</v>
      </c>
      <c r="B421" s="27" t="s">
        <v>1696</v>
      </c>
    </row>
    <row r="422" spans="1:2" x14ac:dyDescent="0.3">
      <c r="A422" s="26" t="s">
        <v>2079</v>
      </c>
      <c r="B422" s="27" t="s">
        <v>1736</v>
      </c>
    </row>
    <row r="423" spans="1:2" x14ac:dyDescent="0.3">
      <c r="A423" s="26" t="s">
        <v>2079</v>
      </c>
      <c r="B423" s="27" t="s">
        <v>2080</v>
      </c>
    </row>
    <row r="424" spans="1:2" x14ac:dyDescent="0.3">
      <c r="A424" s="26" t="s">
        <v>2079</v>
      </c>
      <c r="B424" s="27" t="s">
        <v>2081</v>
      </c>
    </row>
    <row r="425" spans="1:2" x14ac:dyDescent="0.3">
      <c r="A425" s="26" t="s">
        <v>2082</v>
      </c>
      <c r="B425" s="27" t="s">
        <v>1736</v>
      </c>
    </row>
    <row r="426" spans="1:2" x14ac:dyDescent="0.3">
      <c r="A426" s="26" t="s">
        <v>2083</v>
      </c>
      <c r="B426" s="27" t="s">
        <v>1696</v>
      </c>
    </row>
    <row r="427" spans="1:2" x14ac:dyDescent="0.3">
      <c r="A427" s="26" t="s">
        <v>2083</v>
      </c>
      <c r="B427" s="27" t="s">
        <v>1822</v>
      </c>
    </row>
    <row r="428" spans="1:2" x14ac:dyDescent="0.3">
      <c r="A428" s="26" t="s">
        <v>2084</v>
      </c>
      <c r="B428" s="27" t="s">
        <v>1736</v>
      </c>
    </row>
    <row r="429" spans="1:2" x14ac:dyDescent="0.3">
      <c r="A429" s="26" t="s">
        <v>2084</v>
      </c>
      <c r="B429" s="27" t="s">
        <v>2085</v>
      </c>
    </row>
    <row r="430" spans="1:2" x14ac:dyDescent="0.3">
      <c r="A430" s="26" t="s">
        <v>2084</v>
      </c>
      <c r="B430" s="27" t="s">
        <v>1936</v>
      </c>
    </row>
    <row r="431" spans="1:2" x14ac:dyDescent="0.3">
      <c r="A431" s="26" t="s">
        <v>2084</v>
      </c>
      <c r="B431" s="27" t="s">
        <v>1775</v>
      </c>
    </row>
    <row r="432" spans="1:2" x14ac:dyDescent="0.3">
      <c r="A432" s="26" t="s">
        <v>2086</v>
      </c>
      <c r="B432" s="27" t="s">
        <v>1736</v>
      </c>
    </row>
    <row r="433" spans="1:2" x14ac:dyDescent="0.3">
      <c r="A433" s="26" t="s">
        <v>2086</v>
      </c>
      <c r="B433" s="27" t="s">
        <v>2087</v>
      </c>
    </row>
    <row r="434" spans="1:2" x14ac:dyDescent="0.3">
      <c r="A434" s="26" t="s">
        <v>2088</v>
      </c>
      <c r="B434" s="27" t="s">
        <v>1736</v>
      </c>
    </row>
    <row r="435" spans="1:2" x14ac:dyDescent="0.3">
      <c r="A435" s="26" t="s">
        <v>2089</v>
      </c>
      <c r="B435" s="27" t="s">
        <v>1736</v>
      </c>
    </row>
    <row r="436" spans="1:2" x14ac:dyDescent="0.3">
      <c r="A436" s="26" t="s">
        <v>2090</v>
      </c>
      <c r="B436" s="27" t="s">
        <v>1690</v>
      </c>
    </row>
    <row r="437" spans="1:2" x14ac:dyDescent="0.3">
      <c r="A437" s="26" t="s">
        <v>2091</v>
      </c>
      <c r="B437" s="27" t="s">
        <v>1702</v>
      </c>
    </row>
    <row r="438" spans="1:2" x14ac:dyDescent="0.3">
      <c r="A438" s="26" t="s">
        <v>2091</v>
      </c>
      <c r="B438" s="27" t="s">
        <v>2092</v>
      </c>
    </row>
    <row r="439" spans="1:2" x14ac:dyDescent="0.3">
      <c r="A439" s="26" t="s">
        <v>2091</v>
      </c>
      <c r="B439" s="27" t="s">
        <v>1736</v>
      </c>
    </row>
    <row r="440" spans="1:2" x14ac:dyDescent="0.3">
      <c r="A440" s="26" t="s">
        <v>2091</v>
      </c>
      <c r="B440" s="27" t="s">
        <v>1696</v>
      </c>
    </row>
    <row r="441" spans="1:2" x14ac:dyDescent="0.3">
      <c r="A441" s="26" t="s">
        <v>2091</v>
      </c>
      <c r="B441" s="27" t="s">
        <v>2093</v>
      </c>
    </row>
    <row r="442" spans="1:2" x14ac:dyDescent="0.3">
      <c r="A442" s="26" t="s">
        <v>2094</v>
      </c>
      <c r="B442" s="27" t="s">
        <v>1736</v>
      </c>
    </row>
    <row r="443" spans="1:2" x14ac:dyDescent="0.3">
      <c r="A443" s="26" t="s">
        <v>2094</v>
      </c>
      <c r="B443" s="27" t="s">
        <v>1696</v>
      </c>
    </row>
    <row r="444" spans="1:2" x14ac:dyDescent="0.3">
      <c r="A444" s="26" t="s">
        <v>2094</v>
      </c>
      <c r="B444" s="27" t="s">
        <v>1843</v>
      </c>
    </row>
    <row r="445" spans="1:2" x14ac:dyDescent="0.3">
      <c r="A445" s="26" t="s">
        <v>2095</v>
      </c>
      <c r="B445" s="27" t="s">
        <v>1736</v>
      </c>
    </row>
    <row r="446" spans="1:2" x14ac:dyDescent="0.3">
      <c r="A446" s="26" t="s">
        <v>2095</v>
      </c>
      <c r="B446" s="27" t="s">
        <v>2096</v>
      </c>
    </row>
    <row r="447" spans="1:2" x14ac:dyDescent="0.3">
      <c r="A447" s="26" t="s">
        <v>2097</v>
      </c>
      <c r="B447" s="27" t="s">
        <v>1736</v>
      </c>
    </row>
    <row r="448" spans="1:2" x14ac:dyDescent="0.3">
      <c r="A448" s="26" t="s">
        <v>2097</v>
      </c>
      <c r="B448" s="27" t="s">
        <v>2098</v>
      </c>
    </row>
    <row r="449" spans="1:2" x14ac:dyDescent="0.3">
      <c r="A449" s="26" t="s">
        <v>2099</v>
      </c>
      <c r="B449" s="27" t="s">
        <v>1736</v>
      </c>
    </row>
    <row r="450" spans="1:2" x14ac:dyDescent="0.3">
      <c r="A450" s="26" t="s">
        <v>2099</v>
      </c>
      <c r="B450" s="27" t="s">
        <v>2064</v>
      </c>
    </row>
    <row r="451" spans="1:2" x14ac:dyDescent="0.3">
      <c r="A451" s="26" t="s">
        <v>2100</v>
      </c>
      <c r="B451" s="27" t="s">
        <v>1736</v>
      </c>
    </row>
    <row r="452" spans="1:2" x14ac:dyDescent="0.3">
      <c r="A452" s="26" t="s">
        <v>2100</v>
      </c>
      <c r="B452" s="27" t="s">
        <v>1898</v>
      </c>
    </row>
    <row r="453" spans="1:2" x14ac:dyDescent="0.3">
      <c r="A453" s="26" t="s">
        <v>2101</v>
      </c>
      <c r="B453" s="27" t="s">
        <v>1803</v>
      </c>
    </row>
    <row r="454" spans="1:2" x14ac:dyDescent="0.3">
      <c r="A454" s="26" t="s">
        <v>2102</v>
      </c>
      <c r="B454" s="27" t="s">
        <v>1736</v>
      </c>
    </row>
    <row r="455" spans="1:2" x14ac:dyDescent="0.3">
      <c r="A455" s="26" t="s">
        <v>2102</v>
      </c>
      <c r="B455" s="27" t="s">
        <v>2103</v>
      </c>
    </row>
    <row r="456" spans="1:2" x14ac:dyDescent="0.3">
      <c r="A456" s="26" t="s">
        <v>2102</v>
      </c>
      <c r="B456" s="27" t="s">
        <v>2064</v>
      </c>
    </row>
    <row r="457" spans="1:2" x14ac:dyDescent="0.3">
      <c r="A457" s="26" t="s">
        <v>2104</v>
      </c>
      <c r="B457" s="27" t="s">
        <v>1736</v>
      </c>
    </row>
    <row r="458" spans="1:2" x14ac:dyDescent="0.3">
      <c r="A458" s="26" t="s">
        <v>2104</v>
      </c>
      <c r="B458" s="27" t="s">
        <v>1783</v>
      </c>
    </row>
    <row r="459" spans="1:2" x14ac:dyDescent="0.3">
      <c r="A459" s="26" t="s">
        <v>2105</v>
      </c>
      <c r="B459" s="27" t="s">
        <v>1736</v>
      </c>
    </row>
    <row r="460" spans="1:2" x14ac:dyDescent="0.3">
      <c r="A460" s="26" t="s">
        <v>2105</v>
      </c>
      <c r="B460" s="27" t="s">
        <v>2106</v>
      </c>
    </row>
    <row r="461" spans="1:2" x14ac:dyDescent="0.3">
      <c r="A461" s="26" t="s">
        <v>2107</v>
      </c>
      <c r="B461" s="27" t="s">
        <v>1736</v>
      </c>
    </row>
    <row r="462" spans="1:2" x14ac:dyDescent="0.3">
      <c r="A462" s="26" t="s">
        <v>2108</v>
      </c>
      <c r="B462" s="27" t="s">
        <v>1775</v>
      </c>
    </row>
    <row r="463" spans="1:2" x14ac:dyDescent="0.3">
      <c r="A463" s="26" t="s">
        <v>2109</v>
      </c>
      <c r="B463" s="27" t="s">
        <v>1696</v>
      </c>
    </row>
    <row r="464" spans="1:2" x14ac:dyDescent="0.3">
      <c r="A464" s="26" t="s">
        <v>2109</v>
      </c>
      <c r="B464" s="27" t="s">
        <v>1843</v>
      </c>
    </row>
    <row r="465" spans="1:2" x14ac:dyDescent="0.3">
      <c r="A465" s="26" t="s">
        <v>2110</v>
      </c>
      <c r="B465" s="27" t="s">
        <v>1775</v>
      </c>
    </row>
    <row r="466" spans="1:2" x14ac:dyDescent="0.3">
      <c r="A466" s="26" t="s">
        <v>2111</v>
      </c>
      <c r="B466" s="27" t="s">
        <v>1775</v>
      </c>
    </row>
    <row r="467" spans="1:2" x14ac:dyDescent="0.3">
      <c r="A467" s="26" t="s">
        <v>2112</v>
      </c>
      <c r="B467" s="27" t="s">
        <v>1702</v>
      </c>
    </row>
    <row r="468" spans="1:2" x14ac:dyDescent="0.3">
      <c r="A468" s="26" t="s">
        <v>2112</v>
      </c>
      <c r="B468" s="27" t="s">
        <v>2113</v>
      </c>
    </row>
    <row r="469" spans="1:2" x14ac:dyDescent="0.3">
      <c r="A469" s="26" t="s">
        <v>2112</v>
      </c>
      <c r="B469" s="27" t="s">
        <v>1798</v>
      </c>
    </row>
    <row r="470" spans="1:2" x14ac:dyDescent="0.3">
      <c r="A470" s="26" t="s">
        <v>2114</v>
      </c>
      <c r="B470" s="27" t="s">
        <v>1775</v>
      </c>
    </row>
    <row r="471" spans="1:2" x14ac:dyDescent="0.3">
      <c r="A471" s="26" t="s">
        <v>2115</v>
      </c>
      <c r="B471" s="27" t="s">
        <v>1775</v>
      </c>
    </row>
    <row r="472" spans="1:2" x14ac:dyDescent="0.3">
      <c r="A472" s="26" t="s">
        <v>2116</v>
      </c>
      <c r="B472" s="27" t="s">
        <v>1775</v>
      </c>
    </row>
    <row r="473" spans="1:2" x14ac:dyDescent="0.3">
      <c r="A473" s="26" t="s">
        <v>2117</v>
      </c>
      <c r="B473" s="27" t="s">
        <v>1775</v>
      </c>
    </row>
    <row r="474" spans="1:2" x14ac:dyDescent="0.3">
      <c r="A474" s="26" t="s">
        <v>2118</v>
      </c>
      <c r="B474" s="27" t="s">
        <v>1964</v>
      </c>
    </row>
    <row r="475" spans="1:2" x14ac:dyDescent="0.3">
      <c r="A475" s="26" t="s">
        <v>2119</v>
      </c>
      <c r="B475" s="27" t="s">
        <v>1775</v>
      </c>
    </row>
    <row r="476" spans="1:2" x14ac:dyDescent="0.3">
      <c r="A476" s="26" t="s">
        <v>2120</v>
      </c>
      <c r="B476" s="27" t="s">
        <v>1736</v>
      </c>
    </row>
    <row r="477" spans="1:2" x14ac:dyDescent="0.3">
      <c r="A477" s="26" t="s">
        <v>2120</v>
      </c>
      <c r="B477" s="27" t="s">
        <v>1714</v>
      </c>
    </row>
    <row r="478" spans="1:2" x14ac:dyDescent="0.3">
      <c r="A478" s="26" t="s">
        <v>2121</v>
      </c>
      <c r="B478" s="27" t="s">
        <v>1702</v>
      </c>
    </row>
    <row r="479" spans="1:2" x14ac:dyDescent="0.3">
      <c r="A479" s="26" t="s">
        <v>2121</v>
      </c>
      <c r="B479" s="27" t="s">
        <v>2122</v>
      </c>
    </row>
    <row r="480" spans="1:2" x14ac:dyDescent="0.3">
      <c r="A480" s="26" t="s">
        <v>2121</v>
      </c>
      <c r="B480" s="27" t="s">
        <v>1736</v>
      </c>
    </row>
    <row r="481" spans="1:2" x14ac:dyDescent="0.3">
      <c r="A481" s="26" t="s">
        <v>2121</v>
      </c>
      <c r="B481" s="27" t="s">
        <v>2123</v>
      </c>
    </row>
    <row r="482" spans="1:2" x14ac:dyDescent="0.3">
      <c r="A482" s="26" t="s">
        <v>2121</v>
      </c>
      <c r="B482" s="27" t="s">
        <v>1696</v>
      </c>
    </row>
    <row r="483" spans="1:2" x14ac:dyDescent="0.3">
      <c r="A483" s="26" t="s">
        <v>2121</v>
      </c>
      <c r="B483" s="27" t="s">
        <v>2124</v>
      </c>
    </row>
    <row r="484" spans="1:2" x14ac:dyDescent="0.3">
      <c r="A484" s="26" t="s">
        <v>2125</v>
      </c>
      <c r="B484" s="27" t="s">
        <v>1736</v>
      </c>
    </row>
    <row r="485" spans="1:2" x14ac:dyDescent="0.3">
      <c r="A485" s="26" t="s">
        <v>2126</v>
      </c>
      <c r="B485" s="27" t="s">
        <v>1702</v>
      </c>
    </row>
    <row r="486" spans="1:2" x14ac:dyDescent="0.3">
      <c r="A486" s="26" t="s">
        <v>2126</v>
      </c>
      <c r="B486" s="27" t="s">
        <v>1966</v>
      </c>
    </row>
    <row r="487" spans="1:2" x14ac:dyDescent="0.3">
      <c r="A487" s="26" t="s">
        <v>2127</v>
      </c>
      <c r="B487" s="27" t="s">
        <v>1803</v>
      </c>
    </row>
    <row r="488" spans="1:2" x14ac:dyDescent="0.3">
      <c r="A488" s="26" t="s">
        <v>2127</v>
      </c>
      <c r="B488" s="27" t="s">
        <v>2128</v>
      </c>
    </row>
    <row r="489" spans="1:2" x14ac:dyDescent="0.3">
      <c r="A489" s="26" t="s">
        <v>2129</v>
      </c>
      <c r="B489" s="27" t="s">
        <v>1772</v>
      </c>
    </row>
    <row r="490" spans="1:2" x14ac:dyDescent="0.3">
      <c r="A490" s="26" t="s">
        <v>2129</v>
      </c>
      <c r="B490" s="27" t="s">
        <v>2130</v>
      </c>
    </row>
    <row r="491" spans="1:2" x14ac:dyDescent="0.3">
      <c r="A491" s="26" t="s">
        <v>2129</v>
      </c>
      <c r="B491" s="27" t="s">
        <v>1775</v>
      </c>
    </row>
    <row r="492" spans="1:2" x14ac:dyDescent="0.3">
      <c r="A492" s="26" t="s">
        <v>2131</v>
      </c>
      <c r="B492" s="27" t="s">
        <v>1798</v>
      </c>
    </row>
    <row r="493" spans="1:2" x14ac:dyDescent="0.3">
      <c r="A493" s="26" t="s">
        <v>2131</v>
      </c>
      <c r="B493" s="27" t="s">
        <v>1803</v>
      </c>
    </row>
    <row r="494" spans="1:2" x14ac:dyDescent="0.3">
      <c r="A494" s="26" t="s">
        <v>2131</v>
      </c>
      <c r="B494" s="27" t="s">
        <v>2132</v>
      </c>
    </row>
    <row r="495" spans="1:2" x14ac:dyDescent="0.3">
      <c r="A495" s="26" t="s">
        <v>2133</v>
      </c>
      <c r="B495" s="27" t="s">
        <v>2064</v>
      </c>
    </row>
    <row r="496" spans="1:2" x14ac:dyDescent="0.3">
      <c r="A496" s="26" t="s">
        <v>2134</v>
      </c>
      <c r="B496" s="27" t="s">
        <v>1719</v>
      </c>
    </row>
    <row r="497" spans="1:2" x14ac:dyDescent="0.3">
      <c r="A497" s="26" t="s">
        <v>2134</v>
      </c>
      <c r="B497" s="27" t="s">
        <v>1696</v>
      </c>
    </row>
    <row r="498" spans="1:2" x14ac:dyDescent="0.3">
      <c r="A498" s="26" t="s">
        <v>2134</v>
      </c>
      <c r="B498" s="27" t="s">
        <v>2135</v>
      </c>
    </row>
    <row r="499" spans="1:2" x14ac:dyDescent="0.3">
      <c r="A499" s="26" t="s">
        <v>2136</v>
      </c>
      <c r="B499" s="27" t="s">
        <v>1736</v>
      </c>
    </row>
    <row r="500" spans="1:2" x14ac:dyDescent="0.3">
      <c r="A500" s="26" t="s">
        <v>2136</v>
      </c>
      <c r="B500" s="27" t="s">
        <v>1783</v>
      </c>
    </row>
    <row r="501" spans="1:2" x14ac:dyDescent="0.3">
      <c r="A501" s="26" t="s">
        <v>2137</v>
      </c>
      <c r="B501" s="27" t="s">
        <v>1786</v>
      </c>
    </row>
    <row r="502" spans="1:2" x14ac:dyDescent="0.3">
      <c r="A502" s="26" t="s">
        <v>2138</v>
      </c>
      <c r="B502" s="27" t="s">
        <v>1696</v>
      </c>
    </row>
    <row r="503" spans="1:2" x14ac:dyDescent="0.3">
      <c r="A503" s="26" t="s">
        <v>2138</v>
      </c>
      <c r="B503" s="27" t="s">
        <v>2064</v>
      </c>
    </row>
    <row r="504" spans="1:2" x14ac:dyDescent="0.3">
      <c r="A504" s="26" t="s">
        <v>2139</v>
      </c>
      <c r="B504" s="27" t="s">
        <v>1736</v>
      </c>
    </row>
    <row r="505" spans="1:2" x14ac:dyDescent="0.3">
      <c r="A505" s="26" t="s">
        <v>2139</v>
      </c>
      <c r="B505" s="27" t="s">
        <v>2140</v>
      </c>
    </row>
    <row r="506" spans="1:2" x14ac:dyDescent="0.3">
      <c r="A506" s="26" t="s">
        <v>2139</v>
      </c>
      <c r="B506" s="27" t="s">
        <v>1936</v>
      </c>
    </row>
    <row r="507" spans="1:2" x14ac:dyDescent="0.3">
      <c r="A507" s="26" t="s">
        <v>2141</v>
      </c>
      <c r="B507" s="27" t="s">
        <v>1736</v>
      </c>
    </row>
    <row r="508" spans="1:2" x14ac:dyDescent="0.3">
      <c r="A508" s="26" t="s">
        <v>2142</v>
      </c>
      <c r="B508" s="27" t="s">
        <v>1736</v>
      </c>
    </row>
    <row r="509" spans="1:2" x14ac:dyDescent="0.3">
      <c r="A509" s="26" t="s">
        <v>2142</v>
      </c>
      <c r="B509" s="27" t="s">
        <v>2143</v>
      </c>
    </row>
    <row r="510" spans="1:2" x14ac:dyDescent="0.3">
      <c r="A510" s="26" t="s">
        <v>2142</v>
      </c>
      <c r="B510" s="27" t="s">
        <v>2064</v>
      </c>
    </row>
    <row r="511" spans="1:2" x14ac:dyDescent="0.3">
      <c r="A511" s="26" t="s">
        <v>2144</v>
      </c>
      <c r="B511" s="27" t="s">
        <v>1736</v>
      </c>
    </row>
    <row r="512" spans="1:2" x14ac:dyDescent="0.3">
      <c r="A512" s="26" t="s">
        <v>2144</v>
      </c>
      <c r="B512" s="27" t="s">
        <v>2145</v>
      </c>
    </row>
    <row r="513" spans="1:2" x14ac:dyDescent="0.3">
      <c r="A513" s="26" t="s">
        <v>2146</v>
      </c>
      <c r="B513" s="27" t="s">
        <v>1736</v>
      </c>
    </row>
    <row r="514" spans="1:2" x14ac:dyDescent="0.3">
      <c r="A514" s="26" t="s">
        <v>2146</v>
      </c>
      <c r="B514" s="27" t="s">
        <v>2147</v>
      </c>
    </row>
    <row r="515" spans="1:2" x14ac:dyDescent="0.3">
      <c r="A515" s="26" t="s">
        <v>2148</v>
      </c>
      <c r="B515" s="27" t="s">
        <v>1736</v>
      </c>
    </row>
    <row r="516" spans="1:2" x14ac:dyDescent="0.3">
      <c r="A516" s="26" t="s">
        <v>2148</v>
      </c>
      <c r="B516" s="27" t="s">
        <v>1783</v>
      </c>
    </row>
    <row r="517" spans="1:2" x14ac:dyDescent="0.3">
      <c r="A517" s="26" t="s">
        <v>2148</v>
      </c>
      <c r="B517" s="27" t="s">
        <v>2064</v>
      </c>
    </row>
    <row r="518" spans="1:2" x14ac:dyDescent="0.3">
      <c r="A518" s="26" t="s">
        <v>2149</v>
      </c>
      <c r="B518" s="27" t="s">
        <v>1736</v>
      </c>
    </row>
    <row r="519" spans="1:2" x14ac:dyDescent="0.3">
      <c r="A519" s="26" t="s">
        <v>2149</v>
      </c>
      <c r="B519" s="27" t="s">
        <v>2150</v>
      </c>
    </row>
    <row r="520" spans="1:2" x14ac:dyDescent="0.3">
      <c r="A520" s="26" t="s">
        <v>2151</v>
      </c>
      <c r="B520" s="27" t="s">
        <v>1736</v>
      </c>
    </row>
    <row r="521" spans="1:2" x14ac:dyDescent="0.3">
      <c r="A521" s="26" t="s">
        <v>2151</v>
      </c>
      <c r="B521" s="27" t="s">
        <v>1798</v>
      </c>
    </row>
    <row r="522" spans="1:2" x14ac:dyDescent="0.3">
      <c r="A522" s="26" t="s">
        <v>2152</v>
      </c>
      <c r="B522" s="27" t="s">
        <v>1736</v>
      </c>
    </row>
    <row r="523" spans="1:2" x14ac:dyDescent="0.3">
      <c r="A523" s="26" t="s">
        <v>2153</v>
      </c>
      <c r="B523" s="27" t="s">
        <v>1696</v>
      </c>
    </row>
    <row r="524" spans="1:2" x14ac:dyDescent="0.3">
      <c r="A524" s="26" t="s">
        <v>2153</v>
      </c>
      <c r="B524" s="27" t="s">
        <v>1706</v>
      </c>
    </row>
    <row r="525" spans="1:2" x14ac:dyDescent="0.3">
      <c r="A525" s="26" t="s">
        <v>2154</v>
      </c>
      <c r="B525" s="27" t="s">
        <v>1736</v>
      </c>
    </row>
    <row r="526" spans="1:2" x14ac:dyDescent="0.3">
      <c r="A526" s="26" t="s">
        <v>2155</v>
      </c>
      <c r="B526" s="27" t="s">
        <v>1750</v>
      </c>
    </row>
    <row r="527" spans="1:2" x14ac:dyDescent="0.3">
      <c r="A527" s="26" t="s">
        <v>2155</v>
      </c>
      <c r="B527" s="27" t="s">
        <v>2036</v>
      </c>
    </row>
    <row r="528" spans="1:2" x14ac:dyDescent="0.3">
      <c r="A528" s="26" t="s">
        <v>2156</v>
      </c>
      <c r="B528" s="27" t="s">
        <v>1736</v>
      </c>
    </row>
    <row r="529" spans="1:2" x14ac:dyDescent="0.3">
      <c r="A529" s="26" t="s">
        <v>2156</v>
      </c>
      <c r="B529" s="27" t="s">
        <v>1696</v>
      </c>
    </row>
    <row r="530" spans="1:2" x14ac:dyDescent="0.3">
      <c r="A530" s="26" t="s">
        <v>2156</v>
      </c>
      <c r="B530" s="27" t="s">
        <v>1936</v>
      </c>
    </row>
    <row r="531" spans="1:2" x14ac:dyDescent="0.3">
      <c r="A531" s="26" t="s">
        <v>2157</v>
      </c>
      <c r="B531" s="27" t="s">
        <v>2158</v>
      </c>
    </row>
    <row r="532" spans="1:2" x14ac:dyDescent="0.3">
      <c r="A532" s="26" t="s">
        <v>2159</v>
      </c>
      <c r="B532" s="27" t="s">
        <v>2160</v>
      </c>
    </row>
    <row r="533" spans="1:2" x14ac:dyDescent="0.3">
      <c r="A533" s="26" t="s">
        <v>2161</v>
      </c>
      <c r="B533" s="27" t="s">
        <v>2064</v>
      </c>
    </row>
    <row r="534" spans="1:2" x14ac:dyDescent="0.3">
      <c r="A534" s="26" t="s">
        <v>2162</v>
      </c>
      <c r="B534" s="27" t="s">
        <v>1736</v>
      </c>
    </row>
    <row r="535" spans="1:2" x14ac:dyDescent="0.3">
      <c r="A535" s="26" t="s">
        <v>2162</v>
      </c>
      <c r="B535" s="27" t="s">
        <v>1716</v>
      </c>
    </row>
    <row r="536" spans="1:2" x14ac:dyDescent="0.3">
      <c r="A536" s="26" t="s">
        <v>2162</v>
      </c>
      <c r="B536" s="27" t="s">
        <v>2064</v>
      </c>
    </row>
    <row r="537" spans="1:2" x14ac:dyDescent="0.3">
      <c r="A537" s="26" t="s">
        <v>2163</v>
      </c>
      <c r="B537" s="27" t="s">
        <v>1736</v>
      </c>
    </row>
    <row r="538" spans="1:2" x14ac:dyDescent="0.3">
      <c r="A538" s="26" t="s">
        <v>2163</v>
      </c>
      <c r="B538" s="27" t="s">
        <v>1696</v>
      </c>
    </row>
    <row r="539" spans="1:2" x14ac:dyDescent="0.3">
      <c r="A539" s="26" t="s">
        <v>2163</v>
      </c>
      <c r="B539" s="27" t="s">
        <v>1936</v>
      </c>
    </row>
    <row r="540" spans="1:2" x14ac:dyDescent="0.3">
      <c r="A540" s="26" t="s">
        <v>2163</v>
      </c>
      <c r="B540" s="27" t="s">
        <v>2164</v>
      </c>
    </row>
    <row r="541" spans="1:2" x14ac:dyDescent="0.3">
      <c r="A541" s="26" t="s">
        <v>2165</v>
      </c>
      <c r="B541" s="27" t="s">
        <v>1736</v>
      </c>
    </row>
    <row r="542" spans="1:2" x14ac:dyDescent="0.3">
      <c r="A542" s="26" t="s">
        <v>2166</v>
      </c>
      <c r="B542" s="27" t="s">
        <v>1696</v>
      </c>
    </row>
    <row r="543" spans="1:2" x14ac:dyDescent="0.3">
      <c r="A543" s="26" t="s">
        <v>2167</v>
      </c>
      <c r="B543" s="27" t="s">
        <v>1736</v>
      </c>
    </row>
    <row r="544" spans="1:2" x14ac:dyDescent="0.3">
      <c r="A544" s="26" t="s">
        <v>2168</v>
      </c>
      <c r="B544" s="27" t="s">
        <v>1736</v>
      </c>
    </row>
    <row r="545" spans="1:2" x14ac:dyDescent="0.3">
      <c r="A545" s="26" t="s">
        <v>2168</v>
      </c>
      <c r="B545" s="27" t="s">
        <v>2169</v>
      </c>
    </row>
    <row r="546" spans="1:2" x14ac:dyDescent="0.3">
      <c r="A546" s="26" t="s">
        <v>2170</v>
      </c>
      <c r="B546" s="27" t="s">
        <v>1702</v>
      </c>
    </row>
    <row r="547" spans="1:2" x14ac:dyDescent="0.3">
      <c r="A547" s="26" t="s">
        <v>2170</v>
      </c>
      <c r="B547" s="27" t="s">
        <v>2171</v>
      </c>
    </row>
    <row r="548" spans="1:2" x14ac:dyDescent="0.3">
      <c r="A548" s="26" t="s">
        <v>2170</v>
      </c>
      <c r="B548" s="27" t="s">
        <v>1736</v>
      </c>
    </row>
    <row r="549" spans="1:2" x14ac:dyDescent="0.3">
      <c r="A549" s="26" t="s">
        <v>2172</v>
      </c>
      <c r="B549" s="27" t="s">
        <v>1803</v>
      </c>
    </row>
    <row r="550" spans="1:2" x14ac:dyDescent="0.3">
      <c r="A550" s="26" t="s">
        <v>2172</v>
      </c>
      <c r="B550" s="27" t="s">
        <v>2132</v>
      </c>
    </row>
    <row r="551" spans="1:2" x14ac:dyDescent="0.3">
      <c r="A551" s="26" t="s">
        <v>2173</v>
      </c>
      <c r="B551" s="27" t="s">
        <v>1736</v>
      </c>
    </row>
    <row r="552" spans="1:2" x14ac:dyDescent="0.3">
      <c r="A552" s="26" t="s">
        <v>2174</v>
      </c>
      <c r="B552" s="27" t="s">
        <v>1803</v>
      </c>
    </row>
    <row r="553" spans="1:2" x14ac:dyDescent="0.3">
      <c r="A553" s="26" t="s">
        <v>2175</v>
      </c>
      <c r="B553" s="27" t="s">
        <v>1736</v>
      </c>
    </row>
    <row r="554" spans="1:2" x14ac:dyDescent="0.3">
      <c r="A554" s="26" t="s">
        <v>2175</v>
      </c>
      <c r="B554" s="27" t="s">
        <v>2176</v>
      </c>
    </row>
    <row r="555" spans="1:2" x14ac:dyDescent="0.3">
      <c r="A555" s="26" t="s">
        <v>2175</v>
      </c>
      <c r="B555" s="27" t="s">
        <v>2064</v>
      </c>
    </row>
    <row r="556" spans="1:2" x14ac:dyDescent="0.3">
      <c r="A556" s="26" t="s">
        <v>2177</v>
      </c>
      <c r="B556" s="27" t="s">
        <v>1803</v>
      </c>
    </row>
    <row r="557" spans="1:2" x14ac:dyDescent="0.3">
      <c r="A557" s="26" t="s">
        <v>2177</v>
      </c>
      <c r="B557" s="27" t="s">
        <v>2057</v>
      </c>
    </row>
    <row r="558" spans="1:2" x14ac:dyDescent="0.3">
      <c r="A558" s="26" t="s">
        <v>2178</v>
      </c>
      <c r="B558" s="27" t="s">
        <v>1803</v>
      </c>
    </row>
    <row r="559" spans="1:2" x14ac:dyDescent="0.3">
      <c r="A559" s="26" t="s">
        <v>2178</v>
      </c>
      <c r="B559" s="27" t="s">
        <v>2057</v>
      </c>
    </row>
    <row r="560" spans="1:2" x14ac:dyDescent="0.3">
      <c r="A560" s="26" t="s">
        <v>2179</v>
      </c>
      <c r="B560" s="27" t="s">
        <v>2087</v>
      </c>
    </row>
    <row r="561" spans="1:2" x14ac:dyDescent="0.3">
      <c r="A561" s="26" t="s">
        <v>2179</v>
      </c>
      <c r="B561" s="27" t="s">
        <v>2180</v>
      </c>
    </row>
    <row r="562" spans="1:2" x14ac:dyDescent="0.3">
      <c r="A562" s="26" t="s">
        <v>2181</v>
      </c>
      <c r="B562" s="27" t="s">
        <v>1696</v>
      </c>
    </row>
    <row r="563" spans="1:2" x14ac:dyDescent="0.3">
      <c r="A563" s="26" t="s">
        <v>2182</v>
      </c>
      <c r="B563" s="27" t="s">
        <v>1844</v>
      </c>
    </row>
    <row r="564" spans="1:2" x14ac:dyDescent="0.3">
      <c r="A564" s="26" t="s">
        <v>2182</v>
      </c>
      <c r="B564" s="27" t="s">
        <v>2057</v>
      </c>
    </row>
    <row r="565" spans="1:2" x14ac:dyDescent="0.3">
      <c r="A565" s="26" t="s">
        <v>2183</v>
      </c>
      <c r="B565" s="27" t="s">
        <v>2057</v>
      </c>
    </row>
    <row r="566" spans="1:2" x14ac:dyDescent="0.3">
      <c r="A566" s="26" t="s">
        <v>2184</v>
      </c>
      <c r="B566" s="27" t="s">
        <v>1736</v>
      </c>
    </row>
    <row r="567" spans="1:2" x14ac:dyDescent="0.3">
      <c r="A567" s="26" t="s">
        <v>2185</v>
      </c>
      <c r="B567" s="27" t="s">
        <v>1696</v>
      </c>
    </row>
    <row r="568" spans="1:2" x14ac:dyDescent="0.3">
      <c r="A568" s="26" t="s">
        <v>2185</v>
      </c>
      <c r="B568" s="27" t="s">
        <v>2057</v>
      </c>
    </row>
    <row r="569" spans="1:2" x14ac:dyDescent="0.3">
      <c r="A569" s="26" t="s">
        <v>2186</v>
      </c>
      <c r="B569" s="27" t="s">
        <v>1736</v>
      </c>
    </row>
    <row r="570" spans="1:2" x14ac:dyDescent="0.3">
      <c r="A570" s="26" t="s">
        <v>2186</v>
      </c>
      <c r="B570" s="27" t="s">
        <v>2187</v>
      </c>
    </row>
    <row r="571" spans="1:2" x14ac:dyDescent="0.3">
      <c r="A571" s="26" t="s">
        <v>2188</v>
      </c>
      <c r="B571" s="27" t="s">
        <v>1736</v>
      </c>
    </row>
    <row r="572" spans="1:2" x14ac:dyDescent="0.3">
      <c r="A572" s="26" t="s">
        <v>2188</v>
      </c>
      <c r="B572" s="27" t="s">
        <v>1716</v>
      </c>
    </row>
    <row r="573" spans="1:2" x14ac:dyDescent="0.3">
      <c r="A573" s="26" t="s">
        <v>2188</v>
      </c>
      <c r="B573" s="27" t="s">
        <v>1696</v>
      </c>
    </row>
    <row r="574" spans="1:2" x14ac:dyDescent="0.3">
      <c r="A574" s="26" t="s">
        <v>2188</v>
      </c>
      <c r="B574" s="27" t="s">
        <v>2064</v>
      </c>
    </row>
    <row r="575" spans="1:2" x14ac:dyDescent="0.3">
      <c r="A575" s="26" t="s">
        <v>2189</v>
      </c>
      <c r="B575" s="27" t="s">
        <v>2057</v>
      </c>
    </row>
    <row r="576" spans="1:2" x14ac:dyDescent="0.3">
      <c r="A576" s="26" t="s">
        <v>2190</v>
      </c>
      <c r="B576" s="27" t="s">
        <v>1736</v>
      </c>
    </row>
    <row r="577" spans="1:2" x14ac:dyDescent="0.3">
      <c r="A577" s="26" t="s">
        <v>2190</v>
      </c>
      <c r="B577" s="27" t="s">
        <v>1696</v>
      </c>
    </row>
    <row r="578" spans="1:2" x14ac:dyDescent="0.3">
      <c r="A578" s="26" t="s">
        <v>2190</v>
      </c>
      <c r="B578" s="27" t="s">
        <v>2191</v>
      </c>
    </row>
    <row r="579" spans="1:2" x14ac:dyDescent="0.3">
      <c r="A579" s="26" t="s">
        <v>2190</v>
      </c>
      <c r="B579" s="27" t="s">
        <v>2192</v>
      </c>
    </row>
    <row r="580" spans="1:2" x14ac:dyDescent="0.3">
      <c r="A580" s="26" t="s">
        <v>2193</v>
      </c>
      <c r="B580" s="27" t="s">
        <v>1966</v>
      </c>
    </row>
    <row r="581" spans="1:2" x14ac:dyDescent="0.3">
      <c r="A581" s="26" t="s">
        <v>2193</v>
      </c>
      <c r="B581" s="27" t="s">
        <v>1803</v>
      </c>
    </row>
    <row r="582" spans="1:2" x14ac:dyDescent="0.3">
      <c r="A582" s="26" t="s">
        <v>2194</v>
      </c>
      <c r="B582" s="27" t="s">
        <v>1736</v>
      </c>
    </row>
    <row r="583" spans="1:2" x14ac:dyDescent="0.3">
      <c r="A583" s="26" t="s">
        <v>2195</v>
      </c>
      <c r="B583" s="27" t="s">
        <v>1736</v>
      </c>
    </row>
    <row r="584" spans="1:2" x14ac:dyDescent="0.3">
      <c r="A584" s="26" t="s">
        <v>2196</v>
      </c>
      <c r="B584" s="27" t="s">
        <v>1736</v>
      </c>
    </row>
    <row r="585" spans="1:2" x14ac:dyDescent="0.3">
      <c r="A585" s="26" t="s">
        <v>2196</v>
      </c>
      <c r="B585" s="27" t="s">
        <v>2197</v>
      </c>
    </row>
    <row r="586" spans="1:2" x14ac:dyDescent="0.3">
      <c r="A586" s="26" t="s">
        <v>2196</v>
      </c>
      <c r="B586" s="27" t="s">
        <v>2198</v>
      </c>
    </row>
    <row r="587" spans="1:2" x14ac:dyDescent="0.3">
      <c r="A587" s="26" t="s">
        <v>2199</v>
      </c>
      <c r="B587" s="27" t="s">
        <v>1706</v>
      </c>
    </row>
    <row r="588" spans="1:2" x14ac:dyDescent="0.3">
      <c r="A588" s="26" t="s">
        <v>2200</v>
      </c>
      <c r="B588" s="27" t="s">
        <v>2201</v>
      </c>
    </row>
    <row r="589" spans="1:2" x14ac:dyDescent="0.3">
      <c r="A589" s="26" t="s">
        <v>2200</v>
      </c>
      <c r="B589" s="27" t="s">
        <v>2057</v>
      </c>
    </row>
    <row r="590" spans="1:2" x14ac:dyDescent="0.3">
      <c r="A590" s="26" t="s">
        <v>2202</v>
      </c>
      <c r="B590" s="27" t="s">
        <v>1736</v>
      </c>
    </row>
    <row r="591" spans="1:2" x14ac:dyDescent="0.3">
      <c r="A591" s="26" t="s">
        <v>2203</v>
      </c>
      <c r="B591" s="27" t="s">
        <v>1702</v>
      </c>
    </row>
    <row r="592" spans="1:2" x14ac:dyDescent="0.3">
      <c r="A592" s="26" t="s">
        <v>2203</v>
      </c>
      <c r="B592" s="27" t="s">
        <v>2057</v>
      </c>
    </row>
    <row r="593" spans="1:2" x14ac:dyDescent="0.3">
      <c r="A593" s="26" t="s">
        <v>2204</v>
      </c>
      <c r="B593" s="27" t="s">
        <v>1726</v>
      </c>
    </row>
    <row r="594" spans="1:2" x14ac:dyDescent="0.3">
      <c r="A594" s="26" t="s">
        <v>2205</v>
      </c>
      <c r="B594" s="27" t="s">
        <v>1736</v>
      </c>
    </row>
    <row r="595" spans="1:2" x14ac:dyDescent="0.3">
      <c r="A595" s="26" t="s">
        <v>2205</v>
      </c>
      <c r="B595" s="27" t="s">
        <v>2064</v>
      </c>
    </row>
    <row r="596" spans="1:2" x14ac:dyDescent="0.3">
      <c r="A596" s="26" t="s">
        <v>2206</v>
      </c>
      <c r="B596" s="27" t="s">
        <v>1736</v>
      </c>
    </row>
    <row r="597" spans="1:2" x14ac:dyDescent="0.3">
      <c r="A597" s="26" t="s">
        <v>2207</v>
      </c>
      <c r="B597" s="27" t="s">
        <v>1702</v>
      </c>
    </row>
    <row r="598" spans="1:2" x14ac:dyDescent="0.3">
      <c r="A598" s="26" t="s">
        <v>2207</v>
      </c>
      <c r="B598" s="27" t="s">
        <v>2208</v>
      </c>
    </row>
    <row r="599" spans="1:2" x14ac:dyDescent="0.3">
      <c r="A599" s="26" t="s">
        <v>2207</v>
      </c>
      <c r="B599" s="27" t="s">
        <v>1736</v>
      </c>
    </row>
    <row r="600" spans="1:2" x14ac:dyDescent="0.3">
      <c r="A600" s="26" t="s">
        <v>2207</v>
      </c>
      <c r="B600" s="27" t="s">
        <v>2209</v>
      </c>
    </row>
    <row r="601" spans="1:2" x14ac:dyDescent="0.3">
      <c r="A601" s="26" t="s">
        <v>2210</v>
      </c>
      <c r="B601" s="27" t="s">
        <v>2211</v>
      </c>
    </row>
    <row r="602" spans="1:2" x14ac:dyDescent="0.3">
      <c r="A602" s="26" t="s">
        <v>2210</v>
      </c>
      <c r="B602" s="27" t="s">
        <v>1871</v>
      </c>
    </row>
    <row r="603" spans="1:2" x14ac:dyDescent="0.3">
      <c r="A603" s="26" t="s">
        <v>2210</v>
      </c>
      <c r="B603" s="27" t="s">
        <v>1843</v>
      </c>
    </row>
    <row r="604" spans="1:2" x14ac:dyDescent="0.3">
      <c r="A604" s="26" t="s">
        <v>2210</v>
      </c>
      <c r="B604" s="27" t="s">
        <v>2057</v>
      </c>
    </row>
    <row r="605" spans="1:2" x14ac:dyDescent="0.3">
      <c r="A605" s="26" t="s">
        <v>2212</v>
      </c>
      <c r="B605" s="27" t="s">
        <v>1736</v>
      </c>
    </row>
    <row r="606" spans="1:2" x14ac:dyDescent="0.3">
      <c r="A606" s="26" t="s">
        <v>2212</v>
      </c>
      <c r="B606" s="27" t="s">
        <v>1915</v>
      </c>
    </row>
    <row r="607" spans="1:2" x14ac:dyDescent="0.3">
      <c r="A607" s="26" t="s">
        <v>2213</v>
      </c>
      <c r="B607" s="27" t="s">
        <v>1803</v>
      </c>
    </row>
    <row r="608" spans="1:2" x14ac:dyDescent="0.3">
      <c r="A608" s="26" t="s">
        <v>2213</v>
      </c>
      <c r="B608" s="27" t="s">
        <v>2057</v>
      </c>
    </row>
    <row r="609" spans="1:2" x14ac:dyDescent="0.3">
      <c r="A609" s="26" t="s">
        <v>2214</v>
      </c>
      <c r="B609" s="27" t="s">
        <v>1736</v>
      </c>
    </row>
    <row r="610" spans="1:2" x14ac:dyDescent="0.3">
      <c r="A610" s="26" t="s">
        <v>2214</v>
      </c>
      <c r="B610" s="27" t="s">
        <v>2215</v>
      </c>
    </row>
    <row r="611" spans="1:2" x14ac:dyDescent="0.3">
      <c r="A611" s="26" t="s">
        <v>2214</v>
      </c>
      <c r="B611" s="27" t="s">
        <v>2064</v>
      </c>
    </row>
    <row r="612" spans="1:2" x14ac:dyDescent="0.3">
      <c r="A612" s="26" t="s">
        <v>2216</v>
      </c>
      <c r="B612" s="27" t="s">
        <v>1803</v>
      </c>
    </row>
    <row r="613" spans="1:2" x14ac:dyDescent="0.3">
      <c r="A613" s="26" t="s">
        <v>2216</v>
      </c>
      <c r="B613" s="27" t="s">
        <v>2057</v>
      </c>
    </row>
    <row r="614" spans="1:2" x14ac:dyDescent="0.3">
      <c r="A614" s="26" t="s">
        <v>2217</v>
      </c>
      <c r="B614" s="27" t="s">
        <v>1736</v>
      </c>
    </row>
    <row r="615" spans="1:2" x14ac:dyDescent="0.3">
      <c r="A615" s="26" t="s">
        <v>2217</v>
      </c>
      <c r="B615" s="27" t="s">
        <v>1935</v>
      </c>
    </row>
    <row r="616" spans="1:2" x14ac:dyDescent="0.3">
      <c r="A616" s="26" t="s">
        <v>2218</v>
      </c>
      <c r="B616" s="27" t="s">
        <v>1736</v>
      </c>
    </row>
    <row r="617" spans="1:2" x14ac:dyDescent="0.3">
      <c r="A617" s="26" t="s">
        <v>2219</v>
      </c>
      <c r="B617" s="27" t="s">
        <v>1736</v>
      </c>
    </row>
    <row r="618" spans="1:2" x14ac:dyDescent="0.3">
      <c r="A618" s="26" t="s">
        <v>2220</v>
      </c>
      <c r="B618" s="27" t="s">
        <v>1736</v>
      </c>
    </row>
    <row r="619" spans="1:2" x14ac:dyDescent="0.3">
      <c r="A619" s="26" t="s">
        <v>2220</v>
      </c>
      <c r="B619" s="27" t="s">
        <v>1846</v>
      </c>
    </row>
    <row r="620" spans="1:2" x14ac:dyDescent="0.3">
      <c r="A620" s="26" t="s">
        <v>2221</v>
      </c>
      <c r="B620" s="27" t="s">
        <v>1736</v>
      </c>
    </row>
    <row r="621" spans="1:2" x14ac:dyDescent="0.3">
      <c r="A621" s="26" t="s">
        <v>2221</v>
      </c>
      <c r="B621" s="27" t="s">
        <v>1935</v>
      </c>
    </row>
    <row r="622" spans="1:2" x14ac:dyDescent="0.3">
      <c r="A622" s="26" t="s">
        <v>2222</v>
      </c>
      <c r="B622" s="27" t="s">
        <v>1696</v>
      </c>
    </row>
    <row r="623" spans="1:2" x14ac:dyDescent="0.3">
      <c r="A623" s="26" t="s">
        <v>2222</v>
      </c>
      <c r="B623" s="27" t="s">
        <v>2064</v>
      </c>
    </row>
    <row r="624" spans="1:2" x14ac:dyDescent="0.3">
      <c r="A624" s="26" t="s">
        <v>2223</v>
      </c>
      <c r="B624" s="27" t="s">
        <v>1736</v>
      </c>
    </row>
    <row r="625" spans="1:2" x14ac:dyDescent="0.3">
      <c r="A625" s="26" t="s">
        <v>2223</v>
      </c>
      <c r="B625" s="27" t="s">
        <v>2147</v>
      </c>
    </row>
    <row r="626" spans="1:2" x14ac:dyDescent="0.3">
      <c r="A626" s="26" t="s">
        <v>2223</v>
      </c>
      <c r="B626" s="27" t="s">
        <v>1936</v>
      </c>
    </row>
    <row r="627" spans="1:2" x14ac:dyDescent="0.3">
      <c r="A627" s="26" t="s">
        <v>2224</v>
      </c>
      <c r="B627" s="27" t="s">
        <v>1736</v>
      </c>
    </row>
    <row r="628" spans="1:2" x14ac:dyDescent="0.3">
      <c r="A628" s="26" t="s">
        <v>2224</v>
      </c>
      <c r="B628" s="27" t="s">
        <v>1966</v>
      </c>
    </row>
    <row r="629" spans="1:2" x14ac:dyDescent="0.3">
      <c r="A629" s="26" t="s">
        <v>2225</v>
      </c>
      <c r="B629" s="27" t="s">
        <v>1736</v>
      </c>
    </row>
    <row r="630" spans="1:2" x14ac:dyDescent="0.3">
      <c r="A630" s="26" t="s">
        <v>2225</v>
      </c>
      <c r="B630" s="27" t="s">
        <v>2226</v>
      </c>
    </row>
    <row r="631" spans="1:2" x14ac:dyDescent="0.3">
      <c r="A631" s="26" t="s">
        <v>2225</v>
      </c>
      <c r="B631" s="27" t="s">
        <v>1696</v>
      </c>
    </row>
    <row r="632" spans="1:2" x14ac:dyDescent="0.3">
      <c r="A632" s="26" t="s">
        <v>2227</v>
      </c>
      <c r="B632" s="27" t="s">
        <v>1736</v>
      </c>
    </row>
    <row r="633" spans="1:2" x14ac:dyDescent="0.3">
      <c r="A633" s="26" t="s">
        <v>2227</v>
      </c>
      <c r="B633" s="27" t="s">
        <v>1966</v>
      </c>
    </row>
    <row r="634" spans="1:2" x14ac:dyDescent="0.3">
      <c r="A634" s="26" t="s">
        <v>2228</v>
      </c>
      <c r="B634" s="27" t="s">
        <v>2057</v>
      </c>
    </row>
    <row r="635" spans="1:2" x14ac:dyDescent="0.3">
      <c r="A635" s="26" t="s">
        <v>2229</v>
      </c>
      <c r="B635" s="27" t="s">
        <v>1736</v>
      </c>
    </row>
    <row r="636" spans="1:2" x14ac:dyDescent="0.3">
      <c r="A636" s="26" t="s">
        <v>2229</v>
      </c>
      <c r="B636" s="27" t="s">
        <v>1924</v>
      </c>
    </row>
    <row r="637" spans="1:2" x14ac:dyDescent="0.3">
      <c r="A637" s="26" t="s">
        <v>2230</v>
      </c>
      <c r="B637" s="27" t="s">
        <v>1736</v>
      </c>
    </row>
    <row r="638" spans="1:2" x14ac:dyDescent="0.3">
      <c r="A638" s="26" t="s">
        <v>2230</v>
      </c>
      <c r="B638" s="27" t="s">
        <v>2231</v>
      </c>
    </row>
    <row r="639" spans="1:2" x14ac:dyDescent="0.3">
      <c r="A639" s="26" t="s">
        <v>2230</v>
      </c>
      <c r="B639" s="27" t="s">
        <v>1696</v>
      </c>
    </row>
    <row r="640" spans="1:2" x14ac:dyDescent="0.3">
      <c r="A640" s="26" t="s">
        <v>2232</v>
      </c>
      <c r="B640" s="27" t="s">
        <v>1736</v>
      </c>
    </row>
    <row r="641" spans="1:2" x14ac:dyDescent="0.3">
      <c r="A641" s="26" t="s">
        <v>2233</v>
      </c>
      <c r="B641" s="27" t="s">
        <v>2056</v>
      </c>
    </row>
    <row r="642" spans="1:2" x14ac:dyDescent="0.3">
      <c r="A642" s="26" t="s">
        <v>2233</v>
      </c>
      <c r="B642" s="27" t="s">
        <v>1910</v>
      </c>
    </row>
    <row r="643" spans="1:2" x14ac:dyDescent="0.3">
      <c r="A643" s="26" t="s">
        <v>2234</v>
      </c>
      <c r="B643" s="27" t="s">
        <v>1696</v>
      </c>
    </row>
    <row r="644" spans="1:2" x14ac:dyDescent="0.3">
      <c r="A644" s="26" t="s">
        <v>2234</v>
      </c>
      <c r="B644" s="27" t="s">
        <v>2057</v>
      </c>
    </row>
    <row r="645" spans="1:2" x14ac:dyDescent="0.3">
      <c r="A645" s="26" t="s">
        <v>2235</v>
      </c>
      <c r="B645" s="27" t="s">
        <v>1736</v>
      </c>
    </row>
    <row r="646" spans="1:2" x14ac:dyDescent="0.3">
      <c r="A646" s="26" t="s">
        <v>2236</v>
      </c>
      <c r="B646" s="27" t="s">
        <v>1702</v>
      </c>
    </row>
    <row r="647" spans="1:2" x14ac:dyDescent="0.3">
      <c r="A647" s="26" t="s">
        <v>2236</v>
      </c>
      <c r="B647" s="27" t="s">
        <v>2075</v>
      </c>
    </row>
    <row r="648" spans="1:2" x14ac:dyDescent="0.3">
      <c r="A648" s="26" t="s">
        <v>2236</v>
      </c>
      <c r="B648" s="27" t="s">
        <v>1736</v>
      </c>
    </row>
    <row r="649" spans="1:2" x14ac:dyDescent="0.3">
      <c r="A649" s="26" t="s">
        <v>2237</v>
      </c>
      <c r="B649" s="27" t="s">
        <v>1736</v>
      </c>
    </row>
    <row r="650" spans="1:2" x14ac:dyDescent="0.3">
      <c r="A650" s="26" t="s">
        <v>2237</v>
      </c>
      <c r="B650" s="27" t="s">
        <v>2238</v>
      </c>
    </row>
    <row r="651" spans="1:2" x14ac:dyDescent="0.3">
      <c r="A651" s="26" t="s">
        <v>2237</v>
      </c>
      <c r="B651" s="27" t="s">
        <v>2132</v>
      </c>
    </row>
    <row r="652" spans="1:2" x14ac:dyDescent="0.3">
      <c r="A652" s="26" t="s">
        <v>2237</v>
      </c>
      <c r="B652" s="27" t="s">
        <v>2064</v>
      </c>
    </row>
    <row r="653" spans="1:2" x14ac:dyDescent="0.3">
      <c r="A653" s="26" t="s">
        <v>2239</v>
      </c>
      <c r="B653" s="27" t="s">
        <v>1736</v>
      </c>
    </row>
    <row r="654" spans="1:2" x14ac:dyDescent="0.3">
      <c r="A654" s="26" t="s">
        <v>2240</v>
      </c>
      <c r="B654" s="27" t="s">
        <v>1736</v>
      </c>
    </row>
    <row r="655" spans="1:2" x14ac:dyDescent="0.3">
      <c r="A655" s="26" t="s">
        <v>2240</v>
      </c>
      <c r="B655" s="27" t="s">
        <v>1696</v>
      </c>
    </row>
    <row r="656" spans="1:2" x14ac:dyDescent="0.3">
      <c r="A656" s="26" t="s">
        <v>2241</v>
      </c>
      <c r="B656" s="27" t="s">
        <v>1702</v>
      </c>
    </row>
    <row r="657" spans="1:2" x14ac:dyDescent="0.3">
      <c r="A657" s="26" t="s">
        <v>2241</v>
      </c>
      <c r="B657" s="27" t="s">
        <v>2242</v>
      </c>
    </row>
    <row r="658" spans="1:2" x14ac:dyDescent="0.3">
      <c r="A658" s="26" t="s">
        <v>2241</v>
      </c>
      <c r="B658" s="27" t="s">
        <v>1736</v>
      </c>
    </row>
    <row r="659" spans="1:2" x14ac:dyDescent="0.3">
      <c r="A659" s="26" t="s">
        <v>2241</v>
      </c>
      <c r="B659" s="27" t="s">
        <v>2243</v>
      </c>
    </row>
    <row r="660" spans="1:2" x14ac:dyDescent="0.3">
      <c r="A660" s="26" t="s">
        <v>2244</v>
      </c>
      <c r="B660" s="27" t="s">
        <v>1736</v>
      </c>
    </row>
    <row r="661" spans="1:2" x14ac:dyDescent="0.3">
      <c r="A661" s="26" t="s">
        <v>2245</v>
      </c>
      <c r="B661" s="27" t="s">
        <v>1711</v>
      </c>
    </row>
    <row r="662" spans="1:2" x14ac:dyDescent="0.3">
      <c r="A662" s="26" t="s">
        <v>2245</v>
      </c>
      <c r="B662" s="27" t="s">
        <v>2132</v>
      </c>
    </row>
    <row r="663" spans="1:2" x14ac:dyDescent="0.3">
      <c r="A663" s="26" t="s">
        <v>2245</v>
      </c>
      <c r="B663" s="27" t="s">
        <v>1843</v>
      </c>
    </row>
    <row r="664" spans="1:2" x14ac:dyDescent="0.3">
      <c r="A664" s="26" t="s">
        <v>2245</v>
      </c>
      <c r="B664" s="27" t="s">
        <v>2057</v>
      </c>
    </row>
    <row r="665" spans="1:2" x14ac:dyDescent="0.3">
      <c r="A665" s="26" t="s">
        <v>2246</v>
      </c>
      <c r="B665" s="27" t="s">
        <v>1736</v>
      </c>
    </row>
    <row r="666" spans="1:2" x14ac:dyDescent="0.3">
      <c r="A666" s="26" t="s">
        <v>2247</v>
      </c>
      <c r="B666" s="27" t="s">
        <v>1736</v>
      </c>
    </row>
    <row r="667" spans="1:2" x14ac:dyDescent="0.3">
      <c r="A667" s="26" t="s">
        <v>2247</v>
      </c>
      <c r="B667" s="27" t="s">
        <v>1966</v>
      </c>
    </row>
    <row r="668" spans="1:2" x14ac:dyDescent="0.3">
      <c r="A668" s="26" t="s">
        <v>2248</v>
      </c>
      <c r="B668" s="27" t="s">
        <v>1702</v>
      </c>
    </row>
    <row r="669" spans="1:2" x14ac:dyDescent="0.3">
      <c r="A669" s="26" t="s">
        <v>2248</v>
      </c>
      <c r="B669" s="27" t="s">
        <v>2249</v>
      </c>
    </row>
    <row r="670" spans="1:2" x14ac:dyDescent="0.3">
      <c r="A670" s="26" t="s">
        <v>2248</v>
      </c>
      <c r="B670" s="27" t="s">
        <v>1736</v>
      </c>
    </row>
    <row r="671" spans="1:2" x14ac:dyDescent="0.3">
      <c r="A671" s="26" t="s">
        <v>2250</v>
      </c>
      <c r="B671" s="27" t="s">
        <v>1736</v>
      </c>
    </row>
    <row r="672" spans="1:2" x14ac:dyDescent="0.3">
      <c r="A672" s="26" t="s">
        <v>2251</v>
      </c>
      <c r="B672" s="27" t="s">
        <v>1736</v>
      </c>
    </row>
    <row r="673" spans="1:2" x14ac:dyDescent="0.3">
      <c r="A673" s="26" t="s">
        <v>2251</v>
      </c>
      <c r="B673" s="27" t="s">
        <v>1846</v>
      </c>
    </row>
    <row r="674" spans="1:2" x14ac:dyDescent="0.3">
      <c r="A674" s="26" t="s">
        <v>2252</v>
      </c>
      <c r="B674" s="27" t="s">
        <v>1736</v>
      </c>
    </row>
    <row r="675" spans="1:2" x14ac:dyDescent="0.3">
      <c r="A675" s="26" t="s">
        <v>2253</v>
      </c>
      <c r="B675" s="27" t="s">
        <v>2254</v>
      </c>
    </row>
    <row r="676" spans="1:2" x14ac:dyDescent="0.3">
      <c r="A676" s="26" t="s">
        <v>2253</v>
      </c>
      <c r="B676" s="27" t="s">
        <v>2132</v>
      </c>
    </row>
    <row r="677" spans="1:2" x14ac:dyDescent="0.3">
      <c r="A677" s="26" t="s">
        <v>2253</v>
      </c>
      <c r="B677" s="27" t="s">
        <v>1910</v>
      </c>
    </row>
    <row r="678" spans="1:2" x14ac:dyDescent="0.3">
      <c r="A678" s="26" t="s">
        <v>2255</v>
      </c>
      <c r="B678" s="27" t="s">
        <v>1736</v>
      </c>
    </row>
    <row r="679" spans="1:2" x14ac:dyDescent="0.3">
      <c r="A679" s="26" t="s">
        <v>2256</v>
      </c>
      <c r="B679" s="27" t="s">
        <v>1696</v>
      </c>
    </row>
    <row r="680" spans="1:2" x14ac:dyDescent="0.3">
      <c r="A680" s="26" t="s">
        <v>2256</v>
      </c>
      <c r="B680" s="27" t="s">
        <v>2057</v>
      </c>
    </row>
    <row r="681" spans="1:2" x14ac:dyDescent="0.3">
      <c r="A681" s="26" t="s">
        <v>2257</v>
      </c>
      <c r="B681" s="27" t="s">
        <v>1696</v>
      </c>
    </row>
    <row r="682" spans="1:2" x14ac:dyDescent="0.3">
      <c r="A682" s="26" t="s">
        <v>2257</v>
      </c>
      <c r="B682" s="27" t="s">
        <v>1910</v>
      </c>
    </row>
    <row r="683" spans="1:2" x14ac:dyDescent="0.3">
      <c r="A683" s="26" t="s">
        <v>2257</v>
      </c>
      <c r="B683" s="27" t="s">
        <v>1843</v>
      </c>
    </row>
    <row r="684" spans="1:2" x14ac:dyDescent="0.3">
      <c r="A684" s="26" t="s">
        <v>2257</v>
      </c>
      <c r="B684" s="27" t="s">
        <v>2057</v>
      </c>
    </row>
    <row r="685" spans="1:2" x14ac:dyDescent="0.3">
      <c r="A685" s="26" t="s">
        <v>2258</v>
      </c>
      <c r="B685" s="27" t="s">
        <v>1708</v>
      </c>
    </row>
    <row r="686" spans="1:2" x14ac:dyDescent="0.3">
      <c r="A686" s="26" t="s">
        <v>2258</v>
      </c>
      <c r="B686" s="27" t="s">
        <v>1803</v>
      </c>
    </row>
    <row r="687" spans="1:2" x14ac:dyDescent="0.3">
      <c r="A687" s="26" t="s">
        <v>2258</v>
      </c>
      <c r="B687" s="27" t="s">
        <v>1758</v>
      </c>
    </row>
    <row r="688" spans="1:2" x14ac:dyDescent="0.3">
      <c r="A688" s="26" t="s">
        <v>2258</v>
      </c>
      <c r="B688" s="27" t="s">
        <v>2057</v>
      </c>
    </row>
    <row r="689" spans="1:2" x14ac:dyDescent="0.3">
      <c r="A689" s="26" t="s">
        <v>2259</v>
      </c>
      <c r="B689" s="27" t="s">
        <v>1702</v>
      </c>
    </row>
    <row r="690" spans="1:2" x14ac:dyDescent="0.3">
      <c r="A690" s="26" t="s">
        <v>2259</v>
      </c>
      <c r="B690" s="27" t="s">
        <v>1736</v>
      </c>
    </row>
    <row r="691" spans="1:2" x14ac:dyDescent="0.3">
      <c r="A691" s="26" t="s">
        <v>2259</v>
      </c>
      <c r="B691" s="27" t="s">
        <v>1696</v>
      </c>
    </row>
    <row r="692" spans="1:2" x14ac:dyDescent="0.3">
      <c r="A692" s="26" t="s">
        <v>2260</v>
      </c>
      <c r="B692" s="27" t="s">
        <v>1736</v>
      </c>
    </row>
    <row r="693" spans="1:2" x14ac:dyDescent="0.3">
      <c r="A693" s="26" t="s">
        <v>2260</v>
      </c>
      <c r="B693" s="27" t="s">
        <v>2261</v>
      </c>
    </row>
    <row r="694" spans="1:2" x14ac:dyDescent="0.3">
      <c r="A694" s="26" t="s">
        <v>2260</v>
      </c>
      <c r="B694" s="27" t="s">
        <v>2064</v>
      </c>
    </row>
    <row r="695" spans="1:2" x14ac:dyDescent="0.3">
      <c r="A695" s="26" t="s">
        <v>2262</v>
      </c>
      <c r="B695" s="27" t="s">
        <v>1702</v>
      </c>
    </row>
    <row r="696" spans="1:2" x14ac:dyDescent="0.3">
      <c r="A696" s="26" t="s">
        <v>2262</v>
      </c>
      <c r="B696" s="27" t="s">
        <v>2263</v>
      </c>
    </row>
    <row r="697" spans="1:2" x14ac:dyDescent="0.3">
      <c r="A697" s="26" t="s">
        <v>2262</v>
      </c>
      <c r="B697" s="27" t="s">
        <v>1736</v>
      </c>
    </row>
    <row r="698" spans="1:2" x14ac:dyDescent="0.3">
      <c r="A698" s="26" t="s">
        <v>2262</v>
      </c>
      <c r="B698" s="27" t="s">
        <v>1936</v>
      </c>
    </row>
    <row r="699" spans="1:2" x14ac:dyDescent="0.3">
      <c r="A699" s="26" t="s">
        <v>2264</v>
      </c>
      <c r="B699" s="27" t="s">
        <v>1924</v>
      </c>
    </row>
    <row r="700" spans="1:2" x14ac:dyDescent="0.3">
      <c r="A700" s="26" t="s">
        <v>2264</v>
      </c>
      <c r="B700" s="27" t="s">
        <v>2064</v>
      </c>
    </row>
    <row r="701" spans="1:2" x14ac:dyDescent="0.3">
      <c r="A701" s="26" t="s">
        <v>2265</v>
      </c>
      <c r="B701" s="27" t="s">
        <v>1736</v>
      </c>
    </row>
    <row r="702" spans="1:2" x14ac:dyDescent="0.3">
      <c r="A702" s="26" t="s">
        <v>2266</v>
      </c>
      <c r="B702" s="27" t="s">
        <v>1736</v>
      </c>
    </row>
    <row r="703" spans="1:2" x14ac:dyDescent="0.3">
      <c r="A703" s="26" t="s">
        <v>2267</v>
      </c>
      <c r="B703" s="27" t="s">
        <v>1736</v>
      </c>
    </row>
    <row r="704" spans="1:2" x14ac:dyDescent="0.3">
      <c r="A704" s="26" t="s">
        <v>2268</v>
      </c>
      <c r="B704" s="27" t="s">
        <v>2057</v>
      </c>
    </row>
    <row r="705" spans="1:2" x14ac:dyDescent="0.3">
      <c r="A705" s="26" t="s">
        <v>2269</v>
      </c>
      <c r="B705" s="27" t="s">
        <v>1696</v>
      </c>
    </row>
    <row r="706" spans="1:2" x14ac:dyDescent="0.3">
      <c r="A706" s="26" t="s">
        <v>2269</v>
      </c>
      <c r="B706" s="27" t="s">
        <v>2057</v>
      </c>
    </row>
    <row r="707" spans="1:2" x14ac:dyDescent="0.3">
      <c r="A707" s="26" t="s">
        <v>2270</v>
      </c>
      <c r="B707" s="27" t="s">
        <v>1736</v>
      </c>
    </row>
    <row r="708" spans="1:2" x14ac:dyDescent="0.3">
      <c r="A708" s="26" t="s">
        <v>2271</v>
      </c>
      <c r="B708" s="27" t="s">
        <v>1736</v>
      </c>
    </row>
    <row r="709" spans="1:2" x14ac:dyDescent="0.3">
      <c r="A709" s="26" t="s">
        <v>2272</v>
      </c>
      <c r="B709" s="27" t="s">
        <v>1803</v>
      </c>
    </row>
    <row r="710" spans="1:2" x14ac:dyDescent="0.3">
      <c r="A710" s="26" t="s">
        <v>2272</v>
      </c>
      <c r="B710" s="27" t="s">
        <v>1946</v>
      </c>
    </row>
    <row r="711" spans="1:2" x14ac:dyDescent="0.3">
      <c r="A711" s="26" t="s">
        <v>2272</v>
      </c>
      <c r="B711" s="27" t="s">
        <v>2132</v>
      </c>
    </row>
    <row r="712" spans="1:2" x14ac:dyDescent="0.3">
      <c r="A712" s="26" t="s">
        <v>2272</v>
      </c>
      <c r="B712" s="27" t="s">
        <v>1910</v>
      </c>
    </row>
    <row r="713" spans="1:2" x14ac:dyDescent="0.3">
      <c r="A713" s="26" t="s">
        <v>2272</v>
      </c>
      <c r="B713" s="27" t="s">
        <v>2273</v>
      </c>
    </row>
    <row r="714" spans="1:2" x14ac:dyDescent="0.3">
      <c r="A714" s="26" t="s">
        <v>2272</v>
      </c>
      <c r="B714" s="27" t="s">
        <v>2057</v>
      </c>
    </row>
    <row r="715" spans="1:2" x14ac:dyDescent="0.3">
      <c r="A715" s="26" t="s">
        <v>2274</v>
      </c>
      <c r="B715" s="27" t="s">
        <v>1736</v>
      </c>
    </row>
    <row r="716" spans="1:2" x14ac:dyDescent="0.3">
      <c r="A716" s="26" t="s">
        <v>2275</v>
      </c>
      <c r="B716" s="27" t="s">
        <v>1736</v>
      </c>
    </row>
    <row r="717" spans="1:2" x14ac:dyDescent="0.3">
      <c r="A717" s="26" t="s">
        <v>2275</v>
      </c>
      <c r="B717" s="27" t="s">
        <v>2276</v>
      </c>
    </row>
    <row r="718" spans="1:2" x14ac:dyDescent="0.3">
      <c r="A718" s="26" t="s">
        <v>2275</v>
      </c>
      <c r="B718" s="27" t="s">
        <v>2132</v>
      </c>
    </row>
    <row r="719" spans="1:2" x14ac:dyDescent="0.3">
      <c r="A719" s="26" t="s">
        <v>2277</v>
      </c>
      <c r="B719" s="27" t="s">
        <v>1736</v>
      </c>
    </row>
    <row r="720" spans="1:2" x14ac:dyDescent="0.3">
      <c r="A720" s="26" t="s">
        <v>2278</v>
      </c>
      <c r="B720" s="27" t="s">
        <v>1736</v>
      </c>
    </row>
    <row r="721" spans="1:2" x14ac:dyDescent="0.3">
      <c r="A721" s="26" t="s">
        <v>2278</v>
      </c>
      <c r="B721" s="27" t="s">
        <v>1935</v>
      </c>
    </row>
    <row r="722" spans="1:2" x14ac:dyDescent="0.3">
      <c r="A722" s="26" t="s">
        <v>2278</v>
      </c>
      <c r="B722" s="27" t="s">
        <v>2132</v>
      </c>
    </row>
    <row r="723" spans="1:2" x14ac:dyDescent="0.3">
      <c r="A723" s="26" t="s">
        <v>2278</v>
      </c>
      <c r="B723" s="27" t="s">
        <v>2279</v>
      </c>
    </row>
    <row r="724" spans="1:2" x14ac:dyDescent="0.3">
      <c r="A724" s="26" t="s">
        <v>2280</v>
      </c>
      <c r="B724" s="27" t="s">
        <v>2132</v>
      </c>
    </row>
    <row r="725" spans="1:2" x14ac:dyDescent="0.3">
      <c r="A725" s="26" t="s">
        <v>2280</v>
      </c>
      <c r="B725" s="27" t="s">
        <v>2057</v>
      </c>
    </row>
    <row r="726" spans="1:2" x14ac:dyDescent="0.3">
      <c r="A726" s="26" t="s">
        <v>2281</v>
      </c>
      <c r="B726" s="27" t="s">
        <v>1702</v>
      </c>
    </row>
    <row r="727" spans="1:2" x14ac:dyDescent="0.3">
      <c r="A727" s="26" t="s">
        <v>2281</v>
      </c>
      <c r="B727" s="27" t="s">
        <v>2282</v>
      </c>
    </row>
    <row r="728" spans="1:2" x14ac:dyDescent="0.3">
      <c r="A728" s="26" t="s">
        <v>2281</v>
      </c>
      <c r="B728" s="27" t="s">
        <v>1736</v>
      </c>
    </row>
    <row r="729" spans="1:2" x14ac:dyDescent="0.3">
      <c r="A729" s="26" t="s">
        <v>2283</v>
      </c>
      <c r="B729" s="27" t="s">
        <v>1803</v>
      </c>
    </row>
    <row r="730" spans="1:2" x14ac:dyDescent="0.3">
      <c r="A730" s="26" t="s">
        <v>2283</v>
      </c>
      <c r="B730" s="27" t="s">
        <v>2132</v>
      </c>
    </row>
    <row r="731" spans="1:2" x14ac:dyDescent="0.3">
      <c r="A731" s="26" t="s">
        <v>2283</v>
      </c>
      <c r="B731" s="27" t="s">
        <v>2057</v>
      </c>
    </row>
    <row r="732" spans="1:2" x14ac:dyDescent="0.3">
      <c r="A732" s="26" t="s">
        <v>2284</v>
      </c>
      <c r="B732" s="27" t="s">
        <v>1696</v>
      </c>
    </row>
    <row r="733" spans="1:2" x14ac:dyDescent="0.3">
      <c r="A733" s="26" t="s">
        <v>2284</v>
      </c>
      <c r="B733" s="27" t="s">
        <v>1910</v>
      </c>
    </row>
    <row r="734" spans="1:2" x14ac:dyDescent="0.3">
      <c r="A734" s="26" t="s">
        <v>2284</v>
      </c>
      <c r="B734" s="27" t="s">
        <v>2057</v>
      </c>
    </row>
    <row r="735" spans="1:2" x14ac:dyDescent="0.3">
      <c r="A735" s="26" t="s">
        <v>2285</v>
      </c>
      <c r="B735" s="27" t="s">
        <v>1910</v>
      </c>
    </row>
    <row r="736" spans="1:2" x14ac:dyDescent="0.3">
      <c r="A736" s="26" t="s">
        <v>2285</v>
      </c>
      <c r="B736" s="27" t="s">
        <v>2273</v>
      </c>
    </row>
    <row r="737" spans="1:2" x14ac:dyDescent="0.3">
      <c r="A737" s="26" t="s">
        <v>2285</v>
      </c>
      <c r="B737" s="27" t="s">
        <v>2064</v>
      </c>
    </row>
    <row r="738" spans="1:2" x14ac:dyDescent="0.3">
      <c r="A738" s="26" t="s">
        <v>2286</v>
      </c>
      <c r="B738" s="27" t="s">
        <v>1910</v>
      </c>
    </row>
    <row r="739" spans="1:2" x14ac:dyDescent="0.3">
      <c r="A739" s="26" t="s">
        <v>2287</v>
      </c>
      <c r="B739" s="27" t="s">
        <v>1736</v>
      </c>
    </row>
    <row r="740" spans="1:2" x14ac:dyDescent="0.3">
      <c r="A740" s="26" t="s">
        <v>2288</v>
      </c>
      <c r="B740" s="27" t="s">
        <v>1720</v>
      </c>
    </row>
    <row r="741" spans="1:2" x14ac:dyDescent="0.3">
      <c r="A741" s="26" t="s">
        <v>2288</v>
      </c>
      <c r="B741" s="27" t="s">
        <v>2064</v>
      </c>
    </row>
    <row r="742" spans="1:2" x14ac:dyDescent="0.3">
      <c r="A742" s="26" t="s">
        <v>2289</v>
      </c>
      <c r="B742" s="27" t="s">
        <v>1736</v>
      </c>
    </row>
    <row r="743" spans="1:2" x14ac:dyDescent="0.3">
      <c r="A743" s="26" t="s">
        <v>2290</v>
      </c>
      <c r="B743" s="27" t="s">
        <v>1696</v>
      </c>
    </row>
    <row r="744" spans="1:2" x14ac:dyDescent="0.3">
      <c r="A744" s="26" t="s">
        <v>2290</v>
      </c>
      <c r="B744" s="27" t="s">
        <v>2132</v>
      </c>
    </row>
    <row r="745" spans="1:2" x14ac:dyDescent="0.3">
      <c r="A745" s="26" t="s">
        <v>2290</v>
      </c>
      <c r="B745" s="27" t="s">
        <v>2273</v>
      </c>
    </row>
    <row r="746" spans="1:2" x14ac:dyDescent="0.3">
      <c r="A746" s="26" t="s">
        <v>2290</v>
      </c>
      <c r="B746" s="27" t="s">
        <v>2057</v>
      </c>
    </row>
    <row r="747" spans="1:2" x14ac:dyDescent="0.3">
      <c r="A747" s="26" t="s">
        <v>2291</v>
      </c>
      <c r="B747" s="27" t="s">
        <v>2292</v>
      </c>
    </row>
    <row r="748" spans="1:2" x14ac:dyDescent="0.3">
      <c r="A748" s="26" t="s">
        <v>2291</v>
      </c>
      <c r="B748" s="27" t="s">
        <v>2293</v>
      </c>
    </row>
    <row r="749" spans="1:2" x14ac:dyDescent="0.3">
      <c r="A749" s="26" t="s">
        <v>2291</v>
      </c>
      <c r="B749" s="27" t="s">
        <v>1910</v>
      </c>
    </row>
    <row r="750" spans="1:2" x14ac:dyDescent="0.3">
      <c r="A750" s="26" t="s">
        <v>2291</v>
      </c>
      <c r="B750" s="27" t="s">
        <v>2057</v>
      </c>
    </row>
    <row r="751" spans="1:2" x14ac:dyDescent="0.3">
      <c r="A751" s="26" t="s">
        <v>2294</v>
      </c>
      <c r="B751" s="27" t="s">
        <v>1736</v>
      </c>
    </row>
    <row r="752" spans="1:2" x14ac:dyDescent="0.3">
      <c r="A752" s="26" t="s">
        <v>2295</v>
      </c>
      <c r="B752" s="27" t="s">
        <v>1736</v>
      </c>
    </row>
    <row r="753" spans="1:2" x14ac:dyDescent="0.3">
      <c r="A753" s="26" t="s">
        <v>2295</v>
      </c>
      <c r="B753" s="27" t="s">
        <v>1966</v>
      </c>
    </row>
    <row r="754" spans="1:2" x14ac:dyDescent="0.3">
      <c r="A754" s="26" t="s">
        <v>2295</v>
      </c>
      <c r="B754" s="27" t="s">
        <v>1696</v>
      </c>
    </row>
    <row r="755" spans="1:2" x14ac:dyDescent="0.3">
      <c r="A755" s="26" t="s">
        <v>2295</v>
      </c>
      <c r="B755" s="27" t="s">
        <v>2132</v>
      </c>
    </row>
    <row r="756" spans="1:2" x14ac:dyDescent="0.3">
      <c r="A756" s="26" t="s">
        <v>2296</v>
      </c>
      <c r="B756" s="27" t="s">
        <v>1798</v>
      </c>
    </row>
    <row r="757" spans="1:2" x14ac:dyDescent="0.3">
      <c r="A757" s="26" t="s">
        <v>2296</v>
      </c>
      <c r="B757" s="27" t="s">
        <v>1803</v>
      </c>
    </row>
    <row r="758" spans="1:2" x14ac:dyDescent="0.3">
      <c r="A758" s="26" t="s">
        <v>2296</v>
      </c>
      <c r="B758" s="27" t="s">
        <v>2132</v>
      </c>
    </row>
    <row r="759" spans="1:2" x14ac:dyDescent="0.3">
      <c r="A759" s="26" t="s">
        <v>2296</v>
      </c>
      <c r="B759" s="27" t="s">
        <v>2057</v>
      </c>
    </row>
    <row r="760" spans="1:2" x14ac:dyDescent="0.3">
      <c r="A760" s="26" t="s">
        <v>2297</v>
      </c>
      <c r="B760" s="27" t="s">
        <v>1719</v>
      </c>
    </row>
    <row r="761" spans="1:2" x14ac:dyDescent="0.3">
      <c r="A761" s="26" t="s">
        <v>2297</v>
      </c>
      <c r="B761" s="27" t="s">
        <v>2132</v>
      </c>
    </row>
    <row r="762" spans="1:2" x14ac:dyDescent="0.3">
      <c r="A762" s="26" t="s">
        <v>2297</v>
      </c>
      <c r="B762" s="27" t="s">
        <v>2057</v>
      </c>
    </row>
    <row r="763" spans="1:2" x14ac:dyDescent="0.3">
      <c r="A763" s="26" t="s">
        <v>2298</v>
      </c>
      <c r="B763" s="27" t="s">
        <v>1736</v>
      </c>
    </row>
    <row r="764" spans="1:2" x14ac:dyDescent="0.3">
      <c r="A764" s="26" t="s">
        <v>2299</v>
      </c>
      <c r="B764" s="27" t="s">
        <v>1711</v>
      </c>
    </row>
    <row r="765" spans="1:2" x14ac:dyDescent="0.3">
      <c r="A765" s="26" t="s">
        <v>2299</v>
      </c>
      <c r="B765" s="27" t="s">
        <v>2132</v>
      </c>
    </row>
    <row r="766" spans="1:2" x14ac:dyDescent="0.3">
      <c r="A766" s="26" t="s">
        <v>2299</v>
      </c>
      <c r="B766" s="27" t="s">
        <v>1910</v>
      </c>
    </row>
    <row r="767" spans="1:2" x14ac:dyDescent="0.3">
      <c r="A767" s="26" t="s">
        <v>2299</v>
      </c>
      <c r="B767" s="27" t="s">
        <v>2064</v>
      </c>
    </row>
    <row r="768" spans="1:2" x14ac:dyDescent="0.3">
      <c r="A768" s="26" t="s">
        <v>2300</v>
      </c>
      <c r="B768" s="27" t="s">
        <v>1736</v>
      </c>
    </row>
    <row r="769" spans="1:2" x14ac:dyDescent="0.3">
      <c r="A769" s="26" t="s">
        <v>2300</v>
      </c>
      <c r="B769" s="27" t="s">
        <v>2301</v>
      </c>
    </row>
    <row r="770" spans="1:2" x14ac:dyDescent="0.3">
      <c r="A770" s="26" t="s">
        <v>2300</v>
      </c>
      <c r="B770" s="27" t="s">
        <v>2132</v>
      </c>
    </row>
    <row r="771" spans="1:2" x14ac:dyDescent="0.3">
      <c r="A771" s="26" t="s">
        <v>2302</v>
      </c>
      <c r="B771" s="27" t="s">
        <v>1736</v>
      </c>
    </row>
    <row r="772" spans="1:2" x14ac:dyDescent="0.3">
      <c r="A772" s="26" t="s">
        <v>2303</v>
      </c>
      <c r="B772" s="27" t="s">
        <v>1711</v>
      </c>
    </row>
    <row r="773" spans="1:2" x14ac:dyDescent="0.3">
      <c r="A773" s="26" t="s">
        <v>2303</v>
      </c>
      <c r="B773" s="27" t="s">
        <v>1803</v>
      </c>
    </row>
    <row r="774" spans="1:2" x14ac:dyDescent="0.3">
      <c r="A774" s="26" t="s">
        <v>2303</v>
      </c>
      <c r="B774" s="27" t="s">
        <v>2132</v>
      </c>
    </row>
    <row r="775" spans="1:2" x14ac:dyDescent="0.3">
      <c r="A775" s="26" t="s">
        <v>2303</v>
      </c>
      <c r="B775" s="27" t="s">
        <v>1910</v>
      </c>
    </row>
    <row r="776" spans="1:2" x14ac:dyDescent="0.3">
      <c r="A776" s="26" t="s">
        <v>2303</v>
      </c>
      <c r="B776" s="27" t="s">
        <v>2057</v>
      </c>
    </row>
    <row r="777" spans="1:2" x14ac:dyDescent="0.3">
      <c r="A777" s="26" t="s">
        <v>2304</v>
      </c>
      <c r="B777" s="27" t="s">
        <v>1736</v>
      </c>
    </row>
    <row r="778" spans="1:2" x14ac:dyDescent="0.3">
      <c r="A778" s="26" t="s">
        <v>2305</v>
      </c>
      <c r="B778" s="27" t="s">
        <v>1736</v>
      </c>
    </row>
    <row r="779" spans="1:2" x14ac:dyDescent="0.3">
      <c r="A779" s="26" t="s">
        <v>2306</v>
      </c>
      <c r="B779" s="27" t="s">
        <v>1736</v>
      </c>
    </row>
    <row r="780" spans="1:2" x14ac:dyDescent="0.3">
      <c r="A780" s="26" t="s">
        <v>2306</v>
      </c>
      <c r="B780" s="27" t="s">
        <v>2132</v>
      </c>
    </row>
    <row r="781" spans="1:2" x14ac:dyDescent="0.3">
      <c r="A781" s="26" t="s">
        <v>2307</v>
      </c>
      <c r="B781" s="27" t="s">
        <v>1736</v>
      </c>
    </row>
    <row r="782" spans="1:2" x14ac:dyDescent="0.3">
      <c r="A782" s="26" t="s">
        <v>2307</v>
      </c>
      <c r="B782" s="27" t="s">
        <v>2308</v>
      </c>
    </row>
    <row r="783" spans="1:2" x14ac:dyDescent="0.3">
      <c r="A783" s="26" t="s">
        <v>2309</v>
      </c>
      <c r="B783" s="27" t="s">
        <v>1865</v>
      </c>
    </row>
    <row r="784" spans="1:2" x14ac:dyDescent="0.3">
      <c r="A784" s="26" t="s">
        <v>2309</v>
      </c>
      <c r="B784" s="27" t="s">
        <v>2310</v>
      </c>
    </row>
    <row r="785" spans="1:2" x14ac:dyDescent="0.3">
      <c r="A785" s="26" t="s">
        <v>2309</v>
      </c>
      <c r="B785" s="27" t="s">
        <v>2132</v>
      </c>
    </row>
    <row r="786" spans="1:2" x14ac:dyDescent="0.3">
      <c r="A786" s="26" t="s">
        <v>2309</v>
      </c>
      <c r="B786" s="27" t="s">
        <v>2057</v>
      </c>
    </row>
    <row r="787" spans="1:2" x14ac:dyDescent="0.3">
      <c r="A787" s="26" t="s">
        <v>2311</v>
      </c>
      <c r="B787" s="27" t="s">
        <v>1736</v>
      </c>
    </row>
    <row r="788" spans="1:2" x14ac:dyDescent="0.3">
      <c r="A788" s="26" t="s">
        <v>2311</v>
      </c>
      <c r="B788" s="27" t="s">
        <v>1696</v>
      </c>
    </row>
    <row r="789" spans="1:2" x14ac:dyDescent="0.3">
      <c r="A789" s="26" t="s">
        <v>2311</v>
      </c>
      <c r="B789" s="27" t="s">
        <v>2312</v>
      </c>
    </row>
    <row r="790" spans="1:2" x14ac:dyDescent="0.3">
      <c r="A790" s="26" t="s">
        <v>2313</v>
      </c>
      <c r="B790" s="27" t="s">
        <v>1736</v>
      </c>
    </row>
    <row r="791" spans="1:2" x14ac:dyDescent="0.3">
      <c r="A791" s="26" t="s">
        <v>2314</v>
      </c>
      <c r="B791" s="27" t="s">
        <v>1711</v>
      </c>
    </row>
    <row r="792" spans="1:2" x14ac:dyDescent="0.3">
      <c r="A792" s="26" t="s">
        <v>2314</v>
      </c>
      <c r="B792" s="27" t="s">
        <v>2132</v>
      </c>
    </row>
    <row r="793" spans="1:2" x14ac:dyDescent="0.3">
      <c r="A793" s="26" t="s">
        <v>2314</v>
      </c>
      <c r="B793" s="27" t="s">
        <v>2064</v>
      </c>
    </row>
    <row r="794" spans="1:2" x14ac:dyDescent="0.3">
      <c r="A794" s="26" t="s">
        <v>2315</v>
      </c>
      <c r="B794" s="27" t="s">
        <v>1736</v>
      </c>
    </row>
    <row r="795" spans="1:2" x14ac:dyDescent="0.3">
      <c r="A795" s="26" t="s">
        <v>2316</v>
      </c>
      <c r="B795" s="27" t="s">
        <v>1711</v>
      </c>
    </row>
    <row r="796" spans="1:2" x14ac:dyDescent="0.3">
      <c r="A796" s="26" t="s">
        <v>2316</v>
      </c>
      <c r="B796" s="27" t="s">
        <v>1736</v>
      </c>
    </row>
    <row r="797" spans="1:2" x14ac:dyDescent="0.3">
      <c r="A797" s="26" t="s">
        <v>2316</v>
      </c>
      <c r="B797" s="27" t="s">
        <v>2132</v>
      </c>
    </row>
    <row r="798" spans="1:2" x14ac:dyDescent="0.3">
      <c r="A798" s="26" t="s">
        <v>2317</v>
      </c>
      <c r="B798" s="27" t="s">
        <v>2132</v>
      </c>
    </row>
    <row r="799" spans="1:2" x14ac:dyDescent="0.3">
      <c r="A799" s="26" t="s">
        <v>2317</v>
      </c>
      <c r="B799" s="27" t="s">
        <v>1854</v>
      </c>
    </row>
    <row r="800" spans="1:2" x14ac:dyDescent="0.3">
      <c r="A800" s="26" t="s">
        <v>2317</v>
      </c>
      <c r="B800" s="27" t="s">
        <v>2057</v>
      </c>
    </row>
    <row r="801" spans="1:2" x14ac:dyDescent="0.3">
      <c r="A801" s="26" t="s">
        <v>2318</v>
      </c>
      <c r="B801" s="27" t="s">
        <v>1702</v>
      </c>
    </row>
    <row r="802" spans="1:2" x14ac:dyDescent="0.3">
      <c r="A802" s="26" t="s">
        <v>2318</v>
      </c>
      <c r="B802" s="27" t="s">
        <v>2319</v>
      </c>
    </row>
    <row r="803" spans="1:2" x14ac:dyDescent="0.3">
      <c r="A803" s="26" t="s">
        <v>2318</v>
      </c>
      <c r="B803" s="27" t="s">
        <v>1736</v>
      </c>
    </row>
    <row r="804" spans="1:2" x14ac:dyDescent="0.3">
      <c r="A804" s="26" t="s">
        <v>2318</v>
      </c>
      <c r="B804" s="27" t="s">
        <v>2320</v>
      </c>
    </row>
    <row r="805" spans="1:2" x14ac:dyDescent="0.3">
      <c r="A805" s="26" t="s">
        <v>2321</v>
      </c>
      <c r="B805" s="27" t="s">
        <v>1736</v>
      </c>
    </row>
    <row r="806" spans="1:2" x14ac:dyDescent="0.3">
      <c r="A806" s="26" t="s">
        <v>2322</v>
      </c>
      <c r="B806" s="27" t="s">
        <v>1736</v>
      </c>
    </row>
    <row r="807" spans="1:2" x14ac:dyDescent="0.3">
      <c r="A807" s="26" t="s">
        <v>2323</v>
      </c>
      <c r="B807" s="27" t="s">
        <v>1736</v>
      </c>
    </row>
    <row r="808" spans="1:2" x14ac:dyDescent="0.3">
      <c r="A808" s="26" t="s">
        <v>2323</v>
      </c>
      <c r="B808" s="27" t="s">
        <v>2132</v>
      </c>
    </row>
    <row r="809" spans="1:2" x14ac:dyDescent="0.3">
      <c r="A809" s="26" t="s">
        <v>2323</v>
      </c>
      <c r="B809" s="27" t="s">
        <v>2064</v>
      </c>
    </row>
    <row r="810" spans="1:2" x14ac:dyDescent="0.3">
      <c r="A810" s="26" t="s">
        <v>2324</v>
      </c>
      <c r="B810" s="27" t="s">
        <v>1736</v>
      </c>
    </row>
    <row r="811" spans="1:2" x14ac:dyDescent="0.3">
      <c r="A811" s="26" t="s">
        <v>2324</v>
      </c>
      <c r="B811" s="27" t="s">
        <v>2325</v>
      </c>
    </row>
    <row r="812" spans="1:2" x14ac:dyDescent="0.3">
      <c r="A812" s="26" t="s">
        <v>2326</v>
      </c>
      <c r="B812" s="27" t="s">
        <v>1702</v>
      </c>
    </row>
    <row r="813" spans="1:2" x14ac:dyDescent="0.3">
      <c r="A813" s="26" t="s">
        <v>2326</v>
      </c>
      <c r="B813" s="27" t="s">
        <v>2327</v>
      </c>
    </row>
    <row r="814" spans="1:2" x14ac:dyDescent="0.3">
      <c r="A814" s="26" t="s">
        <v>2326</v>
      </c>
      <c r="B814" s="27" t="s">
        <v>1966</v>
      </c>
    </row>
    <row r="815" spans="1:2" x14ac:dyDescent="0.3">
      <c r="A815" s="26" t="s">
        <v>2326</v>
      </c>
      <c r="B815" s="27" t="s">
        <v>2273</v>
      </c>
    </row>
    <row r="816" spans="1:2" x14ac:dyDescent="0.3">
      <c r="A816" s="26" t="s">
        <v>2326</v>
      </c>
      <c r="B816" s="27" t="s">
        <v>2057</v>
      </c>
    </row>
    <row r="817" spans="1:2" x14ac:dyDescent="0.3">
      <c r="A817" s="26" t="s">
        <v>2328</v>
      </c>
      <c r="B817" s="27" t="s">
        <v>1736</v>
      </c>
    </row>
    <row r="818" spans="1:2" x14ac:dyDescent="0.3">
      <c r="A818" s="26" t="s">
        <v>2328</v>
      </c>
      <c r="B818" s="27" t="s">
        <v>1930</v>
      </c>
    </row>
    <row r="819" spans="1:2" x14ac:dyDescent="0.3">
      <c r="A819" s="26" t="s">
        <v>2328</v>
      </c>
      <c r="B819" s="27" t="s">
        <v>2132</v>
      </c>
    </row>
    <row r="820" spans="1:2" x14ac:dyDescent="0.3">
      <c r="A820" s="26" t="s">
        <v>2328</v>
      </c>
      <c r="B820" s="27" t="s">
        <v>2064</v>
      </c>
    </row>
    <row r="821" spans="1:2" x14ac:dyDescent="0.3">
      <c r="A821" s="26" t="s">
        <v>2329</v>
      </c>
      <c r="B821" s="27" t="s">
        <v>1888</v>
      </c>
    </row>
    <row r="822" spans="1:2" x14ac:dyDescent="0.3">
      <c r="A822" s="26" t="s">
        <v>2329</v>
      </c>
      <c r="B822" s="27" t="s">
        <v>2132</v>
      </c>
    </row>
    <row r="823" spans="1:2" x14ac:dyDescent="0.3">
      <c r="A823" s="26" t="s">
        <v>2329</v>
      </c>
      <c r="B823" s="27" t="s">
        <v>2057</v>
      </c>
    </row>
    <row r="824" spans="1:2" x14ac:dyDescent="0.3">
      <c r="A824" s="26" t="s">
        <v>2330</v>
      </c>
      <c r="B824" s="27" t="s">
        <v>1736</v>
      </c>
    </row>
    <row r="825" spans="1:2" x14ac:dyDescent="0.3">
      <c r="A825" s="26" t="s">
        <v>2330</v>
      </c>
      <c r="B825" s="27" t="s">
        <v>2132</v>
      </c>
    </row>
    <row r="826" spans="1:2" x14ac:dyDescent="0.3">
      <c r="A826" s="26" t="s">
        <v>2331</v>
      </c>
      <c r="B826" s="27" t="s">
        <v>1736</v>
      </c>
    </row>
    <row r="827" spans="1:2" x14ac:dyDescent="0.3">
      <c r="A827" s="26" t="s">
        <v>2331</v>
      </c>
      <c r="B827" s="27" t="s">
        <v>2132</v>
      </c>
    </row>
    <row r="828" spans="1:2" x14ac:dyDescent="0.3">
      <c r="A828" s="26" t="s">
        <v>2332</v>
      </c>
      <c r="B828" s="27" t="s">
        <v>2333</v>
      </c>
    </row>
    <row r="829" spans="1:2" x14ac:dyDescent="0.3">
      <c r="A829" s="26" t="s">
        <v>2334</v>
      </c>
      <c r="B829" s="27" t="s">
        <v>1711</v>
      </c>
    </row>
    <row r="830" spans="1:2" x14ac:dyDescent="0.3">
      <c r="A830" s="26" t="s">
        <v>2334</v>
      </c>
      <c r="B830" s="27" t="s">
        <v>2333</v>
      </c>
    </row>
    <row r="831" spans="1:2" x14ac:dyDescent="0.3">
      <c r="A831" s="26" t="s">
        <v>2335</v>
      </c>
      <c r="B831" s="27" t="s">
        <v>2336</v>
      </c>
    </row>
    <row r="832" spans="1:2" x14ac:dyDescent="0.3">
      <c r="A832" s="26" t="s">
        <v>2337</v>
      </c>
      <c r="B832" s="27" t="s">
        <v>1702</v>
      </c>
    </row>
    <row r="833" spans="1:2" x14ac:dyDescent="0.3">
      <c r="A833" s="26" t="s">
        <v>2337</v>
      </c>
      <c r="B833" s="27" t="s">
        <v>2338</v>
      </c>
    </row>
    <row r="834" spans="1:2" x14ac:dyDescent="0.3">
      <c r="A834" s="26" t="s">
        <v>2337</v>
      </c>
      <c r="B834" s="27" t="s">
        <v>2336</v>
      </c>
    </row>
    <row r="835" spans="1:2" x14ac:dyDescent="0.3">
      <c r="A835" s="26" t="s">
        <v>2339</v>
      </c>
      <c r="B835" s="27" t="s">
        <v>1711</v>
      </c>
    </row>
    <row r="836" spans="1:2" x14ac:dyDescent="0.3">
      <c r="A836" s="26" t="s">
        <v>2339</v>
      </c>
      <c r="B836" s="27" t="s">
        <v>2336</v>
      </c>
    </row>
    <row r="837" spans="1:2" x14ac:dyDescent="0.3">
      <c r="A837" s="26" t="s">
        <v>2340</v>
      </c>
      <c r="B837" s="27" t="s">
        <v>1711</v>
      </c>
    </row>
    <row r="838" spans="1:2" x14ac:dyDescent="0.3">
      <c r="A838" s="26" t="s">
        <v>2340</v>
      </c>
      <c r="B838" s="27" t="s">
        <v>1736</v>
      </c>
    </row>
    <row r="839" spans="1:2" x14ac:dyDescent="0.3">
      <c r="A839" s="26" t="s">
        <v>2340</v>
      </c>
      <c r="B839" s="27" t="s">
        <v>2057</v>
      </c>
    </row>
    <row r="840" spans="1:2" x14ac:dyDescent="0.3">
      <c r="A840" s="26" t="s">
        <v>2341</v>
      </c>
      <c r="B840" s="27" t="s">
        <v>2132</v>
      </c>
    </row>
    <row r="841" spans="1:2" x14ac:dyDescent="0.3">
      <c r="A841" s="26" t="s">
        <v>2342</v>
      </c>
      <c r="B841" s="27" t="s">
        <v>1854</v>
      </c>
    </row>
    <row r="842" spans="1:2" x14ac:dyDescent="0.3">
      <c r="A842" s="26" t="s">
        <v>2343</v>
      </c>
      <c r="B842" s="27" t="s">
        <v>2132</v>
      </c>
    </row>
    <row r="843" spans="1:2" x14ac:dyDescent="0.3">
      <c r="A843" s="26" t="s">
        <v>2344</v>
      </c>
      <c r="B843" s="27" t="s">
        <v>2132</v>
      </c>
    </row>
    <row r="844" spans="1:2" x14ac:dyDescent="0.3">
      <c r="A844" s="26" t="s">
        <v>2344</v>
      </c>
      <c r="B844" s="27" t="s">
        <v>2057</v>
      </c>
    </row>
    <row r="845" spans="1:2" x14ac:dyDescent="0.3">
      <c r="A845" s="26" t="s">
        <v>2345</v>
      </c>
      <c r="B845" s="27" t="s">
        <v>1711</v>
      </c>
    </row>
    <row r="846" spans="1:2" x14ac:dyDescent="0.3">
      <c r="A846" s="26" t="s">
        <v>2345</v>
      </c>
      <c r="B846" s="27" t="s">
        <v>1736</v>
      </c>
    </row>
    <row r="847" spans="1:2" x14ac:dyDescent="0.3">
      <c r="A847" s="26" t="s">
        <v>2345</v>
      </c>
      <c r="B847" s="27" t="s">
        <v>2346</v>
      </c>
    </row>
    <row r="848" spans="1:2" x14ac:dyDescent="0.3">
      <c r="A848" s="26" t="s">
        <v>2345</v>
      </c>
      <c r="B848" s="27" t="s">
        <v>2132</v>
      </c>
    </row>
    <row r="849" spans="1:2" x14ac:dyDescent="0.3">
      <c r="A849" s="26" t="s">
        <v>2345</v>
      </c>
      <c r="B849" s="27" t="s">
        <v>2064</v>
      </c>
    </row>
    <row r="850" spans="1:2" x14ac:dyDescent="0.3">
      <c r="A850" s="26" t="s">
        <v>2347</v>
      </c>
      <c r="B850" s="27" t="s">
        <v>1711</v>
      </c>
    </row>
    <row r="851" spans="1:2" x14ac:dyDescent="0.3">
      <c r="A851" s="26" t="s">
        <v>2347</v>
      </c>
      <c r="B851" s="27" t="s">
        <v>1770</v>
      </c>
    </row>
    <row r="852" spans="1:2" x14ac:dyDescent="0.3">
      <c r="A852" s="26" t="s">
        <v>2347</v>
      </c>
      <c r="B852" s="27" t="s">
        <v>2132</v>
      </c>
    </row>
    <row r="853" spans="1:2" x14ac:dyDescent="0.3">
      <c r="A853" s="26" t="s">
        <v>2347</v>
      </c>
      <c r="B853" s="27" t="s">
        <v>2057</v>
      </c>
    </row>
    <row r="854" spans="1:2" x14ac:dyDescent="0.3">
      <c r="A854" s="26" t="s">
        <v>2347</v>
      </c>
      <c r="B854" s="27" t="s">
        <v>1854</v>
      </c>
    </row>
    <row r="855" spans="1:2" x14ac:dyDescent="0.3">
      <c r="A855" s="26" t="s">
        <v>2348</v>
      </c>
      <c r="B855" s="27" t="s">
        <v>1736</v>
      </c>
    </row>
    <row r="856" spans="1:2" x14ac:dyDescent="0.3">
      <c r="A856" s="26" t="s">
        <v>2348</v>
      </c>
      <c r="B856" s="27" t="s">
        <v>2169</v>
      </c>
    </row>
    <row r="857" spans="1:2" x14ac:dyDescent="0.3">
      <c r="A857" s="26" t="s">
        <v>2348</v>
      </c>
      <c r="B857" s="27" t="s">
        <v>2132</v>
      </c>
    </row>
    <row r="858" spans="1:2" x14ac:dyDescent="0.3">
      <c r="A858" s="26" t="s">
        <v>2349</v>
      </c>
      <c r="B858" s="27" t="s">
        <v>2132</v>
      </c>
    </row>
    <row r="859" spans="1:2" x14ac:dyDescent="0.3">
      <c r="A859" s="26" t="s">
        <v>2349</v>
      </c>
      <c r="B859" s="27" t="s">
        <v>2057</v>
      </c>
    </row>
    <row r="860" spans="1:2" x14ac:dyDescent="0.3">
      <c r="A860" s="26" t="s">
        <v>2349</v>
      </c>
      <c r="B860" s="27" t="s">
        <v>1854</v>
      </c>
    </row>
    <row r="861" spans="1:2" x14ac:dyDescent="0.3">
      <c r="A861" s="26" t="s">
        <v>2350</v>
      </c>
      <c r="B861" s="27" t="s">
        <v>1854</v>
      </c>
    </row>
    <row r="862" spans="1:2" x14ac:dyDescent="0.3">
      <c r="A862" s="26" t="s">
        <v>2350</v>
      </c>
      <c r="B862" s="27" t="s">
        <v>2132</v>
      </c>
    </row>
    <row r="863" spans="1:2" x14ac:dyDescent="0.3">
      <c r="A863" s="26" t="s">
        <v>2350</v>
      </c>
      <c r="B863" s="27" t="s">
        <v>2057</v>
      </c>
    </row>
    <row r="864" spans="1:2" x14ac:dyDescent="0.3">
      <c r="A864" s="26" t="s">
        <v>2351</v>
      </c>
      <c r="B864" s="27" t="s">
        <v>1736</v>
      </c>
    </row>
    <row r="865" spans="1:2" x14ac:dyDescent="0.3">
      <c r="A865" s="26" t="s">
        <v>2351</v>
      </c>
      <c r="B865" s="27" t="s">
        <v>2352</v>
      </c>
    </row>
    <row r="866" spans="1:2" x14ac:dyDescent="0.3">
      <c r="A866" s="26" t="s">
        <v>2351</v>
      </c>
      <c r="B866" s="27" t="s">
        <v>2132</v>
      </c>
    </row>
    <row r="867" spans="1:2" x14ac:dyDescent="0.3">
      <c r="A867" s="26" t="s">
        <v>2353</v>
      </c>
      <c r="B867" s="27" t="s">
        <v>1711</v>
      </c>
    </row>
    <row r="868" spans="1:2" x14ac:dyDescent="0.3">
      <c r="A868" s="26" t="s">
        <v>2353</v>
      </c>
      <c r="B868" s="27" t="s">
        <v>2132</v>
      </c>
    </row>
    <row r="869" spans="1:2" x14ac:dyDescent="0.3">
      <c r="A869" s="26" t="s">
        <v>2353</v>
      </c>
      <c r="B869" s="27" t="s">
        <v>2057</v>
      </c>
    </row>
    <row r="870" spans="1:2" x14ac:dyDescent="0.3">
      <c r="A870" s="26" t="s">
        <v>2354</v>
      </c>
      <c r="B870" s="27" t="s">
        <v>1711</v>
      </c>
    </row>
    <row r="871" spans="1:2" x14ac:dyDescent="0.3">
      <c r="A871" s="26" t="s">
        <v>2354</v>
      </c>
      <c r="B871" s="27" t="s">
        <v>2036</v>
      </c>
    </row>
    <row r="872" spans="1:2" x14ac:dyDescent="0.3">
      <c r="A872" s="26" t="s">
        <v>2354</v>
      </c>
      <c r="B872" s="27" t="s">
        <v>2132</v>
      </c>
    </row>
    <row r="873" spans="1:2" x14ac:dyDescent="0.3">
      <c r="A873" s="26" t="s">
        <v>2354</v>
      </c>
      <c r="B873" s="27" t="s">
        <v>2057</v>
      </c>
    </row>
    <row r="874" spans="1:2" x14ac:dyDescent="0.3">
      <c r="A874" s="26" t="s">
        <v>2354</v>
      </c>
      <c r="B874" s="27" t="s">
        <v>1854</v>
      </c>
    </row>
    <row r="875" spans="1:2" x14ac:dyDescent="0.3">
      <c r="A875" s="26" t="s">
        <v>2355</v>
      </c>
      <c r="B875" s="27" t="s">
        <v>1736</v>
      </c>
    </row>
    <row r="876" spans="1:2" x14ac:dyDescent="0.3">
      <c r="A876" s="26" t="s">
        <v>2355</v>
      </c>
      <c r="B876" s="27" t="s">
        <v>2356</v>
      </c>
    </row>
    <row r="877" spans="1:2" x14ac:dyDescent="0.3">
      <c r="A877" s="26" t="s">
        <v>2355</v>
      </c>
      <c r="B877" s="27" t="s">
        <v>2132</v>
      </c>
    </row>
    <row r="878" spans="1:2" x14ac:dyDescent="0.3">
      <c r="A878" s="26" t="s">
        <v>2357</v>
      </c>
      <c r="B878" s="27" t="s">
        <v>1750</v>
      </c>
    </row>
    <row r="879" spans="1:2" x14ac:dyDescent="0.3">
      <c r="A879" s="26" t="s">
        <v>2357</v>
      </c>
      <c r="B879" s="27" t="s">
        <v>1729</v>
      </c>
    </row>
    <row r="880" spans="1:2" x14ac:dyDescent="0.3">
      <c r="A880" s="26" t="s">
        <v>2357</v>
      </c>
      <c r="B880" s="27" t="s">
        <v>2132</v>
      </c>
    </row>
    <row r="881" spans="1:2" x14ac:dyDescent="0.3">
      <c r="A881" s="26" t="s">
        <v>2357</v>
      </c>
      <c r="B881" s="27" t="s">
        <v>2057</v>
      </c>
    </row>
    <row r="882" spans="1:2" x14ac:dyDescent="0.3">
      <c r="A882" s="26" t="s">
        <v>2357</v>
      </c>
      <c r="B882" s="27" t="s">
        <v>1854</v>
      </c>
    </row>
    <row r="883" spans="1:2" x14ac:dyDescent="0.3">
      <c r="A883" s="26" t="s">
        <v>2358</v>
      </c>
      <c r="B883" s="27" t="s">
        <v>1702</v>
      </c>
    </row>
    <row r="884" spans="1:2" x14ac:dyDescent="0.3">
      <c r="A884" s="26" t="s">
        <v>2358</v>
      </c>
      <c r="B884" s="27" t="s">
        <v>1702</v>
      </c>
    </row>
    <row r="885" spans="1:2" x14ac:dyDescent="0.3">
      <c r="A885" s="26" t="s">
        <v>2358</v>
      </c>
      <c r="B885" s="27" t="s">
        <v>1854</v>
      </c>
    </row>
    <row r="886" spans="1:2" x14ac:dyDescent="0.3">
      <c r="A886" s="26" t="s">
        <v>2358</v>
      </c>
      <c r="B886" s="27" t="s">
        <v>2333</v>
      </c>
    </row>
    <row r="887" spans="1:2" x14ac:dyDescent="0.3">
      <c r="A887" s="26" t="s">
        <v>2359</v>
      </c>
      <c r="B887" s="27" t="s">
        <v>1736</v>
      </c>
    </row>
    <row r="888" spans="1:2" x14ac:dyDescent="0.3">
      <c r="A888" s="26" t="s">
        <v>2359</v>
      </c>
      <c r="B888" s="27" t="s">
        <v>2064</v>
      </c>
    </row>
    <row r="889" spans="1:2" x14ac:dyDescent="0.3">
      <c r="A889" s="26" t="s">
        <v>2360</v>
      </c>
      <c r="B889" s="27" t="s">
        <v>1736</v>
      </c>
    </row>
    <row r="890" spans="1:2" x14ac:dyDescent="0.3">
      <c r="A890" s="26" t="s">
        <v>2360</v>
      </c>
      <c r="B890" s="27" t="s">
        <v>2064</v>
      </c>
    </row>
    <row r="891" spans="1:2" x14ac:dyDescent="0.3">
      <c r="A891" s="26" t="s">
        <v>2361</v>
      </c>
      <c r="B891" s="27" t="s">
        <v>1702</v>
      </c>
    </row>
    <row r="892" spans="1:2" x14ac:dyDescent="0.3">
      <c r="A892" s="26" t="s">
        <v>2361</v>
      </c>
      <c r="B892" s="27" t="s">
        <v>2249</v>
      </c>
    </row>
    <row r="893" spans="1:2" x14ac:dyDescent="0.3">
      <c r="A893" s="28"/>
      <c r="B893" s="28"/>
    </row>
  </sheetData>
  <pageMargins left="0.7" right="0.7" top="0.75" bottom="0.75" header="0.3" footer="0.3"/>
  <ignoredErrors>
    <ignoredError sqref="A3:A892" numberStoredAsText="1"/>
  </ignoredErrors>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rojectID_x003a__x0020_ProjectID xmlns="47f70f44-67fe-46b0-894e-bc561bed58a5" xsi:nil="true"/>
    <Report_x0020_Version xmlns="96c9ce25-6928-45bf-8937-da165ef22333">34</Report_x0020_Version>
    <ProjectIDBcs_ID xmlns="47f70f44-67fe-46b0-894e-bc561bed58a5" xsi:nil="true"/>
    <DocumentCategoryBcs_ID xmlns="1a247b7f-ed95-42dc-b7b4-ef781e74373a" xsi:nil="true"/>
    <Report_x0020_Type xmlns="96c9ce25-6928-45bf-8937-da165ef22333">LL62</Report_x0020_Type>
    <Document_x0020_Type xmlns="96c9ce25-6928-45bf-8937-da165ef22333">LL62Detail</Document_x0020_Type>
    <Fiscal_x0020_Year xmlns="96c9ce25-6928-45bf-8937-da165ef22333">2014</Fiscal_x0020_Year>
    <DocumentCategoryID xmlns="1a247b7f-ed95-42dc-b7b4-ef781e74373a" xsi:nil="true" Resolved="true"/>
    <DocumentCategoryID_x003a__x0020_FocusAreaDescription xmlns="1a247b7f-ed95-42dc-b7b4-ef781e74373a" xsi:nil="true"/>
    <ProjectID xmlns="47f70f44-67fe-46b0-894e-bc561bed58a5" xsi:nil="true" Resolved="true"/>
    <Description0 xmlns="96c9ce25-6928-45bf-8937-da165ef22333" xsi:nil="true"/>
    <Mode xmlns="96c9ce25-6928-45bf-8937-da165ef22333">Offline</Mode>
    <Report_x0020_Format xmlns="96c9ce25-6928-45bf-8937-da165ef22333">EXCEL</Report_x0020_Format>
    <ProjectID_x003a__x0020_ProjectName xmlns="47f70f44-67fe-46b0-894e-bc561bed58a5" xsi:nil="true"/>
  </documentManagement>
</p:properties>
</file>

<file path=customXml/item2.xml><?xml version="1.0" encoding="utf-8"?>
<LongProperties xmlns="http://schemas.microsoft.com/office/2006/metadata/long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 ma:contentTypeID="0x010100C36B48E01607B8409F6D949A86609640" ma:contentTypeVersion="28" ma:contentTypeDescription="Create a new document." ma:contentTypeScope="" ma:versionID="a9e348eb77a72749d2ee9afaaa20250b">
  <xsd:schema xmlns:xsd="http://www.w3.org/2001/XMLSchema" xmlns:xs="http://www.w3.org/2001/XMLSchema" xmlns:p="http://schemas.microsoft.com/office/2006/metadata/properties" xmlns:ns2="96c9ce25-6928-45bf-8937-da165ef22333" xmlns:ns3="1a247b7f-ed95-42dc-b7b4-ef781e74373a" xmlns:ns4="47f70f44-67fe-46b0-894e-bc561bed58a5" targetNamespace="http://schemas.microsoft.com/office/2006/metadata/properties" ma:root="true" ma:fieldsID="0730751d408d5b5e660eb0275da93f61" ns2:_="" ns3:_="" ns4:_="">
    <xsd:import namespace="96c9ce25-6928-45bf-8937-da165ef22333"/>
    <xsd:import namespace="1a247b7f-ed95-42dc-b7b4-ef781e74373a"/>
    <xsd:import namespace="47f70f44-67fe-46b0-894e-bc561bed58a5"/>
    <xsd:element name="properties">
      <xsd:complexType>
        <xsd:sequence>
          <xsd:element name="documentManagement">
            <xsd:complexType>
              <xsd:all>
                <xsd:element ref="ns2:Description0" minOccurs="0"/>
                <xsd:element ref="ns2:Report_x0020_Version" minOccurs="0"/>
                <xsd:element ref="ns2:Report_x0020_Format" minOccurs="0"/>
                <xsd:element ref="ns2:Report_x0020_Type" minOccurs="0"/>
                <xsd:element ref="ns2:Mode" minOccurs="0"/>
                <xsd:element ref="ns2:Fiscal_x0020_Year" minOccurs="0"/>
                <xsd:element ref="ns2:Document_x0020_Type" minOccurs="0"/>
                <xsd:element ref="ns3:DocumentCategoryID" minOccurs="0"/>
                <xsd:element ref="ns3:DocumentCategoryBcs_ID" minOccurs="0"/>
                <xsd:element ref="ns3:DocumentCategoryID_x003a__x0020_FocusAreaDescription" minOccurs="0"/>
                <xsd:element ref="ns4:ProjectID" minOccurs="0"/>
                <xsd:element ref="ns4:ProjectIDBcs_ID" minOccurs="0"/>
                <xsd:element ref="ns4:ProjectID_x003a__x0020_ProjectID" minOccurs="0"/>
                <xsd:element ref="ns4:ProjectID_x003a__x0020_ProjectNa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6c9ce25-6928-45bf-8937-da165ef22333" elementFormDefault="qualified">
    <xsd:import namespace="http://schemas.microsoft.com/office/2006/documentManagement/types"/>
    <xsd:import namespace="http://schemas.microsoft.com/office/infopath/2007/PartnerControls"/>
    <xsd:element name="Description0" ma:index="8" nillable="true" ma:displayName="Description" ma:internalName="Description0">
      <xsd:simpleType>
        <xsd:restriction base="dms:Text"/>
      </xsd:simpleType>
    </xsd:element>
    <xsd:element name="Report_x0020_Version" ma:index="9" nillable="true" ma:displayName="Report Version" ma:internalName="Report_x0020_Version">
      <xsd:simpleType>
        <xsd:restriction base="dms:Text"/>
      </xsd:simpleType>
    </xsd:element>
    <xsd:element name="Report_x0020_Format" ma:index="10" nillable="true" ma:displayName="Report Format" ma:internalName="Report_x0020_Format">
      <xsd:simpleType>
        <xsd:restriction base="dms:Text"/>
      </xsd:simpleType>
    </xsd:element>
    <xsd:element name="Report_x0020_Type" ma:index="11" nillable="true" ma:displayName="Report Type" ma:internalName="Report_x0020_Type">
      <xsd:simpleType>
        <xsd:restriction base="dms:Text"/>
      </xsd:simpleType>
    </xsd:element>
    <xsd:element name="Mode" ma:index="12" nillable="true" ma:displayName="Mode" ma:internalName="Mode">
      <xsd:simpleType>
        <xsd:restriction base="dms:Text"/>
      </xsd:simpleType>
    </xsd:element>
    <xsd:element name="Fiscal_x0020_Year" ma:index="13" nillable="true" ma:displayName="Fiscal Year" ma:internalName="Fiscal_x0020_Year">
      <xsd:simpleType>
        <xsd:restriction base="dms:Text"/>
      </xsd:simpleType>
    </xsd:element>
    <xsd:element name="Document_x0020_Type" ma:index="14" nillable="true" ma:displayName="Document Type" ma:default="Default" ma:format="Dropdown" ma:internalName="Document_x0020_Type">
      <xsd:simpleType>
        <xsd:restriction base="dms:Choice">
          <xsd:enumeration value="Default"/>
          <xsd:enumeration value="YoY"/>
        </xsd:restriction>
      </xsd:simpleType>
    </xsd:element>
  </xsd:schema>
  <xsd:schema xmlns:xsd="http://www.w3.org/2001/XMLSchema" xmlns:xs="http://www.w3.org/2001/XMLSchema" xmlns:dms="http://schemas.microsoft.com/office/2006/documentManagement/types" xmlns:pc="http://schemas.microsoft.com/office/infopath/2007/PartnerControls" targetNamespace="1a247b7f-ed95-42dc-b7b4-ef781e74373a" elementFormDefault="qualified">
    <xsd:import namespace="http://schemas.microsoft.com/office/2006/documentManagement/types"/>
    <xsd:import namespace="http://schemas.microsoft.com/office/infopath/2007/PartnerControls"/>
    <xsd:element name="DocumentCategoryID" ma:index="15" nillable="true" ma:displayName="Document Category ID" ma:internalName="DocumentCategoryID">
      <xsd:complexType>
        <xsd:simpleContent>
          <xsd:extension base="dms:BusinessDataPrimaryField">
            <xsd:attribute name="BdcField" type="xsd:string" fixed="FocusAreaID"/>
            <xsd:attribute name="RelatedFieldWssStaticName" type="xsd:string" fixed="DocumentCategoryBcs_ID"/>
            <xsd:attribute name="SecondaryFieldBdcNames" type="xsd:string" fixed="21%20FocusAreaDescription%203"/>
            <xsd:attribute name="SecondaryFieldsWssStaticNames" type="xsd:string" fixed="53%20DocumentCategoryID%5Fx003a%5F%5Fx0020%5FFocusAreaDescription%203"/>
            <xsd:attribute name="SystemInstance" type="xsd:string" fixed="PATS2005"/>
            <xsd:attribute name="EntityNamespace" type="xsd:string" fixed="EDC.WebParts.COMPLIANCE"/>
            <xsd:attribute name="EntityName" type="xsd:string" fixed="DocumentCategoryBcs"/>
            <xsd:attribute name="RelatedFieldBDCField" type="xsd:string" fixed=""/>
            <xsd:attribute name="Resolved" type="xsd:string" fixed="true"/>
          </xsd:extension>
        </xsd:simpleContent>
      </xsd:complexType>
    </xsd:element>
    <xsd:element name="DocumentCategoryBcs_ID" ma:index="16" nillable="true" ma:displayName="DocumentCategoryBcs_ID" ma:hidden="true" ma:internalName="DocumentCategoryBcs_ID">
      <xsd:complexType>
        <xsd:simpleContent>
          <xsd:extension base="dms:BusinessDataSecondaryField">
            <xsd:attribute name="BdcField" type="xsd:string" fixed="DocumentCategoryBcs_ID"/>
          </xsd:extension>
        </xsd:simpleContent>
      </xsd:complexType>
    </xsd:element>
    <xsd:element name="DocumentCategoryID_x003a__x0020_FocusAreaDescription" ma:index="17" nillable="true" ma:displayName="DocumentCategoryID: FocusAreaDescription" ma:internalName="DocumentCategoryID_x003a__x0020_FocusAreaDescription">
      <xsd:complexType>
        <xsd:simpleContent>
          <xsd:extension base="dms:BusinessDataSecondaryField">
            <xsd:attribute name="BdcField" type="xsd:string" fixed="FocusAreaDescription"/>
          </xsd:extension>
        </xsd:simpleContent>
      </xsd:complexType>
    </xsd:element>
  </xsd:schema>
  <xsd:schema xmlns:xsd="http://www.w3.org/2001/XMLSchema" xmlns:xs="http://www.w3.org/2001/XMLSchema" xmlns:dms="http://schemas.microsoft.com/office/2006/documentManagement/types" xmlns:pc="http://schemas.microsoft.com/office/infopath/2007/PartnerControls" targetNamespace="47f70f44-67fe-46b0-894e-bc561bed58a5" elementFormDefault="qualified">
    <xsd:import namespace="http://schemas.microsoft.com/office/2006/documentManagement/types"/>
    <xsd:import namespace="http://schemas.microsoft.com/office/infopath/2007/PartnerControls"/>
    <xsd:element name="ProjectID" ma:index="18" nillable="true" ma:displayName="Project ID" ma:internalName="ProjectID">
      <xsd:complexType>
        <xsd:simpleContent>
          <xsd:extension base="dms:BusinessDataPrimaryField">
            <xsd:attribute name="BdcField" type="xsd:string" fixed="ProjectID"/>
            <xsd:attribute name="RelatedFieldWssStaticName" type="xsd:string" fixed="ProjectIDBcs_ID"/>
            <xsd:attribute name="SecondaryFieldBdcNames" type="xsd:string" fixed="10%2012%20ProjectID%20ProjectName%206"/>
            <xsd:attribute name="SecondaryFieldsWssStaticNames" type="xsd:string" fixed="33%2035%20ProjectID%5Fx003a%5F%5Fx0020%5FProjectID%20ProjectID%5Fx003a%5F%5Fx0020%5FProjectName%206"/>
            <xsd:attribute name="SystemInstance" type="xsd:string" fixed="PATS2005"/>
            <xsd:attribute name="EntityNamespace" type="xsd:string" fixed="EDC.WebParts.COMPLIANCE"/>
            <xsd:attribute name="EntityName" type="xsd:string" fixed="ProjectIDBcs"/>
            <xsd:attribute name="RelatedFieldBDCField" type="xsd:string" fixed=""/>
            <xsd:attribute name="Resolved" type="xsd:string" fixed="true"/>
          </xsd:extension>
        </xsd:simpleContent>
      </xsd:complexType>
    </xsd:element>
    <xsd:element name="ProjectIDBcs_ID" ma:index="19" nillable="true" ma:displayName="ProjectIDBcs_ID" ma:hidden="true" ma:internalName="ProjectIDBcs_ID">
      <xsd:complexType>
        <xsd:simpleContent>
          <xsd:extension base="dms:BusinessDataSecondaryField">
            <xsd:attribute name="BdcField" type="xsd:string" fixed="ProjectIDBcs_ID"/>
          </xsd:extension>
        </xsd:simpleContent>
      </xsd:complexType>
    </xsd:element>
    <xsd:element name="ProjectID_x003a__x0020_ProjectID" ma:index="20" nillable="true" ma:displayName="ProjectID: ProjectID" ma:internalName="ProjectID_x003a__x0020_ProjectID">
      <xsd:complexType>
        <xsd:simpleContent>
          <xsd:extension base="dms:BusinessDataSecondaryField">
            <xsd:attribute name="BdcField" type="xsd:string" fixed="ProjectID"/>
          </xsd:extension>
        </xsd:simpleContent>
      </xsd:complexType>
    </xsd:element>
    <xsd:element name="ProjectID_x003a__x0020_ProjectName" ma:index="21" nillable="true" ma:displayName="ProjectID: ProjectName" ma:internalName="ProjectID_x003a__x0020_ProjectName">
      <xsd:complexType>
        <xsd:simpleContent>
          <xsd:extension base="dms:BusinessDataSecondaryField">
            <xsd:attribute name="BdcField" type="xsd:string" fixed="ProjectName"/>
          </xsd:extension>
        </xsd:simple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8703DA8-C007-43CE-89D0-B2636B002427}">
  <ds:schemaRefs>
    <ds:schemaRef ds:uri="http://schemas.openxmlformats.org/package/2006/metadata/core-properties"/>
    <ds:schemaRef ds:uri="1a247b7f-ed95-42dc-b7b4-ef781e74373a"/>
    <ds:schemaRef ds:uri="http://purl.org/dc/elements/1.1/"/>
    <ds:schemaRef ds:uri="96c9ce25-6928-45bf-8937-da165ef22333"/>
    <ds:schemaRef ds:uri="http://schemas.microsoft.com/office/2006/metadata/properties"/>
    <ds:schemaRef ds:uri="http://schemas.microsoft.com/office/2006/documentManagement/types"/>
    <ds:schemaRef ds:uri="47f70f44-67fe-46b0-894e-bc561bed58a5"/>
    <ds:schemaRef ds:uri="http://purl.org/dc/dcmitype/"/>
    <ds:schemaRef ds:uri="http://schemas.microsoft.com/office/infopath/2007/PartnerControls"/>
    <ds:schemaRef ds:uri="http://www.w3.org/XML/1998/namespace"/>
    <ds:schemaRef ds:uri="http://purl.org/dc/terms/"/>
  </ds:schemaRefs>
</ds:datastoreItem>
</file>

<file path=customXml/itemProps2.xml><?xml version="1.0" encoding="utf-8"?>
<ds:datastoreItem xmlns:ds="http://schemas.openxmlformats.org/officeDocument/2006/customXml" ds:itemID="{C8282D95-B861-4767-954B-882206A0E5DA}">
  <ds:schemaRefs>
    <ds:schemaRef ds:uri="http://schemas.microsoft.com/office/2006/metadata/longProperties"/>
  </ds:schemaRefs>
</ds:datastoreItem>
</file>

<file path=customXml/itemProps3.xml><?xml version="1.0" encoding="utf-8"?>
<ds:datastoreItem xmlns:ds="http://schemas.openxmlformats.org/officeDocument/2006/customXml" ds:itemID="{91A57C67-4C39-40B6-B2B4-728AA35C0508}">
  <ds:schemaRefs>
    <ds:schemaRef ds:uri="http://schemas.microsoft.com/sharepoint/v3/contenttype/forms"/>
  </ds:schemaRefs>
</ds:datastoreItem>
</file>

<file path=customXml/itemProps4.xml><?xml version="1.0" encoding="utf-8"?>
<ds:datastoreItem xmlns:ds="http://schemas.openxmlformats.org/officeDocument/2006/customXml" ds:itemID="{9752F842-B0DF-4B05-A030-BC0D31DD71F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6c9ce25-6928-45bf-8937-da165ef22333"/>
    <ds:schemaRef ds:uri="1a247b7f-ed95-42dc-b7b4-ef781e74373a"/>
    <ds:schemaRef ds:uri="47f70f44-67fe-46b0-894e-bc561bed58a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Readme</vt:lpstr>
      <vt:lpstr>Project Data</vt:lpstr>
      <vt:lpstr>Comments</vt:lpstr>
      <vt:lpstr>'Project Data'!Criteria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2015-01-28T18:30:12Z</dcterms:created>
  <dcterms:modified xsi:type="dcterms:W3CDTF">2021-01-29T00:27:08Z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rder">
    <vt:lpwstr>695500.000000000</vt:lpwstr>
  </property>
</Properties>
</file>